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lyafradlin/Downloads/"/>
    </mc:Choice>
  </mc:AlternateContent>
  <xr:revisionPtr revIDLastSave="0" documentId="13_ncr:1_{9BEEB4C1-EA0C-6F42-9B13-5C0023DAFBD5}" xr6:coauthVersionLast="47" xr6:coauthVersionMax="47" xr10:uidLastSave="{00000000-0000-0000-0000-000000000000}"/>
  <bookViews>
    <workbookView xWindow="19240" yWindow="500" windowWidth="38320" windowHeight="21100" tabRatio="500" xr2:uid="{00000000-000D-0000-FFFF-FFFF00000000}"/>
  </bookViews>
  <sheets>
    <sheet name="Overview" sheetId="2" r:id="rId1"/>
    <sheet name="Protocol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16" i="1"/>
  <c r="F16" i="1"/>
  <c r="K12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16" i="1"/>
  <c r="J16" i="1"/>
  <c r="F38" i="2"/>
  <c r="F39" i="2"/>
  <c r="F40" i="2"/>
  <c r="F41" i="2"/>
  <c r="F42" i="2"/>
  <c r="F43" i="2"/>
  <c r="F44" i="2"/>
  <c r="F45" i="2"/>
  <c r="F46" i="2"/>
  <c r="F47" i="2"/>
  <c r="F48" i="2"/>
  <c r="F49" i="2"/>
  <c r="Q14" i="1"/>
  <c r="Q45" i="1"/>
  <c r="R47" i="1"/>
  <c r="R35" i="1"/>
  <c r="Q39" i="1"/>
  <c r="Q28" i="1"/>
  <c r="Q15" i="1"/>
  <c r="Q16" i="1"/>
  <c r="R23" i="1"/>
  <c r="Q40" i="1"/>
  <c r="Q27" i="1"/>
  <c r="Q26" i="1"/>
  <c r="G39" i="2"/>
  <c r="G40" i="2"/>
  <c r="G41" i="2"/>
  <c r="G42" i="2"/>
  <c r="G43" i="2"/>
  <c r="G44" i="2"/>
  <c r="G45" i="2"/>
  <c r="G46" i="2"/>
  <c r="G47" i="2"/>
  <c r="G48" i="2"/>
  <c r="G49" i="2"/>
  <c r="G38" i="2"/>
  <c r="V15" i="1"/>
  <c r="V16" i="1"/>
  <c r="V17" i="1"/>
  <c r="V18" i="1"/>
  <c r="V19" i="1"/>
  <c r="V20" i="1"/>
  <c r="V21" i="1"/>
  <c r="V22" i="1"/>
  <c r="V23" i="1"/>
  <c r="V24" i="1"/>
  <c r="V25" i="1"/>
  <c r="V14" i="1"/>
  <c r="C17" i="1"/>
  <c r="C18" i="1"/>
  <c r="C19" i="1"/>
  <c r="C20" i="1"/>
  <c r="C21" i="1"/>
  <c r="C22" i="1"/>
  <c r="C23" i="1"/>
  <c r="C24" i="1"/>
  <c r="C25" i="1"/>
  <c r="C26" i="1"/>
  <c r="C27" i="1"/>
  <c r="C16" i="1"/>
  <c r="I13" i="1"/>
  <c r="C39" i="2"/>
  <c r="C40" i="2"/>
  <c r="C41" i="2"/>
  <c r="C42" i="2"/>
  <c r="C43" i="2"/>
  <c r="C44" i="2"/>
  <c r="C45" i="2"/>
  <c r="C46" i="2"/>
  <c r="C47" i="2"/>
  <c r="C48" i="2"/>
  <c r="C49" i="2"/>
  <c r="C38" i="2"/>
</calcChain>
</file>

<file path=xl/sharedStrings.xml><?xml version="1.0" encoding="utf-8"?>
<sst xmlns="http://schemas.openxmlformats.org/spreadsheetml/2006/main" count="148" uniqueCount="117">
  <si>
    <t>Name</t>
  </si>
  <si>
    <t>1x [µl]</t>
  </si>
  <si>
    <t>Index</t>
  </si>
  <si>
    <t>15</t>
  </si>
  <si>
    <t>25</t>
  </si>
  <si>
    <t>5</t>
  </si>
  <si>
    <t>NGS Library-Preparation Protocol</t>
  </si>
  <si>
    <t>NGS Library-Preparation Overview</t>
  </si>
  <si>
    <t>1. Sample preparation</t>
  </si>
  <si>
    <t>Entry control</t>
  </si>
  <si>
    <t>No.</t>
  </si>
  <si>
    <t>Sample [µl]</t>
  </si>
  <si>
    <t>30 / sample</t>
  </si>
  <si>
    <t>Concentration [ng/µl] *</t>
  </si>
  <si>
    <t>PCR cycles</t>
  </si>
  <si>
    <t xml:space="preserve">  *  measured on Quantus Fluorometer</t>
  </si>
  <si>
    <t>Library</t>
  </si>
  <si>
    <t>Run name</t>
  </si>
  <si>
    <t>Read type</t>
  </si>
  <si>
    <t>Cycles Read 1</t>
  </si>
  <si>
    <t>Cycles Read 2</t>
  </si>
  <si>
    <t>Cycles Index 1</t>
  </si>
  <si>
    <t>2nd Quality check:</t>
  </si>
  <si>
    <t>Run data</t>
  </si>
  <si>
    <t>Yield</t>
  </si>
  <si>
    <t>Clusters PF</t>
  </si>
  <si>
    <t>% &gt;= Q30</t>
  </si>
  <si>
    <t>Density</t>
  </si>
  <si>
    <t>Comments</t>
  </si>
  <si>
    <t>** Indexes</t>
  </si>
  <si>
    <t>Cycles Index 2</t>
  </si>
  <si>
    <t>Conc. [nM]</t>
  </si>
  <si>
    <t xml:space="preserve">1st Quality check: </t>
  </si>
  <si>
    <t>C:\Users\Admin\Documents\Agilent\TapeStation Data\</t>
  </si>
  <si>
    <t>Given back to provider:</t>
  </si>
  <si>
    <t>MM x</t>
  </si>
  <si>
    <t>[µl]</t>
  </si>
  <si>
    <t>Concentration 
[ng/µl]</t>
  </si>
  <si>
    <t>ng/µl</t>
  </si>
  <si>
    <t>Fragment size [bp] **</t>
  </si>
  <si>
    <t>Sample</t>
  </si>
  <si>
    <t>ng/µl [µl]</t>
  </si>
  <si>
    <t>ng input</t>
  </si>
  <si>
    <t>1. Dilution to</t>
  </si>
  <si>
    <t>2. Preparation for</t>
  </si>
  <si>
    <t>Spike-in 
[µl]</t>
  </si>
  <si>
    <t>Input amount [ng]</t>
  </si>
  <si>
    <t>Size selection [bp]</t>
  </si>
  <si>
    <t>cycles</t>
  </si>
  <si>
    <t>-</t>
  </si>
  <si>
    <r>
      <t>H</t>
    </r>
    <r>
      <rPr>
        <b/>
        <vertAlign val="subscript"/>
        <sz val="12"/>
        <color indexed="8"/>
        <rFont val="Calibri"/>
        <family val="2"/>
      </rPr>
      <t>2</t>
    </r>
    <r>
      <rPr>
        <b/>
        <sz val="12"/>
        <color indexed="8"/>
        <rFont val="Calibri"/>
        <family val="2"/>
      </rPr>
      <t>O [µl]</t>
    </r>
  </si>
  <si>
    <t>2. 1st Strand Reaction Buffer and Random Primer Mix</t>
  </si>
  <si>
    <t>3. 2nd strand cDNA synthesis</t>
  </si>
  <si>
    <t>1st strand synthesis product</t>
  </si>
  <si>
    <t>1st strand synthesis reaction buffer</t>
  </si>
  <si>
    <t>Random primers</t>
  </si>
  <si>
    <t>Nuclease-free water</t>
  </si>
  <si>
    <t>2nd strand synthesis reaction buffer</t>
  </si>
  <si>
    <t>2nd strand synthesis enzyme mix</t>
  </si>
  <si>
    <t>60 / sample</t>
  </si>
  <si>
    <t>4. Adaptor ligation</t>
  </si>
  <si>
    <t>End prepped DNA</t>
  </si>
  <si>
    <t>Diluted adaptor *</t>
  </si>
  <si>
    <t>Ligation enhancer</t>
  </si>
  <si>
    <t>Ligation master mix</t>
  </si>
  <si>
    <t>11,5 / sample</t>
  </si>
  <si>
    <t>5. PCR Amplification</t>
  </si>
  <si>
    <t>Universal PCR primer / i5 primer</t>
  </si>
  <si>
    <t>Adaptor ligated DNA fragments</t>
  </si>
  <si>
    <t>Q5 Master mix</t>
  </si>
  <si>
    <t>Index primer **</t>
  </si>
  <si>
    <r>
      <rPr>
        <b/>
        <sz val="14"/>
        <color indexed="8"/>
        <rFont val="Calibri"/>
        <family val="2"/>
      </rPr>
      <t>Kit:</t>
    </r>
    <r>
      <rPr>
        <sz val="14"/>
        <color indexed="8"/>
        <rFont val="Calibri"/>
        <family val="2"/>
      </rPr>
      <t xml:space="preserve"> NEBNext Ultra II Directional mRNA Library Prep Kit for Illumina</t>
    </r>
  </si>
  <si>
    <t>Total RNA input</t>
  </si>
  <si>
    <t>Dilution required</t>
  </si>
  <si>
    <t>1 µg - 250 ng</t>
  </si>
  <si>
    <t>249 ng - 100 ng</t>
  </si>
  <si>
    <t>99 ng - 10 ng</t>
  </si>
  <si>
    <t>1:5</t>
  </si>
  <si>
    <t>1:25</t>
  </si>
  <si>
    <t>1:100</t>
  </si>
  <si>
    <t>8 - 9</t>
  </si>
  <si>
    <t>12 - 13</t>
  </si>
  <si>
    <t>15 - 16</t>
  </si>
  <si>
    <t>RNA input</t>
  </si>
  <si>
    <t>1 µg</t>
  </si>
  <si>
    <t>100 ng</t>
  </si>
  <si>
    <t>10 ng</t>
  </si>
  <si>
    <t>RIN **</t>
  </si>
  <si>
    <t>31 / sample</t>
  </si>
  <si>
    <t xml:space="preserve">Sample storage: </t>
  </si>
  <si>
    <t>Original samples:</t>
  </si>
  <si>
    <t>Libraries:</t>
  </si>
  <si>
    <t>Mix 1</t>
  </si>
  <si>
    <t>Mix 2</t>
  </si>
  <si>
    <r>
      <t xml:space="preserve">Project: </t>
    </r>
    <r>
      <rPr>
        <sz val="14"/>
        <color theme="1"/>
        <rFont val="Calibri"/>
        <family val="2"/>
        <scheme val="minor"/>
      </rPr>
      <t>Seq-00019</t>
    </r>
  </si>
  <si>
    <r>
      <t xml:space="preserve">Provider: </t>
    </r>
    <r>
      <rPr>
        <sz val="14"/>
        <color theme="1"/>
        <rFont val="Calibri"/>
        <family val="2"/>
        <scheme val="minor"/>
      </rPr>
      <t>Julia Möllmann, Med I</t>
    </r>
  </si>
  <si>
    <t>AI-9, labeled bag</t>
  </si>
  <si>
    <t>Ole, labeled bag</t>
  </si>
  <si>
    <t>C:\Users\Admin\Documents\Agilent\TapeStation Data\2023-10-16 - Moellmann_MedI_mRNA-Seq_entry</t>
  </si>
  <si>
    <t>C:\ProgramFiles\Agilent\2100bioanalyzer\2100expert\data\2023-10-23_Moellmann_MedI_RNA</t>
  </si>
  <si>
    <t>**  measured on Bioanalyzer 2100/Tapestation 4200</t>
  </si>
  <si>
    <t>paired end</t>
  </si>
  <si>
    <t>i501 + i705</t>
  </si>
  <si>
    <t>i501 + i706</t>
  </si>
  <si>
    <t>i501 + i707</t>
  </si>
  <si>
    <t>i501 + i708</t>
  </si>
  <si>
    <t>i501 + i709</t>
  </si>
  <si>
    <t>i501 + i710</t>
  </si>
  <si>
    <t>i501 + i711</t>
  </si>
  <si>
    <t>i501 + i712</t>
  </si>
  <si>
    <t>i502 + i701</t>
  </si>
  <si>
    <t>i502 + i702</t>
  </si>
  <si>
    <t>i502 + i703</t>
  </si>
  <si>
    <t>i502 + i704</t>
  </si>
  <si>
    <r>
      <t xml:space="preserve">Date / Operator: </t>
    </r>
    <r>
      <rPr>
        <sz val="14"/>
        <color theme="1"/>
        <rFont val="Calibri"/>
        <family val="2"/>
        <scheme val="minor"/>
      </rPr>
      <t>06. - 07.11.2023 Jhu</t>
    </r>
  </si>
  <si>
    <r>
      <t xml:space="preserve">ERCC RNA Spike-in Verdünnung: </t>
    </r>
    <r>
      <rPr>
        <b/>
        <sz val="12"/>
        <color theme="1"/>
        <rFont val="Calibri"/>
        <family val="2"/>
        <scheme val="minor"/>
      </rPr>
      <t>1:303</t>
    </r>
    <r>
      <rPr>
        <sz val="12"/>
        <color theme="1"/>
        <rFont val="Calibri"/>
        <family val="2"/>
        <scheme val="minor"/>
      </rPr>
      <t xml:space="preserve"> (1 µl Spike-in + 302 µl H2O) --&gt; in sechs Aliquots à 50 µl aufteilen, um für alle Batches jeweils nur einen Freeze-Thaw-Cycle zu haben</t>
    </r>
  </si>
  <si>
    <t>* Adaptor dilution: 2 µl adaptor + 58 µl dilution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</si>
</sst>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b/>
      <vertAlign val="subscript"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9" xfId="0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164" fontId="0" fillId="0" borderId="1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13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7" fillId="0" borderId="0" xfId="0" applyNumberFormat="1" applyFont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0" fillId="0" borderId="2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8"/>
  <sheetViews>
    <sheetView tabSelected="1" workbookViewId="0">
      <selection activeCell="J27" sqref="J27"/>
    </sheetView>
  </sheetViews>
  <sheetFormatPr baseColWidth="10" defaultColWidth="10.83203125" defaultRowHeight="16" x14ac:dyDescent="0.2"/>
  <cols>
    <col min="1" max="1" width="1.83203125" style="2" customWidth="1"/>
    <col min="2" max="2" width="4.83203125" style="2" customWidth="1"/>
    <col min="3" max="3" width="10.83203125" style="2"/>
    <col min="4" max="4" width="20.5" style="2" customWidth="1"/>
    <col min="5" max="5" width="19.1640625" style="2" bestFit="1" customWidth="1"/>
    <col min="6" max="6" width="10.33203125" style="2" bestFit="1" customWidth="1"/>
    <col min="7" max="7" width="15.83203125" style="2" customWidth="1"/>
    <col min="8" max="8" width="10.83203125" style="1"/>
    <col min="9" max="16384" width="10.83203125" style="2"/>
  </cols>
  <sheetData>
    <row r="2" spans="2:8" ht="19" x14ac:dyDescent="0.2">
      <c r="B2" s="65" t="s">
        <v>7</v>
      </c>
      <c r="C2" s="65"/>
      <c r="D2" s="65"/>
    </row>
    <row r="3" spans="2:8" x14ac:dyDescent="0.2">
      <c r="B3" s="3"/>
      <c r="C3" s="3"/>
      <c r="D3" s="3"/>
    </row>
    <row r="4" spans="2:8" ht="19" x14ac:dyDescent="0.2">
      <c r="B4" s="17" t="s">
        <v>94</v>
      </c>
      <c r="C4" s="17"/>
      <c r="D4" s="17"/>
      <c r="F4" s="11"/>
      <c r="G4" s="11"/>
    </row>
    <row r="5" spans="2:8" ht="19" x14ac:dyDescent="0.2">
      <c r="B5" s="17" t="s">
        <v>95</v>
      </c>
      <c r="C5" s="17"/>
      <c r="D5" s="17"/>
    </row>
    <row r="6" spans="2:8" ht="19" x14ac:dyDescent="0.2">
      <c r="B6" s="119" t="s">
        <v>71</v>
      </c>
      <c r="C6" s="11"/>
      <c r="D6" s="11"/>
      <c r="F6" s="11"/>
      <c r="G6" s="11"/>
    </row>
    <row r="7" spans="2:8" ht="19" x14ac:dyDescent="0.2">
      <c r="B7" s="17" t="s">
        <v>114</v>
      </c>
      <c r="C7" s="17"/>
      <c r="D7" s="17"/>
      <c r="F7" s="11"/>
      <c r="G7" s="11"/>
    </row>
    <row r="11" spans="2:8" x14ac:dyDescent="0.2">
      <c r="B11" s="62" t="s">
        <v>9</v>
      </c>
      <c r="C11" s="63"/>
      <c r="D11" s="63"/>
      <c r="E11" s="64"/>
      <c r="G11" s="5" t="s">
        <v>46</v>
      </c>
      <c r="H11" s="1">
        <v>165</v>
      </c>
    </row>
    <row r="12" spans="2:8" x14ac:dyDescent="0.2">
      <c r="B12" s="1"/>
      <c r="C12" s="1"/>
      <c r="D12" s="1"/>
      <c r="E12" s="1"/>
      <c r="G12" s="5"/>
    </row>
    <row r="13" spans="2:8" x14ac:dyDescent="0.2">
      <c r="B13" s="31" t="s">
        <v>10</v>
      </c>
      <c r="C13" s="31" t="s">
        <v>0</v>
      </c>
      <c r="D13" s="31" t="s">
        <v>13</v>
      </c>
      <c r="E13" s="31" t="s">
        <v>87</v>
      </c>
      <c r="F13" s="5"/>
      <c r="G13" s="5" t="s">
        <v>47</v>
      </c>
      <c r="H13" s="49" t="s">
        <v>49</v>
      </c>
    </row>
    <row r="14" spans="2:8" x14ac:dyDescent="0.2">
      <c r="B14" s="18"/>
      <c r="C14" s="19"/>
      <c r="D14" s="19"/>
      <c r="E14" s="20"/>
      <c r="G14" s="5"/>
    </row>
    <row r="15" spans="2:8" x14ac:dyDescent="0.2">
      <c r="B15" s="8">
        <v>65</v>
      </c>
      <c r="C15" s="56">
        <v>164</v>
      </c>
      <c r="D15" s="57">
        <v>75.3</v>
      </c>
      <c r="E15" s="57">
        <v>8.4</v>
      </c>
      <c r="G15" s="5" t="s">
        <v>14</v>
      </c>
      <c r="H15" s="1">
        <v>12</v>
      </c>
    </row>
    <row r="16" spans="2:8" x14ac:dyDescent="0.2">
      <c r="B16" s="8">
        <v>66</v>
      </c>
      <c r="C16" s="56">
        <v>154</v>
      </c>
      <c r="D16" s="57">
        <v>35.6</v>
      </c>
      <c r="E16" s="57">
        <v>6.8</v>
      </c>
      <c r="G16" s="5"/>
    </row>
    <row r="17" spans="2:8" x14ac:dyDescent="0.2">
      <c r="B17" s="8">
        <v>67</v>
      </c>
      <c r="C17" s="56">
        <v>157</v>
      </c>
      <c r="D17" s="57">
        <v>20</v>
      </c>
      <c r="E17" s="57">
        <v>7.5</v>
      </c>
      <c r="G17" s="5"/>
    </row>
    <row r="18" spans="2:8" x14ac:dyDescent="0.2">
      <c r="B18" s="8">
        <v>68</v>
      </c>
      <c r="C18" s="56">
        <v>160</v>
      </c>
      <c r="D18" s="57">
        <v>59.9</v>
      </c>
      <c r="E18" s="57">
        <v>9.6</v>
      </c>
      <c r="G18" s="6" t="s">
        <v>23</v>
      </c>
    </row>
    <row r="19" spans="2:8" x14ac:dyDescent="0.2">
      <c r="B19" s="8">
        <v>69</v>
      </c>
      <c r="C19" s="56">
        <v>171</v>
      </c>
      <c r="D19" s="57">
        <v>53.4</v>
      </c>
      <c r="E19" s="57">
        <v>8.3000000000000007</v>
      </c>
      <c r="F19" s="5"/>
      <c r="G19" s="5"/>
    </row>
    <row r="20" spans="2:8" x14ac:dyDescent="0.2">
      <c r="B20" s="8">
        <v>70</v>
      </c>
      <c r="C20" s="56">
        <v>135</v>
      </c>
      <c r="D20" s="57">
        <v>111</v>
      </c>
      <c r="E20" s="57">
        <v>9.6999999999999993</v>
      </c>
      <c r="F20" s="5"/>
      <c r="G20" s="5" t="s">
        <v>17</v>
      </c>
    </row>
    <row r="21" spans="2:8" x14ac:dyDescent="0.2">
      <c r="B21" s="8">
        <v>71</v>
      </c>
      <c r="C21" s="56">
        <v>161</v>
      </c>
      <c r="D21" s="57">
        <v>28.1</v>
      </c>
      <c r="E21" s="57">
        <v>6.3</v>
      </c>
      <c r="F21" s="5"/>
      <c r="G21" s="5" t="s">
        <v>18</v>
      </c>
      <c r="H21" s="1" t="s">
        <v>101</v>
      </c>
    </row>
    <row r="22" spans="2:8" x14ac:dyDescent="0.2">
      <c r="B22" s="8">
        <v>72</v>
      </c>
      <c r="C22" s="56">
        <v>162</v>
      </c>
      <c r="D22" s="57">
        <v>58.2</v>
      </c>
      <c r="E22" s="57">
        <v>8.5</v>
      </c>
      <c r="F22" s="5"/>
      <c r="G22" s="5" t="s">
        <v>19</v>
      </c>
      <c r="H22" s="1">
        <v>76</v>
      </c>
    </row>
    <row r="23" spans="2:8" x14ac:dyDescent="0.2">
      <c r="B23" s="8">
        <v>73</v>
      </c>
      <c r="C23" s="56">
        <v>155</v>
      </c>
      <c r="D23" s="57">
        <v>40.6</v>
      </c>
      <c r="E23" s="57">
        <v>9.1999999999999993</v>
      </c>
      <c r="G23" s="5" t="s">
        <v>21</v>
      </c>
      <c r="H23" s="1">
        <v>8</v>
      </c>
    </row>
    <row r="24" spans="2:8" x14ac:dyDescent="0.2">
      <c r="B24" s="8">
        <v>74</v>
      </c>
      <c r="C24" s="56">
        <v>168</v>
      </c>
      <c r="D24" s="57">
        <v>68.8</v>
      </c>
      <c r="E24" s="57">
        <v>8.6</v>
      </c>
      <c r="G24" s="5" t="s">
        <v>30</v>
      </c>
      <c r="H24" s="1">
        <v>8</v>
      </c>
    </row>
    <row r="25" spans="2:8" x14ac:dyDescent="0.2">
      <c r="B25" s="8">
        <v>75</v>
      </c>
      <c r="C25" s="56">
        <v>167</v>
      </c>
      <c r="D25" s="57">
        <v>72.599999999999994</v>
      </c>
      <c r="E25" s="57">
        <v>9.5</v>
      </c>
      <c r="G25" s="5" t="s">
        <v>20</v>
      </c>
      <c r="H25" s="1">
        <v>76</v>
      </c>
    </row>
    <row r="26" spans="2:8" x14ac:dyDescent="0.2">
      <c r="B26" s="8">
        <v>76</v>
      </c>
      <c r="C26" s="56">
        <v>172</v>
      </c>
      <c r="D26" s="57">
        <v>80.099999999999994</v>
      </c>
      <c r="E26" s="57">
        <v>8.5</v>
      </c>
      <c r="F26" s="5"/>
    </row>
    <row r="27" spans="2:8" x14ac:dyDescent="0.2">
      <c r="B27" s="66"/>
      <c r="C27" s="67"/>
      <c r="D27" s="67"/>
      <c r="E27" s="68"/>
      <c r="F27" s="5"/>
      <c r="G27" s="13" t="s">
        <v>27</v>
      </c>
    </row>
    <row r="28" spans="2:8" x14ac:dyDescent="0.2">
      <c r="B28" s="69"/>
      <c r="C28" s="70"/>
      <c r="D28" s="70"/>
      <c r="E28" s="71"/>
      <c r="F28" s="5"/>
      <c r="G28" s="13" t="s">
        <v>25</v>
      </c>
    </row>
    <row r="29" spans="2:8" x14ac:dyDescent="0.2">
      <c r="B29" s="69"/>
      <c r="C29" s="70"/>
      <c r="D29" s="70"/>
      <c r="E29" s="71"/>
      <c r="F29" s="5"/>
      <c r="G29" s="13" t="s">
        <v>24</v>
      </c>
    </row>
    <row r="30" spans="2:8" x14ac:dyDescent="0.2">
      <c r="B30" s="72"/>
      <c r="C30" s="73"/>
      <c r="D30" s="73"/>
      <c r="E30" s="74"/>
      <c r="F30" s="5"/>
      <c r="G30" s="13" t="s">
        <v>26</v>
      </c>
    </row>
    <row r="31" spans="2:8" x14ac:dyDescent="0.2">
      <c r="B31" s="5"/>
      <c r="C31" s="5"/>
      <c r="D31" s="5"/>
      <c r="E31" s="5"/>
      <c r="F31" s="5"/>
    </row>
    <row r="32" spans="2:8" x14ac:dyDescent="0.2">
      <c r="B32" s="5"/>
      <c r="C32" s="5"/>
      <c r="D32" s="5"/>
      <c r="E32" s="5"/>
      <c r="F32" s="5"/>
    </row>
    <row r="33" spans="2:7" x14ac:dyDescent="0.2">
      <c r="B33" s="5"/>
      <c r="C33" s="5"/>
      <c r="D33" s="5"/>
      <c r="E33" s="5"/>
      <c r="F33" s="5"/>
    </row>
    <row r="34" spans="2:7" x14ac:dyDescent="0.2">
      <c r="B34" s="62" t="s">
        <v>16</v>
      </c>
      <c r="C34" s="63"/>
      <c r="D34" s="63"/>
      <c r="E34" s="63"/>
      <c r="F34" s="63"/>
      <c r="G34" s="64"/>
    </row>
    <row r="35" spans="2:7" x14ac:dyDescent="0.2">
      <c r="B35" s="1"/>
      <c r="C35" s="1"/>
      <c r="D35" s="1"/>
      <c r="E35" s="1"/>
    </row>
    <row r="36" spans="2:7" x14ac:dyDescent="0.2">
      <c r="B36" s="31" t="s">
        <v>10</v>
      </c>
      <c r="C36" s="31" t="s">
        <v>0</v>
      </c>
      <c r="D36" s="31" t="s">
        <v>13</v>
      </c>
      <c r="E36" s="31" t="s">
        <v>39</v>
      </c>
      <c r="F36" s="31" t="s">
        <v>31</v>
      </c>
      <c r="G36" s="31" t="s">
        <v>2</v>
      </c>
    </row>
    <row r="37" spans="2:7" x14ac:dyDescent="0.2">
      <c r="B37" s="18"/>
      <c r="C37" s="19"/>
      <c r="D37" s="19"/>
      <c r="E37" s="19"/>
      <c r="F37" s="19"/>
      <c r="G37" s="20"/>
    </row>
    <row r="38" spans="2:7" x14ac:dyDescent="0.2">
      <c r="B38" s="8">
        <v>65</v>
      </c>
      <c r="C38" s="8">
        <f>C15</f>
        <v>164</v>
      </c>
      <c r="D38" s="50"/>
      <c r="E38" s="42"/>
      <c r="F38" s="27" t="e">
        <f>(D38/(660*E38))*1000000</f>
        <v>#DIV/0!</v>
      </c>
      <c r="G38" s="8" t="str">
        <f>Protocol!W14</f>
        <v>i501 + i705</v>
      </c>
    </row>
    <row r="39" spans="2:7" x14ac:dyDescent="0.2">
      <c r="B39" s="8">
        <v>66</v>
      </c>
      <c r="C39" s="8">
        <f t="shared" ref="C39:C49" si="0">C16</f>
        <v>154</v>
      </c>
      <c r="D39" s="50"/>
      <c r="E39" s="42"/>
      <c r="F39" s="27" t="e">
        <f t="shared" ref="F39:F49" si="1">(D39/(660*E39))*1000000</f>
        <v>#DIV/0!</v>
      </c>
      <c r="G39" s="8" t="str">
        <f>Protocol!W15</f>
        <v>i501 + i706</v>
      </c>
    </row>
    <row r="40" spans="2:7" x14ac:dyDescent="0.2">
      <c r="B40" s="8">
        <v>67</v>
      </c>
      <c r="C40" s="8">
        <f t="shared" si="0"/>
        <v>157</v>
      </c>
      <c r="D40" s="50"/>
      <c r="E40" s="42"/>
      <c r="F40" s="27" t="e">
        <f t="shared" si="1"/>
        <v>#DIV/0!</v>
      </c>
      <c r="G40" s="8" t="str">
        <f>Protocol!W16</f>
        <v>i501 + i707</v>
      </c>
    </row>
    <row r="41" spans="2:7" x14ac:dyDescent="0.2">
      <c r="B41" s="8">
        <v>68</v>
      </c>
      <c r="C41" s="8">
        <f t="shared" si="0"/>
        <v>160</v>
      </c>
      <c r="D41" s="50"/>
      <c r="E41" s="42"/>
      <c r="F41" s="27" t="e">
        <f t="shared" si="1"/>
        <v>#DIV/0!</v>
      </c>
      <c r="G41" s="8" t="str">
        <f>Protocol!W17</f>
        <v>i501 + i708</v>
      </c>
    </row>
    <row r="42" spans="2:7" x14ac:dyDescent="0.2">
      <c r="B42" s="8">
        <v>69</v>
      </c>
      <c r="C42" s="8">
        <f t="shared" si="0"/>
        <v>171</v>
      </c>
      <c r="D42" s="50"/>
      <c r="E42" s="51"/>
      <c r="F42" s="27" t="e">
        <f t="shared" si="1"/>
        <v>#DIV/0!</v>
      </c>
      <c r="G42" s="8" t="str">
        <f>Protocol!W18</f>
        <v>i501 + i709</v>
      </c>
    </row>
    <row r="43" spans="2:7" x14ac:dyDescent="0.2">
      <c r="B43" s="8">
        <v>70</v>
      </c>
      <c r="C43" s="8">
        <f t="shared" si="0"/>
        <v>135</v>
      </c>
      <c r="D43" s="50"/>
      <c r="E43" s="51"/>
      <c r="F43" s="27" t="e">
        <f t="shared" si="1"/>
        <v>#DIV/0!</v>
      </c>
      <c r="G43" s="8" t="str">
        <f>Protocol!W19</f>
        <v>i501 + i710</v>
      </c>
    </row>
    <row r="44" spans="2:7" x14ac:dyDescent="0.2">
      <c r="B44" s="8">
        <v>71</v>
      </c>
      <c r="C44" s="8">
        <f t="shared" si="0"/>
        <v>161</v>
      </c>
      <c r="D44" s="50"/>
      <c r="E44" s="51"/>
      <c r="F44" s="27" t="e">
        <f t="shared" si="1"/>
        <v>#DIV/0!</v>
      </c>
      <c r="G44" s="8" t="str">
        <f>Protocol!W20</f>
        <v>i501 + i711</v>
      </c>
    </row>
    <row r="45" spans="2:7" x14ac:dyDescent="0.2">
      <c r="B45" s="8">
        <v>72</v>
      </c>
      <c r="C45" s="8">
        <f t="shared" si="0"/>
        <v>162</v>
      </c>
      <c r="D45" s="50"/>
      <c r="E45" s="51"/>
      <c r="F45" s="27" t="e">
        <f t="shared" si="1"/>
        <v>#DIV/0!</v>
      </c>
      <c r="G45" s="8" t="str">
        <f>Protocol!W21</f>
        <v>i501 + i712</v>
      </c>
    </row>
    <row r="46" spans="2:7" x14ac:dyDescent="0.2">
      <c r="B46" s="8">
        <v>73</v>
      </c>
      <c r="C46" s="8">
        <f t="shared" si="0"/>
        <v>155</v>
      </c>
      <c r="D46" s="50"/>
      <c r="E46" s="51"/>
      <c r="F46" s="27" t="e">
        <f t="shared" si="1"/>
        <v>#DIV/0!</v>
      </c>
      <c r="G46" s="8" t="str">
        <f>Protocol!W22</f>
        <v>i502 + i701</v>
      </c>
    </row>
    <row r="47" spans="2:7" x14ac:dyDescent="0.2">
      <c r="B47" s="8">
        <v>74</v>
      </c>
      <c r="C47" s="8">
        <f t="shared" si="0"/>
        <v>168</v>
      </c>
      <c r="D47" s="50"/>
      <c r="E47" s="51"/>
      <c r="F47" s="27" t="e">
        <f t="shared" si="1"/>
        <v>#DIV/0!</v>
      </c>
      <c r="G47" s="8" t="str">
        <f>Protocol!W23</f>
        <v>i502 + i702</v>
      </c>
    </row>
    <row r="48" spans="2:7" x14ac:dyDescent="0.2">
      <c r="B48" s="8">
        <v>75</v>
      </c>
      <c r="C48" s="8">
        <f t="shared" si="0"/>
        <v>167</v>
      </c>
      <c r="D48" s="50"/>
      <c r="E48" s="51"/>
      <c r="F48" s="27" t="e">
        <f t="shared" si="1"/>
        <v>#DIV/0!</v>
      </c>
      <c r="G48" s="8" t="str">
        <f>Protocol!W24</f>
        <v>i502 + i703</v>
      </c>
    </row>
    <row r="49" spans="2:8" x14ac:dyDescent="0.2">
      <c r="B49" s="8">
        <v>76</v>
      </c>
      <c r="C49" s="8">
        <f t="shared" si="0"/>
        <v>172</v>
      </c>
      <c r="D49" s="50"/>
      <c r="E49" s="51"/>
      <c r="F49" s="27" t="e">
        <f t="shared" si="1"/>
        <v>#DIV/0!</v>
      </c>
      <c r="G49" s="8" t="str">
        <f>Protocol!W25</f>
        <v>i502 + i704</v>
      </c>
    </row>
    <row r="50" spans="2:8" x14ac:dyDescent="0.2">
      <c r="B50" s="66"/>
      <c r="C50" s="67"/>
      <c r="D50" s="67"/>
      <c r="E50" s="67"/>
      <c r="F50" s="67"/>
      <c r="G50" s="68"/>
    </row>
    <row r="51" spans="2:8" x14ac:dyDescent="0.2">
      <c r="B51" s="69"/>
      <c r="C51" s="70"/>
      <c r="D51" s="70"/>
      <c r="E51" s="70"/>
      <c r="F51" s="70"/>
      <c r="G51" s="71"/>
    </row>
    <row r="52" spans="2:8" x14ac:dyDescent="0.2">
      <c r="B52" s="69"/>
      <c r="C52" s="70"/>
      <c r="D52" s="70"/>
      <c r="E52" s="70"/>
      <c r="F52" s="70"/>
      <c r="G52" s="71"/>
    </row>
    <row r="53" spans="2:8" x14ac:dyDescent="0.2">
      <c r="B53" s="72"/>
      <c r="C53" s="73"/>
      <c r="D53" s="73"/>
      <c r="E53" s="73"/>
      <c r="F53" s="73"/>
      <c r="G53" s="74"/>
    </row>
    <row r="56" spans="2:8" x14ac:dyDescent="0.2">
      <c r="B56" s="2" t="s">
        <v>15</v>
      </c>
    </row>
    <row r="57" spans="2:8" x14ac:dyDescent="0.2">
      <c r="B57" s="2" t="s">
        <v>100</v>
      </c>
    </row>
    <row r="58" spans="2:8" ht="15" customHeight="1" x14ac:dyDescent="0.2">
      <c r="B58" s="1"/>
      <c r="C58" s="1"/>
      <c r="D58" s="9"/>
      <c r="E58" s="10"/>
      <c r="F58" s="9"/>
      <c r="G58" s="1"/>
    </row>
    <row r="59" spans="2:8" ht="15" customHeight="1" x14ac:dyDescent="0.2">
      <c r="B59" s="1"/>
      <c r="C59" s="1"/>
      <c r="D59" s="9"/>
      <c r="E59" s="10"/>
      <c r="F59" s="9"/>
      <c r="G59" s="1"/>
    </row>
    <row r="60" spans="2:8" s="43" customFormat="1" ht="15" customHeight="1" x14ac:dyDescent="0.25">
      <c r="B60" s="44" t="s">
        <v>89</v>
      </c>
      <c r="C60" s="38"/>
      <c r="D60" s="52" t="s">
        <v>90</v>
      </c>
      <c r="E60" s="52" t="s">
        <v>96</v>
      </c>
      <c r="F60" s="52" t="s">
        <v>91</v>
      </c>
      <c r="G60" s="52" t="s">
        <v>97</v>
      </c>
    </row>
    <row r="61" spans="2:8" ht="15" customHeight="1" x14ac:dyDescent="0.2">
      <c r="B61" s="15" t="s">
        <v>34</v>
      </c>
      <c r="C61" s="11"/>
      <c r="D61" s="11"/>
      <c r="E61" s="11"/>
      <c r="F61" s="9"/>
      <c r="G61" s="1"/>
    </row>
    <row r="62" spans="2:8" ht="15" customHeight="1" x14ac:dyDescent="0.2">
      <c r="B62" s="16"/>
    </row>
    <row r="63" spans="2:8" ht="15" customHeight="1" x14ac:dyDescent="0.2">
      <c r="B63" s="15" t="s">
        <v>32</v>
      </c>
      <c r="C63" s="11"/>
      <c r="D63" s="11"/>
      <c r="E63" s="11"/>
      <c r="F63" s="11"/>
      <c r="G63" s="11"/>
      <c r="H63" s="38"/>
    </row>
    <row r="64" spans="2:8" ht="15" customHeight="1" x14ac:dyDescent="0.2">
      <c r="B64" s="14" t="s">
        <v>99</v>
      </c>
      <c r="C64" s="14"/>
      <c r="D64" s="14"/>
      <c r="E64" s="14"/>
      <c r="F64" s="14"/>
      <c r="G64" s="14"/>
      <c r="H64" s="39"/>
    </row>
    <row r="65" spans="2:8" ht="15" customHeight="1" x14ac:dyDescent="0.2">
      <c r="B65" s="14" t="s">
        <v>98</v>
      </c>
      <c r="C65" s="30"/>
      <c r="D65" s="30"/>
      <c r="E65" s="30"/>
      <c r="F65" s="30"/>
      <c r="G65" s="30"/>
      <c r="H65" s="38"/>
    </row>
    <row r="66" spans="2:8" ht="15" customHeight="1" x14ac:dyDescent="0.2">
      <c r="B66" s="15"/>
      <c r="C66" s="11"/>
      <c r="D66" s="11"/>
      <c r="E66" s="11"/>
      <c r="F66" s="11"/>
      <c r="G66" s="11"/>
    </row>
    <row r="67" spans="2:8" ht="15" customHeight="1" x14ac:dyDescent="0.2">
      <c r="B67" s="15" t="s">
        <v>22</v>
      </c>
      <c r="C67" s="14"/>
      <c r="D67" s="14"/>
      <c r="E67" s="14"/>
      <c r="F67" s="14"/>
      <c r="G67" s="14"/>
      <c r="H67" s="39"/>
    </row>
    <row r="68" spans="2:8" ht="19" x14ac:dyDescent="0.2">
      <c r="B68" s="14" t="s">
        <v>33</v>
      </c>
    </row>
  </sheetData>
  <mergeCells count="5">
    <mergeCell ref="B34:G34"/>
    <mergeCell ref="B2:D2"/>
    <mergeCell ref="B11:E11"/>
    <mergeCell ref="B27:E30"/>
    <mergeCell ref="B50:G53"/>
  </mergeCells>
  <phoneticPr fontId="3" type="noConversion"/>
  <pageMargins left="0.78740157499999996" right="0.78740157499999996" top="0.984251969" bottom="0.984251969" header="0.5" footer="0.5"/>
  <pageSetup paperSize="9" scale="66" orientation="portrait" horizontalDpi="4294967292" verticalDpi="4294967292" r:id="rId1"/>
  <headerFooter alignWithMargins="0"/>
  <rowBreaks count="1" manualBreakCount="1">
    <brk id="67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Y56"/>
  <sheetViews>
    <sheetView topLeftCell="A6" zoomScale="133" workbookViewId="0">
      <selection activeCell="B7" sqref="B7"/>
    </sheetView>
  </sheetViews>
  <sheetFormatPr baseColWidth="10" defaultColWidth="10.83203125" defaultRowHeight="16" x14ac:dyDescent="0.2"/>
  <cols>
    <col min="1" max="1" width="2.5" style="2" customWidth="1"/>
    <col min="2" max="2" width="4.83203125" style="1" customWidth="1"/>
    <col min="3" max="3" width="12.1640625" style="1" bestFit="1" customWidth="1"/>
    <col min="4" max="4" width="16.6640625" style="1" bestFit="1" customWidth="1"/>
    <col min="5" max="5" width="11.33203125" style="1" customWidth="1"/>
    <col min="6" max="6" width="4" style="1" customWidth="1"/>
    <col min="7" max="8" width="7.33203125" style="1" customWidth="1"/>
    <col min="9" max="9" width="4" style="1" customWidth="1"/>
    <col min="10" max="10" width="5.83203125" style="1" customWidth="1"/>
    <col min="11" max="11" width="5" style="2" customWidth="1"/>
    <col min="12" max="14" width="5.6640625" style="2" customWidth="1"/>
    <col min="15" max="15" width="30.1640625" style="2" customWidth="1"/>
    <col min="16" max="16" width="9" style="1" customWidth="1"/>
    <col min="17" max="17" width="5.33203125" style="1" customWidth="1"/>
    <col min="18" max="18" width="4.6640625" style="1" customWidth="1"/>
    <col min="19" max="19" width="3.33203125" style="1" customWidth="1"/>
    <col min="20" max="20" width="5.6640625" style="2" customWidth="1"/>
    <col min="21" max="21" width="4.83203125" style="2" customWidth="1"/>
    <col min="22" max="22" width="12.1640625" style="2" bestFit="1" customWidth="1"/>
    <col min="23" max="23" width="15.5" style="2" customWidth="1"/>
    <col min="24" max="16384" width="10.83203125" style="2"/>
  </cols>
  <sheetData>
    <row r="1" spans="2:23" ht="13" customHeight="1" x14ac:dyDescent="0.2"/>
    <row r="2" spans="2:23" ht="19" customHeight="1" x14ac:dyDescent="0.2">
      <c r="B2" s="65" t="s">
        <v>6</v>
      </c>
      <c r="C2" s="65"/>
      <c r="D2" s="65"/>
    </row>
    <row r="3" spans="2:23" ht="19" customHeight="1" x14ac:dyDescent="0.2">
      <c r="B3" s="3"/>
      <c r="C3" s="3"/>
      <c r="D3" s="3"/>
    </row>
    <row r="4" spans="2:23" ht="20" customHeight="1" x14ac:dyDescent="0.2">
      <c r="B4" s="17" t="s">
        <v>94</v>
      </c>
      <c r="C4" s="17"/>
      <c r="D4" s="17"/>
      <c r="E4" s="17"/>
      <c r="F4" s="17"/>
      <c r="G4" s="17"/>
      <c r="H4" s="17"/>
      <c r="I4" s="17"/>
      <c r="J4" s="17"/>
      <c r="U4" s="11"/>
      <c r="V4" s="11"/>
      <c r="W4" s="11"/>
    </row>
    <row r="5" spans="2:23" ht="20" customHeight="1" x14ac:dyDescent="0.2">
      <c r="B5" s="17" t="s">
        <v>95</v>
      </c>
      <c r="C5" s="17"/>
      <c r="D5" s="17"/>
      <c r="E5" s="12"/>
      <c r="F5" s="12"/>
      <c r="G5" s="12"/>
      <c r="H5" s="12"/>
      <c r="I5" s="12"/>
      <c r="J5" s="12"/>
    </row>
    <row r="6" spans="2:23" ht="20" customHeight="1" x14ac:dyDescent="0.2">
      <c r="B6" s="119">
        <v>841697</v>
      </c>
      <c r="C6" s="11"/>
      <c r="D6" s="11"/>
      <c r="U6" s="11"/>
      <c r="V6" s="11"/>
      <c r="W6" s="11"/>
    </row>
    <row r="7" spans="2:23" ht="20" customHeight="1" x14ac:dyDescent="0.2">
      <c r="B7" s="17" t="s">
        <v>114</v>
      </c>
      <c r="C7" s="17"/>
      <c r="D7" s="17"/>
      <c r="U7" s="11"/>
      <c r="V7" s="11"/>
      <c r="W7" s="11"/>
    </row>
    <row r="8" spans="2:23" x14ac:dyDescent="0.2">
      <c r="B8" s="4"/>
      <c r="C8" s="4"/>
      <c r="D8" s="4"/>
    </row>
    <row r="10" spans="2:23" x14ac:dyDescent="0.2">
      <c r="B10" s="35" t="s">
        <v>8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7"/>
      <c r="O10" s="35" t="s">
        <v>51</v>
      </c>
      <c r="P10" s="36"/>
      <c r="Q10" s="36"/>
      <c r="R10" s="36"/>
      <c r="S10" s="37"/>
      <c r="U10" s="35" t="s">
        <v>29</v>
      </c>
      <c r="V10" s="36"/>
      <c r="W10" s="37"/>
    </row>
    <row r="11" spans="2:23" x14ac:dyDescent="0.2">
      <c r="B11" s="3"/>
      <c r="C11" s="3"/>
      <c r="D11" s="3"/>
      <c r="E11" s="12"/>
      <c r="F11" s="12"/>
      <c r="G11" s="3"/>
      <c r="H11" s="3"/>
      <c r="I11" s="3"/>
      <c r="J11" s="3"/>
      <c r="U11" s="1"/>
      <c r="V11" s="1"/>
      <c r="W11" s="1"/>
    </row>
    <row r="12" spans="2:23" s="5" customFormat="1" ht="15" customHeight="1" x14ac:dyDescent="0.2">
      <c r="B12" s="94" t="s">
        <v>10</v>
      </c>
      <c r="C12" s="94" t="s">
        <v>0</v>
      </c>
      <c r="D12" s="95" t="s">
        <v>37</v>
      </c>
      <c r="E12" s="23" t="s">
        <v>43</v>
      </c>
      <c r="F12" s="45">
        <v>15</v>
      </c>
      <c r="G12" s="24" t="s">
        <v>38</v>
      </c>
      <c r="H12" s="104" t="s">
        <v>44</v>
      </c>
      <c r="I12" s="105"/>
      <c r="J12" s="105"/>
      <c r="K12" s="45">
        <f>Overview!H11</f>
        <v>165</v>
      </c>
      <c r="L12" s="37" t="s">
        <v>42</v>
      </c>
      <c r="M12" s="37"/>
      <c r="N12" s="2"/>
      <c r="O12" s="6"/>
      <c r="P12" s="23" t="s">
        <v>1</v>
      </c>
      <c r="Q12" s="23" t="s">
        <v>35</v>
      </c>
      <c r="R12" s="32">
        <v>13</v>
      </c>
      <c r="S12" s="24" t="s">
        <v>36</v>
      </c>
      <c r="U12" s="31" t="s">
        <v>10</v>
      </c>
      <c r="V12" s="31" t="s">
        <v>0</v>
      </c>
      <c r="W12" s="31" t="s">
        <v>2</v>
      </c>
    </row>
    <row r="13" spans="2:23" ht="15.5" customHeight="1" x14ac:dyDescent="0.2">
      <c r="B13" s="94"/>
      <c r="C13" s="94"/>
      <c r="D13" s="94"/>
      <c r="E13" s="94" t="s">
        <v>11</v>
      </c>
      <c r="F13" s="94" t="s">
        <v>50</v>
      </c>
      <c r="G13" s="94"/>
      <c r="H13" s="33" t="s">
        <v>40</v>
      </c>
      <c r="I13" s="34">
        <f>F12</f>
        <v>15</v>
      </c>
      <c r="J13" s="94" t="s">
        <v>50</v>
      </c>
      <c r="K13" s="94"/>
      <c r="L13" s="75" t="s">
        <v>45</v>
      </c>
      <c r="M13" s="76"/>
      <c r="O13" s="18"/>
      <c r="P13" s="19"/>
      <c r="Q13" s="19"/>
      <c r="R13" s="19"/>
      <c r="S13" s="20"/>
      <c r="U13" s="18"/>
      <c r="V13" s="19"/>
      <c r="W13" s="20"/>
    </row>
    <row r="14" spans="2:23" ht="15" customHeight="1" x14ac:dyDescent="0.2">
      <c r="B14" s="94"/>
      <c r="C14" s="94"/>
      <c r="D14" s="94"/>
      <c r="E14" s="94"/>
      <c r="F14" s="94"/>
      <c r="G14" s="94"/>
      <c r="H14" s="102" t="s">
        <v>41</v>
      </c>
      <c r="I14" s="103"/>
      <c r="J14" s="94"/>
      <c r="K14" s="94"/>
      <c r="L14" s="46" t="s">
        <v>92</v>
      </c>
      <c r="M14" s="47" t="s">
        <v>93</v>
      </c>
      <c r="N14" s="5"/>
      <c r="O14" s="7" t="s">
        <v>54</v>
      </c>
      <c r="P14" s="27">
        <v>8</v>
      </c>
      <c r="Q14" s="96">
        <f>P14*$R$12</f>
        <v>104</v>
      </c>
      <c r="R14" s="97"/>
      <c r="S14" s="98"/>
      <c r="U14" s="8">
        <v>65</v>
      </c>
      <c r="V14" s="8">
        <f>Overview!C15</f>
        <v>164</v>
      </c>
      <c r="W14" s="58" t="s">
        <v>102</v>
      </c>
    </row>
    <row r="15" spans="2:23" x14ac:dyDescent="0.2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O15" s="7" t="s">
        <v>55</v>
      </c>
      <c r="P15" s="27">
        <v>2</v>
      </c>
      <c r="Q15" s="96">
        <f>P15*$R$12</f>
        <v>26</v>
      </c>
      <c r="R15" s="97"/>
      <c r="S15" s="98"/>
      <c r="U15" s="8">
        <v>66</v>
      </c>
      <c r="V15" s="8">
        <f>Overview!C16</f>
        <v>154</v>
      </c>
      <c r="W15" s="58" t="s">
        <v>103</v>
      </c>
    </row>
    <row r="16" spans="2:23" x14ac:dyDescent="0.2">
      <c r="B16" s="8">
        <v>65</v>
      </c>
      <c r="C16" s="48">
        <f>Overview!C15</f>
        <v>164</v>
      </c>
      <c r="D16" s="29">
        <f>Overview!D15</f>
        <v>75.3</v>
      </c>
      <c r="E16" s="54">
        <v>3</v>
      </c>
      <c r="F16" s="90">
        <f>(D16/$F$12)*E16-E16</f>
        <v>12.059999999999999</v>
      </c>
      <c r="G16" s="91"/>
      <c r="H16" s="86">
        <f>$K$12/$F$12</f>
        <v>11</v>
      </c>
      <c r="I16" s="87"/>
      <c r="J16" s="86">
        <f>50-H16-L16-M16</f>
        <v>38</v>
      </c>
      <c r="K16" s="87"/>
      <c r="L16" s="55">
        <v>1</v>
      </c>
      <c r="M16" s="60"/>
      <c r="N16" s="61"/>
      <c r="O16" s="7" t="s">
        <v>56</v>
      </c>
      <c r="P16" s="27">
        <v>10</v>
      </c>
      <c r="Q16" s="96">
        <f>P16*$R$12</f>
        <v>130</v>
      </c>
      <c r="R16" s="97"/>
      <c r="S16" s="98"/>
      <c r="U16" s="8">
        <v>67</v>
      </c>
      <c r="V16" s="8">
        <f>Overview!C17</f>
        <v>157</v>
      </c>
      <c r="W16" s="58" t="s">
        <v>104</v>
      </c>
    </row>
    <row r="17" spans="2:23" x14ac:dyDescent="0.2">
      <c r="B17" s="8">
        <v>66</v>
      </c>
      <c r="C17" s="8">
        <f>Overview!C16</f>
        <v>154</v>
      </c>
      <c r="D17" s="27">
        <f>Overview!D16</f>
        <v>35.6</v>
      </c>
      <c r="E17" s="54">
        <v>5</v>
      </c>
      <c r="F17" s="92">
        <f t="shared" ref="F17:F27" si="0">(D17/$F$12)*E17-E17</f>
        <v>6.8666666666666671</v>
      </c>
      <c r="G17" s="93"/>
      <c r="H17" s="88">
        <f t="shared" ref="H17:H27" si="1">$K$12/$F$12</f>
        <v>11</v>
      </c>
      <c r="I17" s="89"/>
      <c r="J17" s="86">
        <f t="shared" ref="J17:J27" si="2">50-H17-L17-M17</f>
        <v>38</v>
      </c>
      <c r="K17" s="87"/>
      <c r="L17" s="55">
        <v>1</v>
      </c>
      <c r="M17" s="60"/>
      <c r="N17" s="61"/>
      <c r="O17" s="18"/>
      <c r="P17" s="28"/>
      <c r="Q17" s="19"/>
      <c r="R17" s="19"/>
      <c r="S17" s="20"/>
      <c r="U17" s="8">
        <v>68</v>
      </c>
      <c r="V17" s="8">
        <f>Overview!C18</f>
        <v>160</v>
      </c>
      <c r="W17" s="58" t="s">
        <v>105</v>
      </c>
    </row>
    <row r="18" spans="2:23" x14ac:dyDescent="0.2">
      <c r="B18" s="8">
        <v>67</v>
      </c>
      <c r="C18" s="8">
        <f>Overview!C17</f>
        <v>157</v>
      </c>
      <c r="D18" s="27">
        <f>Overview!D17</f>
        <v>20</v>
      </c>
      <c r="E18" s="54">
        <v>9</v>
      </c>
      <c r="F18" s="92">
        <f t="shared" si="0"/>
        <v>3</v>
      </c>
      <c r="G18" s="93"/>
      <c r="H18" s="88">
        <f t="shared" si="1"/>
        <v>11</v>
      </c>
      <c r="I18" s="89"/>
      <c r="J18" s="86">
        <f t="shared" si="2"/>
        <v>38</v>
      </c>
      <c r="K18" s="87"/>
      <c r="L18" s="55">
        <v>1</v>
      </c>
      <c r="M18" s="60"/>
      <c r="N18" s="61"/>
      <c r="O18" s="25"/>
      <c r="P18" s="29">
        <v>20</v>
      </c>
      <c r="Q18" s="99" t="s">
        <v>65</v>
      </c>
      <c r="R18" s="100"/>
      <c r="S18" s="101"/>
      <c r="U18" s="8">
        <v>69</v>
      </c>
      <c r="V18" s="8">
        <f>Overview!C19</f>
        <v>171</v>
      </c>
      <c r="W18" s="58" t="s">
        <v>106</v>
      </c>
    </row>
    <row r="19" spans="2:23" x14ac:dyDescent="0.2">
      <c r="B19" s="8">
        <v>68</v>
      </c>
      <c r="C19" s="8">
        <f>Overview!C18</f>
        <v>160</v>
      </c>
      <c r="D19" s="27">
        <f>Overview!D18</f>
        <v>59.9</v>
      </c>
      <c r="E19" s="54">
        <v>3</v>
      </c>
      <c r="F19" s="92">
        <f t="shared" si="0"/>
        <v>8.98</v>
      </c>
      <c r="G19" s="93"/>
      <c r="H19" s="88">
        <f t="shared" si="1"/>
        <v>11</v>
      </c>
      <c r="I19" s="89"/>
      <c r="J19" s="86">
        <f t="shared" si="2"/>
        <v>38</v>
      </c>
      <c r="K19" s="87"/>
      <c r="L19" s="55">
        <v>1</v>
      </c>
      <c r="M19" s="60"/>
      <c r="N19" s="61"/>
      <c r="U19" s="8">
        <v>70</v>
      </c>
      <c r="V19" s="8">
        <f>Overview!C20</f>
        <v>135</v>
      </c>
      <c r="W19" s="58" t="s">
        <v>107</v>
      </c>
    </row>
    <row r="20" spans="2:23" x14ac:dyDescent="0.2">
      <c r="B20" s="8">
        <v>69</v>
      </c>
      <c r="C20" s="8">
        <f>Overview!C19</f>
        <v>171</v>
      </c>
      <c r="D20" s="27">
        <f>Overview!D19</f>
        <v>53.4</v>
      </c>
      <c r="E20" s="54">
        <v>4</v>
      </c>
      <c r="F20" s="92">
        <f t="shared" si="0"/>
        <v>10.24</v>
      </c>
      <c r="G20" s="93"/>
      <c r="H20" s="88">
        <f t="shared" si="1"/>
        <v>11</v>
      </c>
      <c r="I20" s="89"/>
      <c r="J20" s="86">
        <f t="shared" si="2"/>
        <v>38</v>
      </c>
      <c r="K20" s="87"/>
      <c r="L20" s="55">
        <v>1</v>
      </c>
      <c r="M20" s="60"/>
      <c r="N20" s="61"/>
      <c r="U20" s="8">
        <v>71</v>
      </c>
      <c r="V20" s="8">
        <f>Overview!C21</f>
        <v>161</v>
      </c>
      <c r="W20" s="58" t="s">
        <v>108</v>
      </c>
    </row>
    <row r="21" spans="2:23" x14ac:dyDescent="0.2">
      <c r="B21" s="8">
        <v>70</v>
      </c>
      <c r="C21" s="8">
        <f>Overview!C20</f>
        <v>135</v>
      </c>
      <c r="D21" s="27">
        <f>Overview!D20</f>
        <v>111</v>
      </c>
      <c r="E21" s="54">
        <v>2</v>
      </c>
      <c r="F21" s="92">
        <f t="shared" si="0"/>
        <v>12.8</v>
      </c>
      <c r="G21" s="93"/>
      <c r="H21" s="88">
        <f t="shared" si="1"/>
        <v>11</v>
      </c>
      <c r="I21" s="89"/>
      <c r="J21" s="86">
        <f t="shared" si="2"/>
        <v>38</v>
      </c>
      <c r="K21" s="87"/>
      <c r="L21" s="55">
        <v>1</v>
      </c>
      <c r="M21" s="60"/>
      <c r="N21" s="61"/>
      <c r="O21" s="35" t="s">
        <v>52</v>
      </c>
      <c r="P21" s="36"/>
      <c r="Q21" s="36"/>
      <c r="R21" s="36"/>
      <c r="S21" s="37"/>
      <c r="U21" s="8">
        <v>72</v>
      </c>
      <c r="V21" s="8">
        <f>Overview!C22</f>
        <v>162</v>
      </c>
      <c r="W21" s="58" t="s">
        <v>109</v>
      </c>
    </row>
    <row r="22" spans="2:23" x14ac:dyDescent="0.2">
      <c r="B22" s="8">
        <v>71</v>
      </c>
      <c r="C22" s="8">
        <f>Overview!C21</f>
        <v>161</v>
      </c>
      <c r="D22" s="27">
        <f>Overview!D21</f>
        <v>28.1</v>
      </c>
      <c r="E22" s="54">
        <v>6</v>
      </c>
      <c r="F22" s="92">
        <f t="shared" si="0"/>
        <v>5.240000000000002</v>
      </c>
      <c r="G22" s="93"/>
      <c r="H22" s="88">
        <f t="shared" si="1"/>
        <v>11</v>
      </c>
      <c r="I22" s="89"/>
      <c r="J22" s="86">
        <f t="shared" si="2"/>
        <v>38</v>
      </c>
      <c r="K22" s="87"/>
      <c r="L22" s="55">
        <v>1</v>
      </c>
      <c r="M22" s="60"/>
      <c r="N22" s="61"/>
      <c r="U22" s="8">
        <v>73</v>
      </c>
      <c r="V22" s="8">
        <f>Overview!C23</f>
        <v>155</v>
      </c>
      <c r="W22" s="59" t="s">
        <v>110</v>
      </c>
    </row>
    <row r="23" spans="2:23" x14ac:dyDescent="0.2">
      <c r="B23" s="8">
        <v>72</v>
      </c>
      <c r="C23" s="8">
        <f>Overview!C22</f>
        <v>162</v>
      </c>
      <c r="D23" s="27">
        <f>Overview!D22</f>
        <v>58.2</v>
      </c>
      <c r="E23" s="54">
        <v>3</v>
      </c>
      <c r="F23" s="92">
        <f t="shared" si="0"/>
        <v>8.64</v>
      </c>
      <c r="G23" s="93"/>
      <c r="H23" s="88">
        <f t="shared" si="1"/>
        <v>11</v>
      </c>
      <c r="I23" s="89"/>
      <c r="J23" s="86">
        <f t="shared" si="2"/>
        <v>38</v>
      </c>
      <c r="K23" s="87"/>
      <c r="L23" s="55">
        <v>1</v>
      </c>
      <c r="M23" s="60"/>
      <c r="N23" s="61"/>
      <c r="O23" s="6"/>
      <c r="P23" s="31" t="s">
        <v>1</v>
      </c>
      <c r="Q23" s="23" t="s">
        <v>35</v>
      </c>
      <c r="R23" s="32">
        <f>R12</f>
        <v>13</v>
      </c>
      <c r="S23" s="24" t="s">
        <v>36</v>
      </c>
      <c r="U23" s="8">
        <v>74</v>
      </c>
      <c r="V23" s="8">
        <f>Overview!C24</f>
        <v>168</v>
      </c>
      <c r="W23" s="59" t="s">
        <v>111</v>
      </c>
    </row>
    <row r="24" spans="2:23" x14ac:dyDescent="0.2">
      <c r="B24" s="8">
        <v>73</v>
      </c>
      <c r="C24" s="8">
        <f>Overview!C23</f>
        <v>155</v>
      </c>
      <c r="D24" s="27">
        <f>Overview!D23</f>
        <v>40.6</v>
      </c>
      <c r="E24" s="54">
        <v>5</v>
      </c>
      <c r="F24" s="92">
        <f t="shared" si="0"/>
        <v>8.5333333333333332</v>
      </c>
      <c r="G24" s="93"/>
      <c r="H24" s="88">
        <f t="shared" si="1"/>
        <v>11</v>
      </c>
      <c r="I24" s="89"/>
      <c r="J24" s="86">
        <f t="shared" si="2"/>
        <v>38</v>
      </c>
      <c r="K24" s="87"/>
      <c r="L24" s="55">
        <v>1</v>
      </c>
      <c r="M24" s="60"/>
      <c r="N24" s="61"/>
      <c r="O24" s="18"/>
      <c r="P24" s="19"/>
      <c r="Q24" s="19"/>
      <c r="R24" s="19"/>
      <c r="S24" s="20"/>
      <c r="U24" s="8">
        <v>75</v>
      </c>
      <c r="V24" s="8">
        <f>Overview!C25</f>
        <v>167</v>
      </c>
      <c r="W24" s="59" t="s">
        <v>112</v>
      </c>
    </row>
    <row r="25" spans="2:23" x14ac:dyDescent="0.2">
      <c r="B25" s="8">
        <v>74</v>
      </c>
      <c r="C25" s="8">
        <f>Overview!C24</f>
        <v>168</v>
      </c>
      <c r="D25" s="27">
        <f>Overview!D24</f>
        <v>68.8</v>
      </c>
      <c r="E25" s="54">
        <v>3</v>
      </c>
      <c r="F25" s="92">
        <f t="shared" si="0"/>
        <v>10.760000000000002</v>
      </c>
      <c r="G25" s="93"/>
      <c r="H25" s="88">
        <f t="shared" si="1"/>
        <v>11</v>
      </c>
      <c r="I25" s="89"/>
      <c r="J25" s="86">
        <f t="shared" si="2"/>
        <v>38</v>
      </c>
      <c r="K25" s="87"/>
      <c r="L25" s="55">
        <v>1</v>
      </c>
      <c r="M25" s="60"/>
      <c r="N25" s="61"/>
      <c r="O25" s="7" t="s">
        <v>53</v>
      </c>
      <c r="P25" s="27">
        <v>20</v>
      </c>
      <c r="Q25" s="107" t="s">
        <v>49</v>
      </c>
      <c r="R25" s="97"/>
      <c r="S25" s="98"/>
      <c r="U25" s="8">
        <v>76</v>
      </c>
      <c r="V25" s="8">
        <f>Overview!C26</f>
        <v>172</v>
      </c>
      <c r="W25" s="59" t="s">
        <v>113</v>
      </c>
    </row>
    <row r="26" spans="2:23" x14ac:dyDescent="0.2">
      <c r="B26" s="8">
        <v>75</v>
      </c>
      <c r="C26" s="8">
        <f>Overview!C25</f>
        <v>167</v>
      </c>
      <c r="D26" s="27">
        <f>Overview!D25</f>
        <v>72.599999999999994</v>
      </c>
      <c r="E26" s="54">
        <v>3</v>
      </c>
      <c r="F26" s="92">
        <f t="shared" si="0"/>
        <v>11.52</v>
      </c>
      <c r="G26" s="93"/>
      <c r="H26" s="88">
        <f t="shared" si="1"/>
        <v>11</v>
      </c>
      <c r="I26" s="89"/>
      <c r="J26" s="86">
        <f t="shared" si="2"/>
        <v>38</v>
      </c>
      <c r="K26" s="87"/>
      <c r="L26" s="55">
        <v>1</v>
      </c>
      <c r="M26" s="60"/>
      <c r="N26" s="61"/>
      <c r="O26" s="7" t="s">
        <v>57</v>
      </c>
      <c r="P26" s="27">
        <v>8</v>
      </c>
      <c r="Q26" s="96">
        <f>P26*$R$12</f>
        <v>104</v>
      </c>
      <c r="R26" s="97"/>
      <c r="S26" s="98"/>
      <c r="U26" s="66"/>
      <c r="V26" s="67"/>
      <c r="W26" s="68"/>
    </row>
    <row r="27" spans="2:23" x14ac:dyDescent="0.2">
      <c r="B27" s="8">
        <v>76</v>
      </c>
      <c r="C27" s="8">
        <f>Overview!C26</f>
        <v>172</v>
      </c>
      <c r="D27" s="27">
        <f>Overview!D26</f>
        <v>80.099999999999994</v>
      </c>
      <c r="E27" s="54">
        <v>3</v>
      </c>
      <c r="F27" s="92">
        <f t="shared" si="0"/>
        <v>13.02</v>
      </c>
      <c r="G27" s="93"/>
      <c r="H27" s="88">
        <f t="shared" si="1"/>
        <v>11</v>
      </c>
      <c r="I27" s="89"/>
      <c r="J27" s="86">
        <f t="shared" si="2"/>
        <v>38</v>
      </c>
      <c r="K27" s="87"/>
      <c r="L27" s="55">
        <v>1</v>
      </c>
      <c r="M27" s="60"/>
      <c r="N27" s="61"/>
      <c r="O27" s="7" t="s">
        <v>58</v>
      </c>
      <c r="P27" s="27">
        <v>4</v>
      </c>
      <c r="Q27" s="96">
        <f>P27*$R$12</f>
        <v>52</v>
      </c>
      <c r="R27" s="97"/>
      <c r="S27" s="98"/>
      <c r="U27" s="69"/>
      <c r="V27" s="70"/>
      <c r="W27" s="71"/>
    </row>
    <row r="28" spans="2:23" x14ac:dyDescent="0.2"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8"/>
      <c r="N28" s="61"/>
      <c r="O28" s="7" t="s">
        <v>56</v>
      </c>
      <c r="P28" s="27">
        <v>48</v>
      </c>
      <c r="Q28" s="96">
        <f>P28*$R$12</f>
        <v>624</v>
      </c>
      <c r="R28" s="97"/>
      <c r="S28" s="98"/>
      <c r="U28" s="69"/>
      <c r="V28" s="70"/>
      <c r="W28" s="71"/>
    </row>
    <row r="29" spans="2:23" x14ac:dyDescent="0.2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1"/>
      <c r="N29" s="61"/>
      <c r="O29" s="18"/>
      <c r="P29" s="28"/>
      <c r="Q29" s="19"/>
      <c r="R29" s="19"/>
      <c r="S29" s="20"/>
      <c r="U29" s="72"/>
      <c r="V29" s="73"/>
      <c r="W29" s="74"/>
    </row>
    <row r="30" spans="2:23" x14ac:dyDescent="0.2"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1"/>
      <c r="N30" s="61"/>
      <c r="O30" s="25"/>
      <c r="P30" s="29">
        <v>80</v>
      </c>
      <c r="Q30" s="108" t="s">
        <v>59</v>
      </c>
      <c r="R30" s="109"/>
      <c r="S30" s="110"/>
    </row>
    <row r="31" spans="2:23" x14ac:dyDescent="0.2">
      <c r="B31" s="72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61"/>
      <c r="P31" s="9"/>
      <c r="Q31" s="9"/>
      <c r="R31" s="9"/>
      <c r="S31" s="9"/>
    </row>
    <row r="32" spans="2:23" x14ac:dyDescent="0.2">
      <c r="P32" s="9"/>
      <c r="Q32" s="9"/>
      <c r="R32" s="9"/>
      <c r="S32" s="9"/>
    </row>
    <row r="33" spans="2:25" x14ac:dyDescent="0.2">
      <c r="O33" s="35" t="s">
        <v>60</v>
      </c>
      <c r="P33" s="36"/>
      <c r="Q33" s="40"/>
      <c r="R33" s="105"/>
      <c r="S33" s="106"/>
    </row>
    <row r="34" spans="2:25" x14ac:dyDescent="0.2">
      <c r="B34" s="4" t="s">
        <v>116</v>
      </c>
    </row>
    <row r="35" spans="2:25" x14ac:dyDescent="0.2">
      <c r="O35" s="6"/>
      <c r="P35" s="31" t="s">
        <v>1</v>
      </c>
      <c r="Q35" s="23" t="s">
        <v>35</v>
      </c>
      <c r="R35" s="32">
        <f>R12</f>
        <v>13</v>
      </c>
      <c r="S35" s="24" t="s">
        <v>36</v>
      </c>
    </row>
    <row r="36" spans="2:25" x14ac:dyDescent="0.2">
      <c r="B36" s="94" t="s">
        <v>72</v>
      </c>
      <c r="C36" s="94"/>
      <c r="D36" s="31" t="s">
        <v>73</v>
      </c>
      <c r="F36" s="94" t="s">
        <v>83</v>
      </c>
      <c r="G36" s="94"/>
      <c r="H36" s="113" t="s">
        <v>14</v>
      </c>
      <c r="I36" s="114"/>
      <c r="O36" s="22"/>
      <c r="P36" s="21"/>
      <c r="Q36" s="19"/>
      <c r="R36" s="19"/>
      <c r="S36" s="20"/>
    </row>
    <row r="37" spans="2:25" x14ac:dyDescent="0.2">
      <c r="B37" s="111" t="s">
        <v>74</v>
      </c>
      <c r="C37" s="111"/>
      <c r="D37" s="42" t="s">
        <v>77</v>
      </c>
      <c r="F37" s="111" t="s">
        <v>84</v>
      </c>
      <c r="G37" s="111"/>
      <c r="H37" s="115" t="s">
        <v>80</v>
      </c>
      <c r="I37" s="116"/>
      <c r="O37" s="7" t="s">
        <v>61</v>
      </c>
      <c r="P37" s="27">
        <v>60</v>
      </c>
      <c r="Q37" s="107" t="s">
        <v>49</v>
      </c>
      <c r="R37" s="97"/>
      <c r="S37" s="98"/>
    </row>
    <row r="38" spans="2:25" x14ac:dyDescent="0.2">
      <c r="B38" s="112" t="s">
        <v>75</v>
      </c>
      <c r="C38" s="112"/>
      <c r="D38" s="53" t="s">
        <v>78</v>
      </c>
      <c r="F38" s="112" t="s">
        <v>85</v>
      </c>
      <c r="G38" s="112"/>
      <c r="H38" s="117" t="s">
        <v>81</v>
      </c>
      <c r="I38" s="118"/>
      <c r="O38" s="7" t="s">
        <v>62</v>
      </c>
      <c r="P38" s="27">
        <v>2.5</v>
      </c>
      <c r="Q38" s="107" t="s">
        <v>49</v>
      </c>
      <c r="R38" s="97"/>
      <c r="S38" s="98"/>
      <c r="X38" s="5"/>
      <c r="Y38" s="5"/>
    </row>
    <row r="39" spans="2:25" x14ac:dyDescent="0.2">
      <c r="B39" s="111" t="s">
        <v>76</v>
      </c>
      <c r="C39" s="111"/>
      <c r="D39" s="42" t="s">
        <v>79</v>
      </c>
      <c r="F39" s="111" t="s">
        <v>86</v>
      </c>
      <c r="G39" s="111"/>
      <c r="H39" s="115" t="s">
        <v>82</v>
      </c>
      <c r="I39" s="116"/>
      <c r="O39" s="7" t="s">
        <v>63</v>
      </c>
      <c r="P39" s="27">
        <v>1</v>
      </c>
      <c r="Q39" s="96">
        <f>P39*$R$12</f>
        <v>13</v>
      </c>
      <c r="R39" s="97"/>
      <c r="S39" s="98"/>
      <c r="X39" s="1"/>
      <c r="Y39" s="1"/>
    </row>
    <row r="40" spans="2:25" x14ac:dyDescent="0.2">
      <c r="O40" s="26" t="s">
        <v>64</v>
      </c>
      <c r="P40" s="41">
        <v>30</v>
      </c>
      <c r="Q40" s="96">
        <f>P40*$R$12</f>
        <v>390</v>
      </c>
      <c r="R40" s="97"/>
      <c r="S40" s="98"/>
      <c r="X40" s="12"/>
      <c r="Y40" s="12"/>
    </row>
    <row r="41" spans="2:25" x14ac:dyDescent="0.2">
      <c r="O41" s="18"/>
      <c r="P41" s="28"/>
      <c r="Q41" s="19"/>
      <c r="R41" s="19"/>
      <c r="S41" s="20"/>
      <c r="X41" s="1"/>
      <c r="Y41" s="1"/>
    </row>
    <row r="42" spans="2:25" x14ac:dyDescent="0.2">
      <c r="O42" s="7"/>
      <c r="P42" s="27">
        <v>93.5</v>
      </c>
      <c r="Q42" s="108" t="s">
        <v>88</v>
      </c>
      <c r="R42" s="109"/>
      <c r="S42" s="110"/>
      <c r="X42" s="9"/>
      <c r="Y42" s="9"/>
    </row>
    <row r="43" spans="2:25" x14ac:dyDescent="0.2">
      <c r="B43" s="35" t="s">
        <v>28</v>
      </c>
      <c r="C43" s="35"/>
      <c r="D43" s="36"/>
      <c r="E43" s="36"/>
      <c r="F43" s="36"/>
      <c r="G43" s="36"/>
      <c r="H43" s="36"/>
      <c r="I43" s="36"/>
      <c r="J43" s="36"/>
      <c r="K43" s="36"/>
      <c r="L43" s="36"/>
      <c r="M43" s="37"/>
      <c r="P43" s="9"/>
      <c r="Q43" s="9"/>
      <c r="R43" s="9"/>
      <c r="S43" s="9"/>
      <c r="X43" s="9"/>
      <c r="Y43" s="9"/>
    </row>
    <row r="44" spans="2:25" x14ac:dyDescent="0.2">
      <c r="B44" s="2"/>
      <c r="C44" s="9"/>
      <c r="D44" s="9"/>
      <c r="E44" s="9"/>
      <c r="F44" s="9"/>
      <c r="G44" s="2"/>
      <c r="H44" s="2"/>
      <c r="I44" s="2"/>
      <c r="J44" s="2"/>
      <c r="P44" s="9"/>
      <c r="Q44" s="9"/>
      <c r="R44" s="9"/>
      <c r="S44" s="9"/>
      <c r="X44" s="9"/>
      <c r="Y44" s="9"/>
    </row>
    <row r="45" spans="2:25" x14ac:dyDescent="0.2">
      <c r="B45" s="77" t="s">
        <v>115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9"/>
      <c r="O45" s="35" t="s">
        <v>66</v>
      </c>
      <c r="P45" s="36"/>
      <c r="Q45" s="40">
        <f>Overview!H15</f>
        <v>12</v>
      </c>
      <c r="R45" s="105" t="s">
        <v>48</v>
      </c>
      <c r="S45" s="106"/>
      <c r="X45" s="9"/>
      <c r="Y45" s="9"/>
    </row>
    <row r="46" spans="2:25" x14ac:dyDescent="0.2">
      <c r="B46" s="80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2"/>
      <c r="X46" s="9"/>
      <c r="Y46" s="9"/>
    </row>
    <row r="47" spans="2:25" x14ac:dyDescent="0.2">
      <c r="B47" s="8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2"/>
      <c r="O47" s="6"/>
      <c r="P47" s="31" t="s">
        <v>1</v>
      </c>
      <c r="Q47" s="23" t="s">
        <v>35</v>
      </c>
      <c r="R47" s="32">
        <f>R12</f>
        <v>13</v>
      </c>
      <c r="S47" s="24" t="s">
        <v>36</v>
      </c>
      <c r="X47" s="1"/>
      <c r="Y47" s="1"/>
    </row>
    <row r="48" spans="2:25" x14ac:dyDescent="0.2"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2"/>
      <c r="O48" s="22"/>
      <c r="P48" s="21"/>
      <c r="Q48" s="19"/>
      <c r="R48" s="19"/>
      <c r="S48" s="20"/>
    </row>
    <row r="49" spans="2:19" x14ac:dyDescent="0.2">
      <c r="B49" s="80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2"/>
      <c r="O49" s="7" t="s">
        <v>68</v>
      </c>
      <c r="P49" s="27" t="s">
        <v>3</v>
      </c>
      <c r="Q49" s="107" t="s">
        <v>49</v>
      </c>
      <c r="R49" s="97"/>
      <c r="S49" s="98"/>
    </row>
    <row r="50" spans="2:19" x14ac:dyDescent="0.2">
      <c r="B50" s="80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2"/>
      <c r="O50" s="7" t="s">
        <v>69</v>
      </c>
      <c r="P50" s="27" t="s">
        <v>4</v>
      </c>
      <c r="Q50" s="107" t="s">
        <v>49</v>
      </c>
      <c r="R50" s="97"/>
      <c r="S50" s="98"/>
    </row>
    <row r="51" spans="2:19" ht="15" customHeight="1" x14ac:dyDescent="0.2">
      <c r="B51" s="80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2"/>
      <c r="O51" s="7" t="s">
        <v>70</v>
      </c>
      <c r="P51" s="27" t="s">
        <v>5</v>
      </c>
      <c r="Q51" s="107" t="s">
        <v>49</v>
      </c>
      <c r="R51" s="97"/>
      <c r="S51" s="98"/>
    </row>
    <row r="52" spans="2:19" x14ac:dyDescent="0.2"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2"/>
      <c r="O52" s="26" t="s">
        <v>67</v>
      </c>
      <c r="P52" s="41" t="s">
        <v>5</v>
      </c>
      <c r="Q52" s="107" t="s">
        <v>49</v>
      </c>
      <c r="R52" s="97"/>
      <c r="S52" s="98"/>
    </row>
    <row r="53" spans="2:19" x14ac:dyDescent="0.2">
      <c r="B53" s="80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2"/>
      <c r="O53" s="18"/>
      <c r="P53" s="28"/>
      <c r="Q53" s="19"/>
      <c r="R53" s="19"/>
      <c r="S53" s="20"/>
    </row>
    <row r="54" spans="2:19" x14ac:dyDescent="0.2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5"/>
      <c r="O54" s="7"/>
      <c r="P54" s="27">
        <v>50</v>
      </c>
      <c r="Q54" s="108" t="s">
        <v>12</v>
      </c>
      <c r="R54" s="109"/>
      <c r="S54" s="110"/>
    </row>
    <row r="55" spans="2:19" x14ac:dyDescent="0.2">
      <c r="P55" s="9"/>
      <c r="Q55" s="9"/>
      <c r="R55" s="9"/>
      <c r="S55" s="9"/>
    </row>
    <row r="56" spans="2:19" x14ac:dyDescent="0.2">
      <c r="P56" s="9"/>
      <c r="Q56" s="9"/>
      <c r="R56" s="9"/>
      <c r="S56" s="9"/>
    </row>
  </sheetData>
  <mergeCells count="82">
    <mergeCell ref="Q49:S49"/>
    <mergeCell ref="Q50:S50"/>
    <mergeCell ref="Q51:S51"/>
    <mergeCell ref="Q52:S52"/>
    <mergeCell ref="Q54:S54"/>
    <mergeCell ref="B36:C36"/>
    <mergeCell ref="B37:C37"/>
    <mergeCell ref="B38:C38"/>
    <mergeCell ref="B39:C39"/>
    <mergeCell ref="Q40:S40"/>
    <mergeCell ref="Q39:S39"/>
    <mergeCell ref="F36:G36"/>
    <mergeCell ref="F37:G37"/>
    <mergeCell ref="F38:G38"/>
    <mergeCell ref="F39:G39"/>
    <mergeCell ref="H36:I36"/>
    <mergeCell ref="H37:I37"/>
    <mergeCell ref="H38:I38"/>
    <mergeCell ref="H39:I39"/>
    <mergeCell ref="R45:S45"/>
    <mergeCell ref="Q38:S38"/>
    <mergeCell ref="Q30:S30"/>
    <mergeCell ref="Q42:S42"/>
    <mergeCell ref="Q25:S25"/>
    <mergeCell ref="Q26:S26"/>
    <mergeCell ref="Q27:S27"/>
    <mergeCell ref="Q37:S37"/>
    <mergeCell ref="R33:S33"/>
    <mergeCell ref="Q28:S28"/>
    <mergeCell ref="B28:M31"/>
    <mergeCell ref="H14:I14"/>
    <mergeCell ref="H12:J12"/>
    <mergeCell ref="J13:K14"/>
    <mergeCell ref="F27:G27"/>
    <mergeCell ref="J23:K23"/>
    <mergeCell ref="J22:K22"/>
    <mergeCell ref="J21:K21"/>
    <mergeCell ref="H25:I25"/>
    <mergeCell ref="F21:G21"/>
    <mergeCell ref="F22:G22"/>
    <mergeCell ref="F23:G23"/>
    <mergeCell ref="H26:I26"/>
    <mergeCell ref="H27:I27"/>
    <mergeCell ref="F26:G26"/>
    <mergeCell ref="H18:I18"/>
    <mergeCell ref="H19:I19"/>
    <mergeCell ref="F20:G20"/>
    <mergeCell ref="F24:G24"/>
    <mergeCell ref="F25:G25"/>
    <mergeCell ref="H21:I21"/>
    <mergeCell ref="H24:I24"/>
    <mergeCell ref="Q16:S16"/>
    <mergeCell ref="Q14:S14"/>
    <mergeCell ref="Q15:S15"/>
    <mergeCell ref="Q18:S18"/>
    <mergeCell ref="J20:K20"/>
    <mergeCell ref="B2:D2"/>
    <mergeCell ref="F16:G16"/>
    <mergeCell ref="F17:G17"/>
    <mergeCell ref="F18:G18"/>
    <mergeCell ref="F19:G19"/>
    <mergeCell ref="B12:B14"/>
    <mergeCell ref="C12:C14"/>
    <mergeCell ref="D12:D14"/>
    <mergeCell ref="E13:E14"/>
    <mergeCell ref="F13:G14"/>
    <mergeCell ref="U26:W29"/>
    <mergeCell ref="L13:M13"/>
    <mergeCell ref="B45:M54"/>
    <mergeCell ref="J24:K24"/>
    <mergeCell ref="J25:K25"/>
    <mergeCell ref="J26:K26"/>
    <mergeCell ref="J27:K27"/>
    <mergeCell ref="J16:K16"/>
    <mergeCell ref="J17:K17"/>
    <mergeCell ref="J18:K18"/>
    <mergeCell ref="J19:K19"/>
    <mergeCell ref="H16:I16"/>
    <mergeCell ref="H20:I20"/>
    <mergeCell ref="H22:I22"/>
    <mergeCell ref="H23:I23"/>
    <mergeCell ref="H17:I17"/>
  </mergeCells>
  <phoneticPr fontId="3" type="noConversion"/>
  <pageMargins left="0.78740157499999996" right="0.78740157499999996" top="0.984251969" bottom="0.984251969" header="0.5" footer="0.5"/>
  <pageSetup paperSize="9" scale="52" orientation="landscape" horizontalDpi="4294967292" verticalDpi="4294967292"/>
  <headerFooter alignWithMargins="0"/>
  <rowBreaks count="1" manualBreakCount="1">
    <brk id="54" max="16383" man="1"/>
  </rowBreaks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Hübner</dc:creator>
  <cp:lastModifiedBy>Ilia Fradlin</cp:lastModifiedBy>
  <cp:lastPrinted>2022-03-24T08:12:05Z</cp:lastPrinted>
  <dcterms:created xsi:type="dcterms:W3CDTF">2016-12-22T08:44:39Z</dcterms:created>
  <dcterms:modified xsi:type="dcterms:W3CDTF">2023-11-16T18:36:51Z</dcterms:modified>
</cp:coreProperties>
</file>