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1b2c83d9246904/Documentos/_BootCamp/Module 1/Activitiy_1/"/>
    </mc:Choice>
  </mc:AlternateContent>
  <xr:revisionPtr revIDLastSave="206" documentId="8_{35B9CD9B-9C77-4E3A-AAAD-F7D87C074C9D}" xr6:coauthVersionLast="45" xr6:coauthVersionMax="45" xr10:uidLastSave="{F519443C-58D7-4B0C-ABD0-23473201E3CA}"/>
  <bookViews>
    <workbookView xWindow="-28920" yWindow="-120" windowWidth="29040" windowHeight="15525" firstSheet="11" activeTab="16" xr2:uid="{00000000-000D-0000-FFFF-FFFF00000000}"/>
  </bookViews>
  <sheets>
    <sheet name="Kickstarter" sheetId="1" r:id="rId1"/>
    <sheet name="Kickstarter_Plays Only" sheetId="20" r:id="rId2"/>
    <sheet name="Outcomes Based on Goals" sheetId="18" r:id="rId3"/>
    <sheet name="Outcomes Based on Launch Date" sheetId="19" r:id="rId4"/>
    <sheet name="Edinburgh Research" sheetId="5" r:id="rId5"/>
    <sheet name="Category Statistics" sheetId="2" r:id="rId6"/>
    <sheet name="Subcategory Statistics" sheetId="3" r:id="rId7"/>
    <sheet name="Outcomes" sheetId="4" r:id="rId8"/>
    <sheet name="Successful U.S. Kickstarters" sheetId="6" r:id="rId9"/>
    <sheet name="Failed U.S. Kickstarters" sheetId="7" r:id="rId10"/>
    <sheet name="Indi Rock - Successful" sheetId="11" r:id="rId11"/>
    <sheet name="Indi Rock - Failed" sheetId="12" r:id="rId12"/>
    <sheet name="wearables - Successful" sheetId="9" r:id="rId13"/>
    <sheet name="wearables - falied" sheetId="10" r:id="rId14"/>
    <sheet name="Descriptive Statistics" sheetId="8" r:id="rId15"/>
    <sheet name="GB - Musical Analysis_Data" sheetId="15" r:id="rId16"/>
    <sheet name="GB - Musical Analysis" sheetId="13" r:id="rId17"/>
    <sheet name="US - Plays - Analysis_Data" sheetId="16" r:id="rId18"/>
    <sheet name="US - Plays - Analysis" sheetId="17" r:id="rId19"/>
  </sheets>
  <definedNames>
    <definedName name="_xlnm._FilterDatabase" localSheetId="0" hidden="1">Kickstarter!$A$1:$N$4116</definedName>
    <definedName name="_xlnm._FilterDatabase" localSheetId="17" hidden="1">'US - Plays - Analysis_Data'!$A$1:$T$672</definedName>
    <definedName name="_xlchart.v1.0" hidden="1">'GB - Musical Analysis_Data'!$D$1</definedName>
    <definedName name="_xlchart.v1.1" hidden="1">'GB - Musical Analysis_Data'!$D$2:$D$27</definedName>
    <definedName name="_xlchart.v1.2" hidden="1">'GB - Musical Analysis_Data'!$E$1</definedName>
    <definedName name="_xlchart.v1.3" hidden="1">'GB - Musical Analysis_Data'!$E$2:$E$27</definedName>
    <definedName name="_xlchart.v1.4" hidden="1">'US - Plays - Analysis_Data'!$D$1</definedName>
    <definedName name="_xlchart.v1.5" hidden="1">'US - Plays - Analysis_Data'!$D$2:$D$673</definedName>
    <definedName name="_xlchart.v1.6" hidden="1">'US - Plays - Analysis_Data'!$E$1</definedName>
    <definedName name="_xlchart.v1.7" hidden="1">'US - Plays - Analysis_Data'!$E$2:$E$673</definedName>
  </definedNames>
  <calcPr calcId="191029"/>
  <pivotCaches>
    <pivotCache cacheId="0" r:id="rId20"/>
    <pivotCache cacheId="1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18" l="1"/>
  <c r="E2" i="18"/>
  <c r="D2" i="18"/>
  <c r="B3" i="18"/>
  <c r="C3" i="18" l="1"/>
  <c r="G2" i="18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93" i="16"/>
  <c r="G26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Q7" i="17"/>
  <c r="Q6" i="17"/>
  <c r="Q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5" i="17"/>
  <c r="H2" i="18" l="1"/>
  <c r="I2" i="18"/>
  <c r="J2" i="18"/>
  <c r="F3" i="18"/>
  <c r="B4" i="18"/>
  <c r="E3" i="18"/>
  <c r="D3" i="18"/>
  <c r="S2" i="1"/>
  <c r="H12" i="17"/>
  <c r="G3" i="18" l="1"/>
  <c r="H3" i="18" s="1"/>
  <c r="I3" i="18"/>
  <c r="D4" i="18"/>
  <c r="C4" i="18"/>
  <c r="B5" i="18" s="1"/>
  <c r="F4" i="18"/>
  <c r="A4" i="18"/>
  <c r="E4" i="18"/>
  <c r="C14" i="8"/>
  <c r="C13" i="8"/>
  <c r="C12" i="8"/>
  <c r="C7" i="8"/>
  <c r="C6" i="8"/>
  <c r="C5" i="8"/>
  <c r="B14" i="8"/>
  <c r="B13" i="8"/>
  <c r="B12" i="8"/>
  <c r="B7" i="8"/>
  <c r="B6" i="8"/>
  <c r="B8" i="8" s="1"/>
  <c r="B5" i="8"/>
  <c r="B4" i="8"/>
  <c r="K11" i="8"/>
  <c r="K10" i="8"/>
  <c r="K4" i="8"/>
  <c r="K3" i="8"/>
  <c r="J11" i="8"/>
  <c r="J10" i="8"/>
  <c r="J4" i="8"/>
  <c r="J3" i="8"/>
  <c r="G11" i="8"/>
  <c r="G10" i="8"/>
  <c r="G4" i="8"/>
  <c r="G3" i="8"/>
  <c r="F11" i="8"/>
  <c r="F10" i="8"/>
  <c r="F4" i="8"/>
  <c r="F3" i="8"/>
  <c r="C11" i="8"/>
  <c r="C10" i="8"/>
  <c r="C4" i="8"/>
  <c r="C3" i="8"/>
  <c r="B11" i="8"/>
  <c r="B10" i="8"/>
  <c r="B3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2" i="5"/>
  <c r="B3" i="5"/>
  <c r="B4" i="5"/>
  <c r="B5" i="5"/>
  <c r="B6" i="5"/>
  <c r="O4116" i="1"/>
  <c r="P4116" i="1"/>
  <c r="S4116" i="1"/>
  <c r="T411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59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J3" i="18" l="1"/>
  <c r="C5" i="18"/>
  <c r="B6" i="18" s="1"/>
  <c r="D5" i="18"/>
  <c r="A5" i="18"/>
  <c r="E5" i="18"/>
  <c r="F5" i="18"/>
  <c r="G4" i="18"/>
  <c r="H4" i="18" s="1"/>
  <c r="C15" i="8"/>
  <c r="C8" i="8"/>
  <c r="B15" i="8"/>
  <c r="J4" i="18" l="1"/>
  <c r="G5" i="18"/>
  <c r="I5" i="18" s="1"/>
  <c r="J5" i="18"/>
  <c r="I4" i="18"/>
  <c r="C6" i="18"/>
  <c r="B7" i="18" s="1"/>
  <c r="D6" i="18"/>
  <c r="F6" i="18"/>
  <c r="A6" i="18"/>
  <c r="E6" i="18"/>
  <c r="G6" i="18" l="1"/>
  <c r="H6" i="18" s="1"/>
  <c r="H5" i="18"/>
  <c r="C7" i="18"/>
  <c r="B8" i="18" s="1"/>
  <c r="A7" i="18"/>
  <c r="I6" i="18" l="1"/>
  <c r="J6" i="18"/>
  <c r="C8" i="18"/>
  <c r="B9" i="18" s="1"/>
  <c r="F7" i="18"/>
  <c r="E7" i="18"/>
  <c r="D7" i="18"/>
  <c r="H7" i="18" l="1"/>
  <c r="G7" i="18"/>
  <c r="I7" i="18" s="1"/>
  <c r="C9" i="18"/>
  <c r="B10" i="18" s="1"/>
  <c r="E8" i="18"/>
  <c r="D8" i="18"/>
  <c r="F8" i="18"/>
  <c r="A8" i="18"/>
  <c r="J8" i="18" l="1"/>
  <c r="J7" i="18"/>
  <c r="G8" i="18"/>
  <c r="H8" i="18" s="1"/>
  <c r="E9" i="18"/>
  <c r="D9" i="18"/>
  <c r="A9" i="18"/>
  <c r="C10" i="18"/>
  <c r="B11" i="18" s="1"/>
  <c r="D10" i="18"/>
  <c r="F10" i="18"/>
  <c r="E10" i="18"/>
  <c r="F9" i="18"/>
  <c r="H9" i="18" l="1"/>
  <c r="I9" i="18"/>
  <c r="I8" i="18"/>
  <c r="G10" i="18"/>
  <c r="I10" i="18" s="1"/>
  <c r="H10" i="18"/>
  <c r="A10" i="18"/>
  <c r="C11" i="18"/>
  <c r="B12" i="18" s="1"/>
  <c r="E11" i="18"/>
  <c r="G9" i="18"/>
  <c r="J9" i="18" s="1"/>
  <c r="J10" i="18" l="1"/>
  <c r="A11" i="18"/>
  <c r="C12" i="18"/>
  <c r="B13" i="18" s="1"/>
  <c r="F12" i="18"/>
  <c r="E12" i="18"/>
  <c r="A12" i="18"/>
  <c r="D12" i="18"/>
  <c r="F11" i="18"/>
  <c r="D11" i="18"/>
  <c r="H12" i="18" l="1"/>
  <c r="J11" i="18"/>
  <c r="G11" i="18"/>
  <c r="I11" i="18" s="1"/>
  <c r="G12" i="18"/>
  <c r="I12" i="18" s="1"/>
  <c r="F13" i="18"/>
  <c r="D13" i="18"/>
  <c r="E13" i="18"/>
  <c r="A13" i="18"/>
  <c r="J13" i="18" l="1"/>
  <c r="H11" i="18"/>
  <c r="J12" i="18"/>
  <c r="G13" i="18"/>
  <c r="H13" i="18" s="1"/>
  <c r="I13" i="18" l="1"/>
</calcChain>
</file>

<file path=xl/sharedStrings.xml><?xml version="1.0" encoding="utf-8"?>
<sst xmlns="http://schemas.openxmlformats.org/spreadsheetml/2006/main" count="55692" uniqueCount="8413">
  <si>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</si>
  <si>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</si>
  <si>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</si>
  <si>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</si>
  <si>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</si>
  <si>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</si>
  <si>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</si>
  <si>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</si>
  <si>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</si>
  <si>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</si>
  <si>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</si>
  <si>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</si>
  <si>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</si>
  <si>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</si>
  <si>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</si>
  <si>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</si>
  <si>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</si>
  <si>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</si>
  <si>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</si>
  <si>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</si>
  <si>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</si>
  <si>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</si>
  <si>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</si>
  <si>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</si>
  <si>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</si>
  <si>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</si>
  <si>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</si>
  <si>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</si>
  <si>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</si>
  <si>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</si>
  <si>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</si>
  <si>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</si>
  <si>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</si>
  <si>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</si>
  <si>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</si>
  <si>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</si>
  <si>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</si>
  <si>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</si>
  <si>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</si>
  <si>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</si>
  <si>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</si>
  <si>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</si>
  <si>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</si>
  <si>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</si>
  <si>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</si>
  <si>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</si>
  <si>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</si>
  <si>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</si>
  <si>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</si>
  <si>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</si>
  <si>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</si>
  <si>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</si>
  <si>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</si>
  <si>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</si>
  <si>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</si>
  <si>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</si>
  <si>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</si>
  <si>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</si>
  <si>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</si>
  <si>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</si>
  <si>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</si>
  <si>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</si>
  <si>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</si>
  <si>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</si>
  <si>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</si>
  <si>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</si>
  <si>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</si>
  <si>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</si>
  <si>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</si>
  <si>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</si>
  <si>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</si>
  <si>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</si>
  <si>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</si>
  <si>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</si>
  <si>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</si>
  <si>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</si>
  <si>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</si>
  <si>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</si>
  <si>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</si>
  <si>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</si>
  <si>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</si>
  <si>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</si>
  <si>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</si>
  <si>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</si>
  <si>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</si>
  <si>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</si>
  <si>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</si>
  <si>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</si>
  <si>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</si>
  <si>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</si>
  <si>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</si>
  <si>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</si>
  <si>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</si>
  <si>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</si>
  <si>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</si>
  <si>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</si>
  <si>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</si>
  <si>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</si>
  <si>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</si>
  <si>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</si>
  <si>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</si>
  <si>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</si>
  <si>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</si>
  <si>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</si>
  <si>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</si>
  <si>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</si>
  <si>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</si>
  <si>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</si>
  <si>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</si>
  <si>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</si>
  <si>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</si>
  <si>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</si>
  <si>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</si>
  <si>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</si>
  <si>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</si>
  <si>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</si>
  <si>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</si>
  <si>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</si>
  <si>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</si>
  <si>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</si>
  <si>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</si>
  <si>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</si>
  <si>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</si>
  <si>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</si>
  <si>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</si>
  <si>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</si>
  <si>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</si>
  <si>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</si>
  <si>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</si>
  <si>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</si>
  <si>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</si>
  <si>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</si>
  <si>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</si>
  <si>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</si>
  <si>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</si>
  <si>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</si>
  <si>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</si>
  <si>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</si>
  <si>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</si>
  <si>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</si>
  <si>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</si>
  <si>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</si>
  <si>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</si>
  <si>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</si>
  <si>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</si>
  <si>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</si>
  <si>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</si>
  <si>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</si>
  <si>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</si>
  <si>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</si>
  <si>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</si>
  <si>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</si>
  <si>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</si>
  <si>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</si>
  <si>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</si>
  <si>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</si>
  <si>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</si>
  <si>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</si>
  <si>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</si>
  <si>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</si>
  <si>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</si>
  <si>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</si>
  <si>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</si>
  <si>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</si>
  <si>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</si>
  <si>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</si>
  <si>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</si>
  <si>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</si>
  <si>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</si>
  <si>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</si>
  <si>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</si>
  <si>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</si>
  <si>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</si>
  <si>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</si>
  <si>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</si>
  <si>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</si>
  <si>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</si>
  <si>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</si>
  <si>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</si>
  <si>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</si>
  <si>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</si>
  <si>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</si>
  <si>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</si>
  <si>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</si>
  <si>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</si>
  <si>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</si>
  <si>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</si>
  <si>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</si>
  <si>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</si>
  <si>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</si>
  <si>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</si>
  <si>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</si>
  <si>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</si>
  <si>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</si>
  <si>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</si>
  <si>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</si>
  <si>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</si>
  <si>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</si>
  <si>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</si>
  <si>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</si>
  <si>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</si>
  <si>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</si>
  <si>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</si>
  <si>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</si>
  <si>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</si>
  <si>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</si>
  <si>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</si>
  <si>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</si>
  <si>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</si>
  <si>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</si>
  <si>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</si>
  <si>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</si>
  <si>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</si>
  <si>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</si>
  <si>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</si>
  <si>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</si>
  <si>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</si>
  <si>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</si>
  <si>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</si>
  <si>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</si>
  <si>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</si>
  <si>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</si>
  <si>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</si>
  <si>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</si>
  <si>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</si>
  <si>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</si>
  <si>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</si>
  <si>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</si>
  <si>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</si>
  <si>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</si>
  <si>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</si>
  <si>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</si>
  <si>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</si>
  <si>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</si>
  <si>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</si>
  <si>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</si>
  <si>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</si>
  <si>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</si>
  <si>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</si>
  <si>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</si>
  <si>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</si>
  <si>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</si>
  <si>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</si>
  <si>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</si>
  <si>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</si>
  <si>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</si>
  <si>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</si>
  <si>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</si>
  <si>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</si>
  <si>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</si>
  <si>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</si>
  <si>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</si>
  <si>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</si>
  <si>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</si>
  <si>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</si>
  <si>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</si>
  <si>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</si>
  <si>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</si>
  <si>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</si>
  <si>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</si>
  <si>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</si>
  <si>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</si>
  <si>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</si>
  <si>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</si>
  <si>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</si>
  <si>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</si>
  <si>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</si>
  <si>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</si>
  <si>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</si>
  <si>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</si>
  <si>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</si>
  <si>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</si>
  <si>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</si>
  <si>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</si>
  <si>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</si>
  <si>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</si>
  <si>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</si>
  <si>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</si>
  <si>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</si>
  <si>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</si>
  <si>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</si>
  <si>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</si>
  <si>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</si>
  <si>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</si>
  <si>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</si>
  <si>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</si>
  <si>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</si>
  <si>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</si>
  <si>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</si>
  <si>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</si>
  <si>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</si>
  <si>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</si>
  <si>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</si>
  <si>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</si>
  <si>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</si>
  <si>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</si>
  <si>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</si>
  <si>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</si>
  <si>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</si>
  <si>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</si>
  <si>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</si>
  <si>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</si>
  <si>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</si>
  <si>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</si>
  <si>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</si>
  <si>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</si>
  <si>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</si>
  <si>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</si>
  <si>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</si>
  <si>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</si>
  <si>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</si>
  <si>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</si>
  <si>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</si>
  <si>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</si>
  <si>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</si>
  <si>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</si>
  <si>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</si>
  <si>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</si>
  <si>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</si>
  <si>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</si>
  <si>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</si>
  <si>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</si>
  <si>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</si>
  <si>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</si>
  <si>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</si>
  <si>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</si>
  <si>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</si>
  <si>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</si>
  <si>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</si>
  <si>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</si>
  <si>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</si>
  <si>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</si>
  <si>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</si>
  <si>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</si>
  <si>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</si>
  <si>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</si>
  <si>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</si>
  <si>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</si>
  <si>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</si>
  <si>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</si>
  <si>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</si>
  <si>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</si>
  <si>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</si>
  <si>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</si>
  <si>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</si>
  <si>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</si>
  <si>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</si>
  <si>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</si>
  <si>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</si>
  <si>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</si>
  <si>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</si>
  <si>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</si>
  <si>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</si>
  <si>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</si>
  <si>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</si>
  <si>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</si>
  <si>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</si>
  <si>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</si>
  <si>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</si>
  <si>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</si>
  <si>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</si>
  <si>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</si>
  <si>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</si>
  <si>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</si>
  <si>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</si>
  <si>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</si>
  <si>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</si>
  <si>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</si>
  <si>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</si>
  <si>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</si>
  <si>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</si>
  <si>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</si>
  <si>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</si>
  <si>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</si>
  <si>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</si>
  <si>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</si>
  <si>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</si>
  <si>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</si>
  <si>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</si>
  <si>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</si>
  <si>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</si>
  <si>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</si>
  <si>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</si>
  <si>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</si>
  <si>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</si>
  <si>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</si>
  <si>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</si>
  <si>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</si>
  <si>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</si>
  <si>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</si>
  <si>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</si>
  <si>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</si>
  <si>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</si>
  <si>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</si>
  <si>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</si>
  <si>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</si>
  <si>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</si>
  <si>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</si>
  <si>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</si>
  <si>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</si>
  <si>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</si>
  <si>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</si>
  <si>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</si>
  <si>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</si>
  <si>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</si>
  <si>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</si>
  <si>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</si>
  <si>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</si>
  <si>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</si>
  <si>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</si>
  <si>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</si>
  <si>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</si>
  <si>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</si>
  <si>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</si>
  <si>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</si>
  <si>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</si>
  <si>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</si>
  <si>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</si>
  <si>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</si>
  <si>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</si>
  <si>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</si>
  <si>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</si>
  <si>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</si>
  <si>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</si>
  <si>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</si>
  <si>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</si>
  <si>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</si>
  <si>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</si>
  <si>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</si>
  <si>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</si>
  <si>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</si>
  <si>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</si>
  <si>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</si>
  <si>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</si>
  <si>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</si>
  <si>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</si>
  <si>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</si>
  <si>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</si>
  <si>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</si>
  <si>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</si>
  <si>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</si>
  <si>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</si>
  <si>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</si>
  <si>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</si>
  <si>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</si>
  <si>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</si>
  <si>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</si>
  <si>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</si>
  <si>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</si>
  <si>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</si>
  <si>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</si>
  <si>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</si>
  <si>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</si>
  <si>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</si>
  <si>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</si>
  <si>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</si>
  <si>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</si>
  <si>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</si>
  <si>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</si>
  <si>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</si>
  <si>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</si>
  <si>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</si>
  <si>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</si>
  <si>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</si>
  <si>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</si>
  <si>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</si>
  <si>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</si>
  <si>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</si>
  <si>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</si>
  <si>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</si>
  <si>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</si>
  <si>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</si>
  <si>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</si>
  <si>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</si>
  <si>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</si>
  <si>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</si>
  <si>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</si>
  <si>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</si>
  <si>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</si>
  <si>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</si>
  <si>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</si>
  <si>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</si>
  <si>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</si>
  <si>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</si>
  <si>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</si>
  <si>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</si>
  <si>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</si>
  <si>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</si>
  <si>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</si>
  <si>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</si>
  <si>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</si>
  <si>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</si>
  <si>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</si>
  <si>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</si>
  <si>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</si>
  <si>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</si>
  <si>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</si>
  <si>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</si>
  <si>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</si>
  <si>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</si>
  <si>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</si>
  <si>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</si>
  <si>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</si>
  <si>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</si>
  <si>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</si>
  <si>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</si>
  <si>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</si>
  <si>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</si>
  <si>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</si>
  <si>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</si>
  <si>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</si>
  <si>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</si>
  <si>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</si>
  <si>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</si>
  <si>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</si>
  <si>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</si>
  <si>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</si>
  <si>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</si>
  <si>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</si>
  <si>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</si>
  <si>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</si>
  <si>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</si>
  <si>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</si>
  <si>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</si>
  <si>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</si>
  <si>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</si>
  <si>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</si>
  <si>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</si>
  <si>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</si>
  <si>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</si>
  <si>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</si>
  <si>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</si>
  <si>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</si>
  <si>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</si>
  <si>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</si>
  <si>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</si>
  <si>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</si>
  <si>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</si>
  <si>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</si>
  <si>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</si>
  <si>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</si>
  <si>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</si>
  <si>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</si>
  <si>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</si>
  <si>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</si>
  <si>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</si>
  <si>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</si>
  <si>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</si>
  <si>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</si>
  <si>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</si>
  <si>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</si>
  <si>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</si>
  <si>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</si>
  <si>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</si>
  <si>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</si>
  <si>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</si>
  <si>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</si>
  <si>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</si>
  <si>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</si>
  <si>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</si>
  <si>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</si>
  <si>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</si>
  <si>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</si>
  <si>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</si>
  <si>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</si>
  <si>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</si>
  <si>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</si>
  <si>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</si>
  <si>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</si>
  <si>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</si>
  <si>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</si>
  <si>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</si>
  <si>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</si>
  <si>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</si>
  <si>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</si>
  <si>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</si>
  <si>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</si>
  <si>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</si>
  <si>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</si>
  <si>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</si>
  <si>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</si>
  <si>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</si>
  <si>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</si>
  <si>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</si>
  <si>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</si>
  <si>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</si>
  <si>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</si>
  <si>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</si>
  <si>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</si>
  <si>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</si>
  <si>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</si>
  <si>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</si>
  <si>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</si>
  <si>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</si>
  <si>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</si>
  <si>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</si>
  <si>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</si>
  <si>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</si>
  <si>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</si>
  <si>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</si>
  <si>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</si>
  <si>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</si>
  <si>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</si>
  <si>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</si>
  <si>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</si>
  <si>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</si>
  <si>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</si>
  <si>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</si>
  <si>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</si>
  <si>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</si>
  <si>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</si>
  <si>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</si>
  <si>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</si>
  <si>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</si>
  <si>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</si>
  <si>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</si>
  <si>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</si>
  <si>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</si>
  <si>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</si>
  <si>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</si>
  <si>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</si>
  <si>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</si>
  <si>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</si>
  <si>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</si>
  <si>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</si>
  <si>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</si>
  <si>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</si>
  <si>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</si>
  <si>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</si>
  <si>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</si>
  <si>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</si>
  <si>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</si>
  <si>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</si>
  <si>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</si>
  <si>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</si>
  <si>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</si>
  <si>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</si>
  <si>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</si>
  <si>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</si>
  <si>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</si>
  <si>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</si>
  <si>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</si>
  <si>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</si>
  <si>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</si>
  <si>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</si>
  <si>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</si>
  <si>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</si>
  <si>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</si>
  <si>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</si>
  <si>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</si>
  <si>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</si>
  <si>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</si>
  <si>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</si>
  <si>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</si>
  <si>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</si>
  <si>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</si>
  <si>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</si>
  <si>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</si>
  <si>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</si>
  <si>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</si>
  <si>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</si>
  <si>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</si>
  <si>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</si>
  <si>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</si>
  <si>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</si>
  <si>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</si>
  <si>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</si>
  <si>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</si>
  <si>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</si>
  <si>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</si>
  <si>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</si>
  <si>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</si>
  <si>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</si>
  <si>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</si>
  <si>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</si>
  <si>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</si>
  <si>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</si>
  <si>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</si>
  <si>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</si>
  <si>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</si>
  <si>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</si>
  <si>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</si>
  <si>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</si>
  <si>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</si>
  <si>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</si>
  <si>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</si>
  <si>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</si>
  <si>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</si>
  <si>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</si>
  <si>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</si>
  <si>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</si>
  <si>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</si>
  <si>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</si>
  <si>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</si>
  <si>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</si>
  <si>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</si>
  <si>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</si>
  <si>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</si>
  <si>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</si>
  <si>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</si>
  <si>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</si>
  <si>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</si>
  <si>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</si>
  <si>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</si>
  <si>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</si>
  <si>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</si>
  <si>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</si>
  <si>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</si>
  <si>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</si>
  <si>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</si>
  <si>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</si>
  <si>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</si>
  <si>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</si>
  <si>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</si>
  <si>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</si>
  <si>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</si>
  <si>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</si>
  <si>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</si>
  <si>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</si>
  <si>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</si>
  <si>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</si>
  <si>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</si>
  <si>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</si>
  <si>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</si>
  <si>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</si>
  <si>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</si>
  <si>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</si>
  <si>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</si>
  <si>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</si>
  <si>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</si>
  <si>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</si>
  <si>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</si>
  <si>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</si>
  <si>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</si>
  <si>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</si>
  <si>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</si>
  <si>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</si>
  <si>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</si>
  <si>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</si>
  <si>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</si>
  <si>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</si>
  <si>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</si>
  <si>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</si>
  <si>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</si>
  <si>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</si>
  <si>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</si>
  <si>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</si>
  <si>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</si>
  <si>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</si>
  <si>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</si>
  <si>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</si>
  <si>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</si>
  <si>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</si>
  <si>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</si>
  <si>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</si>
  <si>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</si>
  <si>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</si>
  <si>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</si>
  <si>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</si>
  <si>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</si>
  <si>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</si>
  <si>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</si>
  <si>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</si>
  <si>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</si>
  <si>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</si>
  <si>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</si>
  <si>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</si>
  <si>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</si>
  <si>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</si>
  <si>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</si>
  <si>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</si>
  <si>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</si>
  <si>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</si>
  <si>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</si>
  <si>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</si>
  <si>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</si>
  <si>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</si>
  <si>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</si>
  <si>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</si>
  <si>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</si>
  <si>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</si>
  <si>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</si>
  <si>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</si>
  <si>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</si>
  <si>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</si>
  <si>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</si>
  <si>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</si>
  <si>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</si>
  <si>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</si>
  <si>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</si>
  <si>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</si>
  <si>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</si>
  <si>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</si>
  <si>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</si>
  <si>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</si>
  <si>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</si>
  <si>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</si>
  <si>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</si>
  <si>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</si>
  <si>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</si>
  <si>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</si>
  <si>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</si>
  <si>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</si>
  <si>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</si>
  <si>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</si>
  <si>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</si>
  <si>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</si>
  <si>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</si>
  <si>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</si>
  <si>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</si>
  <si>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</si>
  <si>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</si>
  <si>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</si>
  <si>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</si>
  <si>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</si>
  <si>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</si>
  <si>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</si>
  <si>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</si>
  <si>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</si>
  <si>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</si>
  <si>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</si>
  <si>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</si>
  <si>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</si>
  <si>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</si>
  <si>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</si>
  <si>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</si>
  <si>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</si>
  <si>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</si>
  <si>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</si>
  <si>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</si>
  <si>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</si>
  <si>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</si>
  <si>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</si>
  <si>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</si>
  <si>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</si>
  <si>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</si>
  <si>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</si>
  <si>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</si>
  <si>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</si>
  <si>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</si>
  <si>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</si>
  <si>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</si>
  <si>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</si>
  <si>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</si>
  <si>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</si>
  <si>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</si>
  <si>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</si>
  <si>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</si>
  <si>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</si>
  <si>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</si>
  <si>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</si>
  <si>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</si>
  <si>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</si>
  <si>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</si>
  <si>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</si>
  <si>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</si>
  <si>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</si>
  <si>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</si>
  <si>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</si>
  <si>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</si>
  <si>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</si>
  <si>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</si>
  <si>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</si>
  <si>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</si>
  <si>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</si>
  <si>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</si>
  <si>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</si>
  <si>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</si>
  <si>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</si>
  <si>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</si>
  <si>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</si>
  <si>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</si>
  <si>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</si>
  <si>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</si>
  <si>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</si>
  <si>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</si>
  <si>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</si>
  <si>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</si>
  <si>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</si>
  <si>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</si>
  <si>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</si>
  <si>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</si>
  <si>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</si>
  <si>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</si>
  <si>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</si>
  <si>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</si>
  <si>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</si>
  <si>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</si>
  <si>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</si>
  <si>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</si>
  <si>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</si>
  <si>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</si>
  <si>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</si>
  <si>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</si>
  <si>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</si>
  <si>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</si>
  <si>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</si>
  <si>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</si>
  <si>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</si>
  <si>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</si>
  <si>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</si>
  <si>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</si>
  <si>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</si>
  <si>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</si>
  <si>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</si>
  <si>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</si>
  <si>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</si>
  <si>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</si>
  <si>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</si>
  <si>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</si>
  <si>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</si>
  <si>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</si>
  <si>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</si>
  <si>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</si>
  <si>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</si>
  <si>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</si>
  <si>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</si>
  <si>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</si>
  <si>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</si>
  <si>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</si>
  <si>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</si>
  <si>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</si>
  <si>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</si>
  <si>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</si>
  <si>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</si>
  <si>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</si>
  <si>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</si>
  <si>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</si>
  <si>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</si>
  <si>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</si>
  <si>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</si>
  <si>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</si>
  <si>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</si>
  <si>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</si>
  <si>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</si>
  <si>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</si>
  <si>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</si>
  <si>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</si>
  <si>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</si>
  <si>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</si>
  <si>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</si>
  <si>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</si>
  <si>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</si>
  <si>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</si>
  <si>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</si>
  <si>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</si>
  <si>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</si>
  <si>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</si>
  <si>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</si>
  <si>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</si>
  <si>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</si>
  <si>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</si>
  <si>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</si>
  <si>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</si>
  <si>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</si>
  <si>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</si>
  <si>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</si>
  <si>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</si>
  <si>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</si>
  <si>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</si>
  <si>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</si>
  <si>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</si>
  <si>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</si>
  <si>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</si>
  <si>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</si>
  <si>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</si>
  <si>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</si>
  <si>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</si>
  <si>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</si>
  <si>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</si>
  <si>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</si>
  <si>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</si>
  <si>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</si>
  <si>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</si>
  <si>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</si>
  <si>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</si>
  <si>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</si>
  <si>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</si>
  <si>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</si>
  <si>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</si>
  <si>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</si>
  <si>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</si>
  <si>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</si>
  <si>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</si>
  <si>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</si>
  <si>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</si>
  <si>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</si>
  <si>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</si>
  <si>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</si>
  <si>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</si>
  <si>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</si>
  <si>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</si>
  <si>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</si>
  <si>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</si>
  <si>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</si>
  <si>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</si>
  <si>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</si>
  <si>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</si>
  <si>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</si>
  <si>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</si>
  <si>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</si>
  <si>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</si>
  <si>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</si>
  <si>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</si>
  <si>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</si>
  <si>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</si>
  <si>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</si>
  <si>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</si>
  <si>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</si>
  <si>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</si>
  <si>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</si>
  <si>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</si>
  <si>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</si>
  <si>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</si>
  <si>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</si>
  <si>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</si>
  <si>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</si>
  <si>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</si>
  <si>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</si>
  <si>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</si>
  <si>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</si>
  <si>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</si>
  <si>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</si>
  <si>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</si>
  <si>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</si>
  <si>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</si>
  <si>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</si>
  <si>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</si>
  <si>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</si>
  <si>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</si>
  <si>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</si>
  <si>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</si>
  <si>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</si>
  <si>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</si>
  <si>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</si>
  <si>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</si>
  <si>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</si>
  <si>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</si>
  <si>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</si>
  <si>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</si>
  <si>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</si>
  <si>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</si>
  <si>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</si>
  <si>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</si>
  <si>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</si>
  <si>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</si>
  <si>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</si>
  <si>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</si>
  <si>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</si>
  <si>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</si>
  <si>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</si>
  <si>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</si>
  <si>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</si>
  <si>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</si>
  <si>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</si>
  <si>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</si>
  <si>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</si>
  <si>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</si>
  <si>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</si>
  <si>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</si>
  <si>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</si>
  <si>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</si>
  <si>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</si>
  <si>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</si>
  <si>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</si>
  <si>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</si>
  <si>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</si>
  <si>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</si>
  <si>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</si>
  <si>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</si>
  <si>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</si>
  <si>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</si>
  <si>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</si>
  <si>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</si>
  <si>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</si>
  <si>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</si>
  <si>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</si>
  <si>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</si>
  <si>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</si>
  <si>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</si>
  <si>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</si>
  <si>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</si>
  <si>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</si>
  <si>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</si>
  <si>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</si>
  <si>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</si>
  <si>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</si>
  <si>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</si>
  <si>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</si>
  <si>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</si>
  <si>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</si>
  <si>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</si>
  <si>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</si>
  <si>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</si>
  <si>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</si>
  <si>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</si>
  <si>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</si>
  <si>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</si>
  <si>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</si>
  <si>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</si>
  <si>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</si>
  <si>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</si>
  <si>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</si>
  <si>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</si>
  <si>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</si>
  <si>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</si>
  <si>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</si>
  <si>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</si>
  <si>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</si>
  <si>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</si>
  <si>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</si>
  <si>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</si>
  <si>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</si>
  <si>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</si>
  <si>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</si>
  <si>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</si>
  <si>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</si>
  <si>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</si>
  <si>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</si>
  <si>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</si>
  <si>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</si>
  <si>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</si>
  <si>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</si>
  <si>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</si>
  <si>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</si>
  <si>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</si>
  <si>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</si>
  <si>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</si>
  <si>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</si>
  <si>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</si>
  <si>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</si>
  <si>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</si>
  <si>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</si>
  <si>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</si>
  <si>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</si>
  <si>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</si>
  <si>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</si>
  <si>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</si>
  <si>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</si>
  <si>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</si>
  <si>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</si>
  <si>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</si>
  <si>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</si>
  <si>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</si>
  <si>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</si>
  <si>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</si>
  <si>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</si>
  <si>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</si>
  <si>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</si>
  <si>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</si>
  <si>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</si>
  <si>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</si>
  <si>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</si>
  <si>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</si>
  <si>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</si>
  <si>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</si>
  <si>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</si>
  <si>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</si>
  <si>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</si>
  <si>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</si>
  <si>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</si>
  <si>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</si>
  <si>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</si>
  <si>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</si>
  <si>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</si>
  <si>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</si>
  <si>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</si>
  <si>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</si>
  <si>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</si>
  <si>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</si>
  <si>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</si>
  <si>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</si>
  <si>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</si>
  <si>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</si>
  <si>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</si>
  <si>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</si>
  <si>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</si>
  <si>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</si>
  <si>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</si>
  <si>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</si>
  <si>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</si>
  <si>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</si>
  <si>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</si>
  <si>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</si>
  <si>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</si>
  <si>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</si>
  <si>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</si>
  <si>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</si>
  <si>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</si>
  <si>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</si>
  <si>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</si>
  <si>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</si>
  <si>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</si>
  <si>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</si>
  <si>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</si>
  <si>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</si>
  <si>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</si>
  <si>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</si>
  <si>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</si>
  <si>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</si>
  <si>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</si>
  <si>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</si>
  <si>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</si>
  <si>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</si>
  <si>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</si>
  <si>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</si>
  <si>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</si>
  <si>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</si>
  <si>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</si>
  <si>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</si>
  <si>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</si>
  <si>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</si>
  <si>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</si>
  <si>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</si>
  <si>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</si>
  <si>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</si>
  <si>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</si>
  <si>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</si>
  <si>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</si>
  <si>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</si>
  <si>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</si>
  <si>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</si>
  <si>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</si>
  <si>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</si>
  <si>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</si>
  <si>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</si>
  <si>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</si>
  <si>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</si>
  <si>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</si>
  <si>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</si>
  <si>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</si>
  <si>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</si>
  <si>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</si>
  <si>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</si>
  <si>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</si>
  <si>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</si>
  <si>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</si>
  <si>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</si>
  <si>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</si>
  <si>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</si>
  <si>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</si>
  <si>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</si>
  <si>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</si>
  <si>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</si>
  <si>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</si>
  <si>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</si>
  <si>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</si>
  <si>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</si>
  <si>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</si>
  <si>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</si>
  <si>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</si>
  <si>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</si>
  <si>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</si>
  <si>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</si>
  <si>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</si>
  <si>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</si>
  <si>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</si>
  <si>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</si>
  <si>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</si>
  <si>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</si>
  <si>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</si>
  <si>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</si>
  <si>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</si>
  <si>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</si>
  <si>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</si>
  <si>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</si>
  <si>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</si>
  <si>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</si>
  <si>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</si>
  <si>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</si>
  <si>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</si>
  <si>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</si>
  <si>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</si>
  <si>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</si>
  <si>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</si>
  <si>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</si>
  <si>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</si>
  <si>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</si>
  <si>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</si>
  <si>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</si>
  <si>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</si>
  <si>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</si>
  <si>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</si>
  <si>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</si>
  <si>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</si>
  <si>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</si>
  <si>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</si>
  <si>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</si>
  <si>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</si>
  <si>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</si>
  <si>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</si>
  <si>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</si>
  <si>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</si>
  <si>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</si>
  <si>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</si>
  <si>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</si>
  <si>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</si>
  <si>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</si>
  <si>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</si>
  <si>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</si>
  <si>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</si>
  <si>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</si>
  <si>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</si>
  <si>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</si>
  <si>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</si>
  <si>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</si>
  <si>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</si>
  <si>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</si>
  <si>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</si>
  <si>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</si>
  <si>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</si>
  <si>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</si>
  <si>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</si>
  <si>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</si>
  <si>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</si>
  <si>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</si>
  <si>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</si>
  <si>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</si>
  <si>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</si>
  <si>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</si>
  <si>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</si>
  <si>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</si>
  <si>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</si>
  <si>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</si>
  <si>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</si>
  <si>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</si>
  <si>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</si>
  <si>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</si>
  <si>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</si>
  <si>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</si>
  <si>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</si>
  <si>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</si>
  <si>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</si>
  <si>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</si>
  <si>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</si>
  <si>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</si>
  <si>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</si>
  <si>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</si>
  <si>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</si>
  <si>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</si>
  <si>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</si>
  <si>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</si>
  <si>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</si>
  <si>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</si>
  <si>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</si>
  <si>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</si>
  <si>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</si>
  <si>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</si>
  <si>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</si>
  <si>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</si>
  <si>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</si>
  <si>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</si>
  <si>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</si>
  <si>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</si>
  <si>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</si>
  <si>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</si>
  <si>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</si>
  <si>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</si>
  <si>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</si>
  <si>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</si>
  <si>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</si>
  <si>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</si>
  <si>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</si>
  <si>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</si>
  <si>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</si>
  <si>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</si>
  <si>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</si>
  <si>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</si>
  <si>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</si>
  <si>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</si>
  <si>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</si>
  <si>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</si>
  <si>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</si>
  <si>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</si>
  <si>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</si>
  <si>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</si>
  <si>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</si>
  <si>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</si>
  <si>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</si>
  <si>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</si>
  <si>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</si>
  <si>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</si>
  <si>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</si>
  <si>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</si>
  <si>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</si>
  <si>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</si>
  <si>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</si>
  <si>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</si>
  <si>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</si>
  <si>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</si>
  <si>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</si>
  <si>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</si>
  <si>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</si>
  <si>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</si>
  <si>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</si>
  <si>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</si>
  <si>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</si>
  <si>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</si>
  <si>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</si>
  <si>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</si>
  <si>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</si>
  <si>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</si>
  <si>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</si>
  <si>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</si>
  <si>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</si>
  <si>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</si>
  <si>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</si>
  <si>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</si>
  <si>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</si>
  <si>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</si>
  <si>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</si>
  <si>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</si>
  <si>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</si>
  <si>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</si>
  <si>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</si>
  <si>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</si>
  <si>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</si>
  <si>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</si>
  <si>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</si>
  <si>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</si>
  <si>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</si>
  <si>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</si>
  <si>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</si>
  <si>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</si>
  <si>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</si>
  <si>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</si>
  <si>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</si>
  <si>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</si>
  <si>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</si>
  <si>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</si>
  <si>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</si>
  <si>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</si>
  <si>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</si>
  <si>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</si>
  <si>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</si>
  <si>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</si>
  <si>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</si>
  <si>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</si>
  <si>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</si>
  <si>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</si>
  <si>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</si>
  <si>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</si>
  <si>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</si>
  <si>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</si>
  <si>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</si>
  <si>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</si>
  <si>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</si>
  <si>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</si>
  <si>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</si>
  <si>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</si>
  <si>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</si>
  <si>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</si>
  <si>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</si>
  <si>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</si>
  <si>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</si>
  <si>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</si>
  <si>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</si>
  <si>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</si>
  <si>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</si>
  <si>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</si>
  <si>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</si>
  <si>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</si>
  <si>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</si>
  <si>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</si>
  <si>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</si>
  <si>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</si>
  <si>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</si>
  <si>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</si>
  <si>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</si>
  <si>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</si>
  <si>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</si>
  <si>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</si>
  <si>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</si>
  <si>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</si>
  <si>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</si>
  <si>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</si>
  <si>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</si>
  <si>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</si>
  <si>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</si>
  <si>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</si>
  <si>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</si>
  <si>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</si>
  <si>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</si>
  <si>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</si>
  <si>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</si>
  <si>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</si>
  <si>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</si>
  <si>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</si>
  <si>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</si>
  <si>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</si>
  <si>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</si>
  <si>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</si>
  <si>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</si>
  <si>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</si>
  <si>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</si>
  <si>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</si>
  <si>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</si>
  <si>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</si>
  <si>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</si>
  <si>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</si>
  <si>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</si>
  <si>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</si>
  <si>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</si>
  <si>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</si>
  <si>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</si>
  <si>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</si>
  <si>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</si>
  <si>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</si>
  <si>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</si>
  <si>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</si>
  <si>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</si>
  <si>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</si>
  <si>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</si>
  <si>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</si>
  <si>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</si>
  <si>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</si>
  <si>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</si>
  <si>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</si>
  <si>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</si>
  <si>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</si>
  <si>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</si>
  <si>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</si>
  <si>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</si>
  <si>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</si>
  <si>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</si>
  <si>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</si>
  <si>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</si>
  <si>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</si>
  <si>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</si>
  <si>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</si>
  <si>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</si>
  <si>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</si>
  <si>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</si>
  <si>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</si>
  <si>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</si>
  <si>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</si>
  <si>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</si>
  <si>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</si>
  <si>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</si>
  <si>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</si>
  <si>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</si>
  <si>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</si>
  <si>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</si>
  <si>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</si>
  <si>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</si>
  <si>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</si>
  <si>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</si>
  <si>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</si>
  <si>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</si>
  <si>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</si>
  <si>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</si>
  <si>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</si>
  <si>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</si>
  <si>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</si>
  <si>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</si>
  <si>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</si>
  <si>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</si>
  <si>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</si>
  <si>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</si>
  <si>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</si>
  <si>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</si>
  <si>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</si>
  <si>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</si>
  <si>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</si>
  <si>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</si>
  <si>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</si>
  <si>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</si>
  <si>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</si>
  <si>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</si>
  <si>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</si>
  <si>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</si>
  <si>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</si>
  <si>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</si>
  <si>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</si>
  <si>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</si>
  <si>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</si>
  <si>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</si>
  <si>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</si>
  <si>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</si>
  <si>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</si>
  <si>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</si>
  <si>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</si>
  <si>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</si>
  <si>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</si>
  <si>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</si>
  <si>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</si>
  <si>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</si>
  <si>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</si>
  <si>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</si>
  <si>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</si>
  <si>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</si>
  <si>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</si>
  <si>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</si>
  <si>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</si>
  <si>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</si>
  <si>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</si>
  <si>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</si>
  <si>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</si>
  <si>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</si>
  <si>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</si>
  <si>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</si>
  <si>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</si>
  <si>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</si>
  <si>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</si>
  <si>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</si>
  <si>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</si>
  <si>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</si>
  <si>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</si>
  <si>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</si>
  <si>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</si>
  <si>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</si>
  <si>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</si>
  <si>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</si>
  <si>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</si>
  <si>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</si>
  <si>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</si>
  <si>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</si>
  <si>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</si>
  <si>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</si>
  <si>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</si>
  <si>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</si>
  <si>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</si>
  <si>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</si>
  <si>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</si>
  <si>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</si>
  <si>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</si>
  <si>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</si>
  <si>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</si>
  <si>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</si>
  <si>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</si>
  <si>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</si>
  <si>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</si>
  <si>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</si>
  <si>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</si>
  <si>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</si>
  <si>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</si>
  <si>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</si>
  <si>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</si>
  <si>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</si>
  <si>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</si>
  <si>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</si>
  <si>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</si>
  <si>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</si>
  <si>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</si>
  <si>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</si>
  <si>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</si>
  <si>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</si>
  <si>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</si>
  <si>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</si>
  <si>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</si>
  <si>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</si>
  <si>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</si>
  <si>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</si>
  <si>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</si>
  <si>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</si>
  <si>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</si>
  <si>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</si>
  <si>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</si>
  <si>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</si>
  <si>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</si>
  <si>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</si>
  <si>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</si>
  <si>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</si>
  <si>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</si>
  <si>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</si>
  <si>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</si>
  <si>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</si>
  <si>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</si>
  <si>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</si>
  <si>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</si>
  <si>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</si>
  <si>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</si>
  <si>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</si>
  <si>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</si>
  <si>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</si>
  <si>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</si>
  <si>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</si>
  <si>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</si>
  <si>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</si>
  <si>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</si>
  <si>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</si>
  <si>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</si>
  <si>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</si>
  <si>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</si>
  <si>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</si>
  <si>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</si>
  <si>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</si>
  <si>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</si>
  <si>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</si>
  <si>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</si>
  <si>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</si>
  <si>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</si>
  <si>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</si>
  <si>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</si>
  <si>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</si>
  <si>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</si>
  <si>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</si>
  <si>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</si>
  <si>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</si>
  <si>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</si>
  <si>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</si>
  <si>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</si>
  <si>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</si>
  <si>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</si>
  <si>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</si>
  <si>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</si>
  <si>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</si>
  <si>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</si>
  <si>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</si>
  <si>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</si>
  <si>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</si>
  <si>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</si>
  <si>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</si>
  <si>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</si>
  <si>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</si>
  <si>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</si>
  <si>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</si>
  <si>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</si>
  <si>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</si>
  <si>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</si>
  <si>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</si>
  <si>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</si>
  <si>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</si>
  <si>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</si>
  <si>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</si>
  <si>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</si>
  <si>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</si>
  <si>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</si>
  <si>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</si>
  <si>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</si>
  <si>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</si>
  <si>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</si>
  <si>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</si>
  <si>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</si>
  <si>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</si>
  <si>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</si>
  <si>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</si>
  <si>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</si>
  <si>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</si>
  <si>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</si>
  <si>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</si>
  <si>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</si>
  <si>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</si>
  <si>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</si>
  <si>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</si>
  <si>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</si>
  <si>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</si>
  <si>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</si>
  <si>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</si>
  <si>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</si>
  <si>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</si>
  <si>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</si>
  <si>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</si>
  <si>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</si>
  <si>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</si>
  <si>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</si>
  <si>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</si>
  <si>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</si>
  <si>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</si>
  <si>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</si>
  <si>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</si>
  <si>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</si>
  <si>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</si>
  <si>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</si>
  <si>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</si>
  <si>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</si>
  <si>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</si>
  <si>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</si>
  <si>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</si>
  <si>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</si>
  <si>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</si>
  <si>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</si>
  <si>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</si>
  <si>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</si>
  <si>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</si>
  <si>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</si>
  <si>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</si>
  <si>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</si>
  <si>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</si>
  <si>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</si>
  <si>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</si>
  <si>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</si>
  <si>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</si>
  <si>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</si>
  <si>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</si>
  <si>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</si>
  <si>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</si>
  <si>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</si>
  <si>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</si>
  <si>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</si>
  <si>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</si>
  <si>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</si>
  <si>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</si>
  <si>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</si>
  <si>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</si>
  <si>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</si>
  <si>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</si>
  <si>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</si>
  <si>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</si>
  <si>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</si>
  <si>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</si>
  <si>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</si>
  <si>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</si>
  <si>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</si>
  <si>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</si>
  <si>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</si>
  <si>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</si>
  <si>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</si>
  <si>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</si>
  <si>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</si>
  <si>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</si>
  <si>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</si>
  <si>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</si>
  <si>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</si>
  <si>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</si>
  <si>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</si>
  <si>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</si>
  <si>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</si>
  <si>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</si>
  <si>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</si>
  <si>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</si>
  <si>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</si>
  <si>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</si>
  <si>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</si>
  <si>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</si>
  <si>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</si>
  <si>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</si>
  <si>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</si>
  <si>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</si>
  <si>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</si>
  <si>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</si>
  <si>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</si>
  <si>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</si>
  <si>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</si>
  <si>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</si>
  <si>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</si>
  <si>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</si>
  <si>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</si>
  <si>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</si>
  <si>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</si>
  <si>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</si>
  <si>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</si>
  <si>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</si>
  <si>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</si>
  <si>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</si>
  <si>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</si>
  <si>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</si>
  <si>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</si>
  <si>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</si>
  <si>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</si>
  <si>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</si>
  <si>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</si>
  <si>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</si>
  <si>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</si>
  <si>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</si>
  <si>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</si>
  <si>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</si>
  <si>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</si>
  <si>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</si>
  <si>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</si>
  <si>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</si>
  <si>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</si>
  <si>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</si>
  <si>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</si>
  <si>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</si>
  <si>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</si>
  <si>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</si>
  <si>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</si>
  <si>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</si>
  <si>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</si>
  <si>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</si>
  <si>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</si>
  <si>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</si>
  <si>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</si>
  <si>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</si>
  <si>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</si>
  <si>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</si>
  <si>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</si>
  <si>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</si>
  <si>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</si>
  <si>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</si>
  <si>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</si>
  <si>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</si>
  <si>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</si>
  <si>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</si>
  <si>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</si>
  <si>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</si>
  <si>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</si>
  <si>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</si>
  <si>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</si>
  <si>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</si>
  <si>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</si>
  <si>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</si>
  <si>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</si>
  <si>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</si>
  <si>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</si>
  <si>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</si>
  <si>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</si>
  <si>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</si>
  <si>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</si>
  <si>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</si>
  <si>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</si>
  <si>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</si>
  <si>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</si>
  <si>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</si>
  <si>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</si>
  <si>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</si>
  <si>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</si>
  <si>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</si>
  <si>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</si>
  <si>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</si>
  <si>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</si>
  <si>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</si>
  <si>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</si>
  <si>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</si>
  <si>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</si>
  <si>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</si>
  <si>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</si>
  <si>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</si>
  <si>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</si>
  <si>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</si>
  <si>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</si>
  <si>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</si>
  <si>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</si>
  <si>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</si>
  <si>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</si>
  <si>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</si>
  <si>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</si>
  <si>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</si>
  <si>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</si>
  <si>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</si>
  <si>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</si>
  <si>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</si>
  <si>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</si>
  <si>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</si>
  <si>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</si>
  <si>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</si>
  <si>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</si>
  <si>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</si>
  <si>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</si>
  <si>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</si>
  <si>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</si>
  <si>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</si>
  <si>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</si>
  <si>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</si>
  <si>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</si>
  <si>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</si>
  <si>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</si>
  <si>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</si>
  <si>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</si>
  <si>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</si>
  <si>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</si>
  <si>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</si>
  <si>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</si>
  <si>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</si>
  <si>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</si>
  <si>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</si>
  <si>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</si>
  <si>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</si>
  <si>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</si>
  <si>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</si>
  <si>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</si>
  <si>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</si>
  <si>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</si>
  <si>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</si>
  <si>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</si>
  <si>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</si>
  <si>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</si>
  <si>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</si>
  <si>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</si>
  <si>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</si>
  <si>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</si>
  <si>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</si>
  <si>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</si>
  <si>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</si>
  <si>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</si>
  <si>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</si>
  <si>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</si>
  <si>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</si>
  <si>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</si>
  <si>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</si>
  <si>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</si>
  <si>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</si>
  <si>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</si>
  <si>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</si>
  <si>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</si>
  <si>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</si>
  <si>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</si>
  <si>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</si>
  <si>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</si>
  <si>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</si>
  <si>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</si>
  <si>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</si>
  <si>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</si>
  <si>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</si>
  <si>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</si>
  <si>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</si>
  <si>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</si>
  <si>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</si>
  <si>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</si>
  <si>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</si>
  <si>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</si>
  <si>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</si>
  <si>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</si>
  <si>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</si>
  <si>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</si>
  <si>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</si>
  <si>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</si>
  <si>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</si>
  <si>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</si>
  <si>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</si>
  <si>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</si>
  <si>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</si>
  <si>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</si>
  <si>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</si>
  <si>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</si>
  <si>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</si>
  <si>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</si>
  <si>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</si>
  <si>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</si>
  <si>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</si>
  <si>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</si>
  <si>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</si>
  <si>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</si>
  <si>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</si>
  <si>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</si>
  <si>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</si>
  <si>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</si>
  <si>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</si>
  <si>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</si>
  <si>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</si>
  <si>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</si>
  <si>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</si>
  <si>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</si>
  <si>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</si>
  <si>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</si>
  <si>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</si>
  <si>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</si>
  <si>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</si>
  <si>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</si>
  <si>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</si>
  <si>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</si>
  <si>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</si>
  <si>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</si>
  <si>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</si>
  <si>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</si>
  <si>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</si>
  <si>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</si>
  <si>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</si>
  <si>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</si>
  <si>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</si>
  <si>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</si>
  <si>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</si>
  <si>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</si>
  <si>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</si>
  <si>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</si>
  <si>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</si>
  <si>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</si>
  <si>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</si>
  <si>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</si>
  <si>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</si>
  <si>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</si>
  <si>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</si>
  <si>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</si>
  <si>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</si>
  <si>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</si>
  <si>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</si>
  <si>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</si>
  <si>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</si>
  <si>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</si>
  <si>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</si>
  <si>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</si>
  <si>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</si>
  <si>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</si>
  <si>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</si>
  <si>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</si>
  <si>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</si>
  <si>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</si>
  <si>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</si>
  <si>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</si>
  <si>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</si>
  <si>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</si>
  <si>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</si>
  <si>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</si>
  <si>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</si>
  <si>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</si>
  <si>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</si>
  <si>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</si>
  <si>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</si>
  <si>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</si>
  <si>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</si>
  <si>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</si>
  <si>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</si>
  <si>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</si>
  <si>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</si>
  <si>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</si>
  <si>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</si>
  <si>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</si>
  <si>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</si>
  <si>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</si>
  <si>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</si>
  <si>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</si>
  <si>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</si>
  <si>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</si>
  <si>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</si>
  <si>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</si>
  <si>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</si>
  <si>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</si>
  <si>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</si>
  <si>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</si>
  <si>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</si>
  <si>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</si>
  <si>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</si>
  <si>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</si>
  <si>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</si>
  <si>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</si>
  <si>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</si>
  <si>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</si>
  <si>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</si>
  <si>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</si>
  <si>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</si>
  <si>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</si>
  <si>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</si>
  <si>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</si>
  <si>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</si>
  <si>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</si>
  <si>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</si>
  <si>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</si>
  <si>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</si>
  <si>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</si>
  <si>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</si>
  <si>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</si>
  <si>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</si>
  <si>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</si>
  <si>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</si>
  <si>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</si>
  <si>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</si>
  <si>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</si>
  <si>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</si>
  <si>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</si>
  <si>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</si>
  <si>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</si>
  <si>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</si>
  <si>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</si>
  <si>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</si>
  <si>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</si>
  <si>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</si>
  <si>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</si>
  <si>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</si>
  <si>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</si>
  <si>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</si>
  <si>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</si>
  <si>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</si>
  <si>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</si>
  <si>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</si>
  <si>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</si>
  <si>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</si>
  <si>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</si>
  <si>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</si>
  <si>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</si>
  <si>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</si>
  <si>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</si>
  <si>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</si>
  <si>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</si>
  <si>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</si>
  <si>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</si>
  <si>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</si>
  <si>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</si>
  <si>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</si>
  <si>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</si>
  <si>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</si>
  <si>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</si>
  <si>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</si>
  <si>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</si>
  <si>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</si>
  <si>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</si>
  <si>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</si>
  <si>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</si>
  <si>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</si>
  <si>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</si>
  <si>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</si>
  <si>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</si>
  <si>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</si>
  <si>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</si>
  <si>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</si>
  <si>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</si>
  <si>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</si>
  <si>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</si>
  <si>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</si>
  <si>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</si>
  <si>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</si>
  <si>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</si>
  <si>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</si>
  <si>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</si>
  <si>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</si>
  <si>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</si>
  <si>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</si>
  <si>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</si>
  <si>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</si>
  <si>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</si>
  <si>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</si>
  <si>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</si>
  <si>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</si>
  <si>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</si>
  <si>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</si>
  <si>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</si>
  <si>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</si>
  <si>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</si>
  <si>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</si>
  <si>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</si>
  <si>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</si>
  <si>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</si>
  <si>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</si>
  <si>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</si>
  <si>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</si>
  <si>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</si>
  <si>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</si>
  <si>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</si>
  <si>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</si>
  <si>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</si>
  <si>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</si>
  <si>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</si>
  <si>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</si>
  <si>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</si>
  <si>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</si>
  <si>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</si>
  <si>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</si>
  <si>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</si>
  <si>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</si>
  <si>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</si>
  <si>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</si>
  <si>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</si>
  <si>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</si>
  <si>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</si>
  <si>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</si>
  <si>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</si>
  <si>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</si>
  <si>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</si>
  <si>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</si>
  <si>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</si>
  <si>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</si>
  <si>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</si>
  <si>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</si>
  <si>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</si>
  <si>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</si>
  <si>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</si>
  <si>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</si>
  <si>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</si>
  <si>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</si>
  <si>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</si>
  <si>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</si>
  <si>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</si>
  <si>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</si>
  <si>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</si>
  <si>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</si>
  <si>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</si>
  <si>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</si>
  <si>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</si>
  <si>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</si>
  <si>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</si>
  <si>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</si>
  <si>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</si>
  <si>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</si>
  <si>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</si>
  <si>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</si>
  <si>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</si>
  <si>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</si>
  <si>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</si>
  <si>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</si>
  <si>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</si>
  <si>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</si>
  <si>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</si>
  <si>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</si>
  <si>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</si>
  <si>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</si>
  <si>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</si>
  <si>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</si>
  <si>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</si>
  <si>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</si>
  <si>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</si>
  <si>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</si>
  <si>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</si>
  <si>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</si>
  <si>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</si>
  <si>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</si>
  <si>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</si>
  <si>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</si>
  <si>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</si>
  <si>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</si>
  <si>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</si>
  <si>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</si>
  <si>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</si>
  <si>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</si>
  <si>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</si>
  <si>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</si>
  <si>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</si>
  <si>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</si>
  <si>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</si>
  <si>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</si>
  <si>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</si>
  <si>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</si>
  <si>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</si>
  <si>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</si>
  <si>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</si>
  <si>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</si>
  <si>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</si>
  <si>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</si>
  <si>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</si>
  <si>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</si>
  <si>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</si>
  <si>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</si>
  <si>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</si>
  <si>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</si>
  <si>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</si>
  <si>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</si>
  <si>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</si>
  <si>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</si>
  <si>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</si>
  <si>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</si>
  <si>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</si>
  <si>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</si>
  <si>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</si>
  <si>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</si>
  <si>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</si>
  <si>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</si>
  <si>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</si>
  <si>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</si>
  <si>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</si>
  <si>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</si>
  <si>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</si>
  <si>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</si>
  <si>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</si>
  <si>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</si>
  <si>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</si>
  <si>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</si>
  <si>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</si>
  <si>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</si>
  <si>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</si>
  <si>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</si>
  <si>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</si>
  <si>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</si>
  <si>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</si>
  <si>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</si>
  <si>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</si>
  <si>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</si>
  <si>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</si>
  <si>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</si>
  <si>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</si>
  <si>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</si>
  <si>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</si>
  <si>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</si>
  <si>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</si>
  <si>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</si>
  <si>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</si>
  <si>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</si>
  <si>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</si>
  <si>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</si>
  <si>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</si>
  <si>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</si>
  <si>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</si>
  <si>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</si>
  <si>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</si>
  <si>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</si>
  <si>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</si>
  <si>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</si>
  <si>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</si>
  <si>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</si>
  <si>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</si>
  <si>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</si>
  <si>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</si>
  <si>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</si>
  <si>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</si>
  <si>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</si>
  <si>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</si>
  <si>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</si>
  <si>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</si>
  <si>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</si>
  <si>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</si>
  <si>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</si>
  <si>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</si>
  <si>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</si>
  <si>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</si>
  <si>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</si>
  <si>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</si>
  <si>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</si>
  <si>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</si>
  <si>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</si>
  <si>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</si>
  <si>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</si>
  <si>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</si>
  <si>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</si>
  <si>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</si>
  <si>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</si>
  <si>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</si>
  <si>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</si>
  <si>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</si>
  <si>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</si>
  <si>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</si>
  <si>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</si>
  <si>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</si>
  <si>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</si>
  <si>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</si>
  <si>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</si>
  <si>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</si>
  <si>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</si>
  <si>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</si>
  <si>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</si>
  <si>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</si>
  <si>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</si>
  <si>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</si>
  <si>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</si>
  <si>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</si>
  <si>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</si>
  <si>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</si>
  <si>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</si>
  <si>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</si>
  <si>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</si>
  <si>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</si>
  <si>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</si>
  <si>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</si>
  <si>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</si>
  <si>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</si>
  <si>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</si>
  <si>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</si>
  <si>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</si>
  <si>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</si>
  <si>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</si>
  <si>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</si>
  <si>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</si>
  <si>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</si>
  <si>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</si>
  <si>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</si>
  <si>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</si>
  <si>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</si>
  <si>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</si>
  <si>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</si>
  <si>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</si>
  <si>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</si>
  <si>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</si>
  <si>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</si>
  <si>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</si>
  <si>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</si>
  <si>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</si>
  <si>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</si>
  <si>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</si>
  <si>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</si>
  <si>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</si>
  <si>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</si>
  <si>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</si>
  <si>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</si>
  <si>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</si>
  <si>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</si>
  <si>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</si>
  <si>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</si>
  <si>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</si>
  <si>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</si>
  <si>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</si>
  <si>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</si>
  <si>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</si>
  <si>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</si>
  <si>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</si>
  <si>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</si>
  <si>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</si>
  <si>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</si>
  <si>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</si>
  <si>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</si>
  <si>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</si>
  <si>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</si>
  <si>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</si>
  <si>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</si>
  <si>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</si>
  <si>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</si>
  <si>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</si>
  <si>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</si>
  <si>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</si>
  <si>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</si>
  <si>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</si>
  <si>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</si>
  <si>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</si>
  <si>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</si>
  <si>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</si>
  <si>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</si>
  <si>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</si>
  <si>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</si>
  <si>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</si>
  <si>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</si>
  <si>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</si>
  <si>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</si>
  <si>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</si>
  <si>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</si>
  <si>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</si>
  <si>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</si>
  <si>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</si>
  <si>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</si>
  <si>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</si>
  <si>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</si>
  <si>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</si>
  <si>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</si>
  <si>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</si>
  <si>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</si>
  <si>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</si>
  <si>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</si>
  <si>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</si>
  <si>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</si>
  <si>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</si>
  <si>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</si>
  <si>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</si>
  <si>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</si>
  <si>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</si>
  <si>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</si>
  <si>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</si>
  <si>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</si>
  <si>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</si>
  <si>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</si>
  <si>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</si>
  <si>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</si>
  <si>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</si>
  <si>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</si>
  <si>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</si>
  <si>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</si>
  <si>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</si>
  <si>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</si>
  <si>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</si>
  <si>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</si>
  <si>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</si>
  <si>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</si>
  <si>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</si>
  <si>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</si>
  <si>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</si>
  <si>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</si>
  <si>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</si>
  <si>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</si>
  <si>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</si>
  <si>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</si>
  <si>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</si>
  <si>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</si>
  <si>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</si>
  <si>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</si>
  <si>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</si>
  <si>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</si>
  <si>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</si>
  <si>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</si>
  <si>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</si>
  <si>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</si>
  <si>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</si>
  <si>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</si>
  <si>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</si>
  <si>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</si>
  <si>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</si>
  <si>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</si>
  <si>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</si>
  <si>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</si>
  <si>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</si>
  <si>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</si>
  <si>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</si>
  <si>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</si>
  <si>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</si>
  <si>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</si>
  <si>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</si>
  <si>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</si>
  <si>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</si>
  <si>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</si>
  <si>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</si>
  <si>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</si>
  <si>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</si>
  <si>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</si>
  <si>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</si>
  <si>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</si>
  <si>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</si>
  <si>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</si>
  <si>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</si>
  <si>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</si>
  <si>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</si>
  <si>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</si>
  <si>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</si>
  <si>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</si>
  <si>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</si>
  <si>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</si>
  <si>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</si>
  <si>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</si>
  <si>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</si>
  <si>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</si>
  <si>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</si>
  <si>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</si>
  <si>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</si>
  <si>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</si>
  <si>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</si>
  <si>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</si>
  <si>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</si>
  <si>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</si>
  <si>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</si>
  <si>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</si>
  <si>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</si>
  <si>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</si>
  <si>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</si>
  <si>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</si>
  <si>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</si>
  <si>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</si>
  <si>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</si>
  <si>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</si>
  <si>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</si>
  <si>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</si>
  <si>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</si>
  <si>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</si>
  <si>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</si>
  <si>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</si>
  <si>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</si>
  <si>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</si>
  <si>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</si>
  <si>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</si>
  <si>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</si>
  <si>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</si>
  <si>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</si>
  <si>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</si>
  <si>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</si>
  <si>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</si>
  <si>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</si>
  <si>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</si>
  <si>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</si>
  <si>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</si>
  <si>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</si>
  <si>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</si>
  <si>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</si>
  <si>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</si>
  <si>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</si>
  <si>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</si>
  <si>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</si>
  <si>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</si>
  <si>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</si>
  <si>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</si>
  <si>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</si>
  <si>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</si>
  <si>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</si>
  <si>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</si>
  <si>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</si>
  <si>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</si>
  <si>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</si>
  <si>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</si>
  <si>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</si>
  <si>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</si>
  <si>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</si>
  <si>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</si>
  <si>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</si>
  <si>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</si>
  <si>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</si>
  <si>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</si>
  <si>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</si>
  <si>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</si>
  <si>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</si>
  <si>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</si>
  <si>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</si>
  <si>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</si>
  <si>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</si>
  <si>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</si>
  <si>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</si>
  <si>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</si>
  <si>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</si>
  <si>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</si>
  <si>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</si>
  <si>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</si>
  <si>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</si>
  <si>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</si>
  <si>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</si>
  <si>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</si>
  <si>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</si>
  <si>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</si>
  <si>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</si>
  <si>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</si>
  <si>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</si>
  <si>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</si>
  <si>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</si>
  <si>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</si>
  <si>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</si>
  <si>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</si>
  <si>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</si>
  <si>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</si>
  <si>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</si>
  <si>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</si>
  <si>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</si>
  <si>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</si>
  <si>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</si>
  <si>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</si>
  <si>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</si>
  <si>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</si>
  <si>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</si>
  <si>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</si>
  <si>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</si>
  <si>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</si>
  <si>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</si>
  <si>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</si>
  <si>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</si>
  <si>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</si>
  <si>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</si>
  <si>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</si>
  <si>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</si>
  <si>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</si>
  <si>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</si>
  <si>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</si>
  <si>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</si>
  <si>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</si>
  <si>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</si>
  <si>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</si>
  <si>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</si>
  <si>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</si>
  <si>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</si>
  <si>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</si>
  <si>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</si>
  <si>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</si>
  <si>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</si>
  <si>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</si>
  <si>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</si>
  <si>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</si>
  <si>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</si>
  <si>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</si>
  <si>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</si>
  <si>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</si>
  <si>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</si>
  <si>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</si>
  <si>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</si>
  <si>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</si>
  <si>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</si>
  <si>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</si>
  <si>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</si>
  <si>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</si>
  <si>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</si>
  <si>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</si>
  <si>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</si>
  <si>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</si>
  <si>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</si>
  <si>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</si>
  <si>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</si>
  <si>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</si>
  <si>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</si>
  <si>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</si>
  <si>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</si>
  <si>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</si>
  <si>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</si>
  <si>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</si>
  <si>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</si>
  <si>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</si>
  <si>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</si>
  <si>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</si>
  <si>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</si>
  <si>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</si>
  <si>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</si>
  <si>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</si>
  <si>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</si>
  <si>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</si>
  <si>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</si>
  <si>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</si>
  <si>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</si>
  <si>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</si>
  <si>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</si>
  <si>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</si>
  <si>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</si>
  <si>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</si>
  <si>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</si>
  <si>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</si>
  <si>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</si>
  <si>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</si>
  <si>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</si>
  <si>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</si>
  <si>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</si>
  <si>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</si>
  <si>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</si>
  <si>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</si>
  <si>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</si>
  <si>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</si>
  <si>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</si>
  <si>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</si>
  <si>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</si>
  <si>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</si>
  <si>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</si>
  <si>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</si>
  <si>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</si>
  <si>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</si>
  <si>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</si>
  <si>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</si>
  <si>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</si>
  <si>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</si>
  <si>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</si>
  <si>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</si>
  <si>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</si>
  <si>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</si>
  <si>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</si>
  <si>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</si>
  <si>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</si>
  <si>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</si>
  <si>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</si>
  <si>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</si>
  <si>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</si>
  <si>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</si>
  <si>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</si>
  <si>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</si>
  <si>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</si>
  <si>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</si>
  <si>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</si>
  <si>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</si>
  <si>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</si>
  <si>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</si>
  <si>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</si>
  <si>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</si>
  <si>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</si>
  <si>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</si>
  <si>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</si>
  <si>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</si>
  <si>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</si>
  <si>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</si>
  <si>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</si>
  <si>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</si>
  <si>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</si>
  <si>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</si>
  <si>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</si>
  <si>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</si>
  <si>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</si>
  <si>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</si>
  <si>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</si>
  <si>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</si>
  <si>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</si>
  <si>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</si>
  <si>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</si>
  <si>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</si>
  <si>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</si>
  <si>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</si>
  <si>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</si>
  <si>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</si>
  <si>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</si>
  <si>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</si>
  <si>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</si>
  <si>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</si>
  <si>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</si>
  <si>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</si>
  <si>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</si>
  <si>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</si>
  <si>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</si>
  <si>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</si>
  <si>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</si>
  <si>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</si>
  <si>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</si>
  <si>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</si>
  <si>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</si>
  <si>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</si>
  <si>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</si>
  <si>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</si>
  <si>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</si>
  <si>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</si>
  <si>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</si>
  <si>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</si>
  <si>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</si>
  <si>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</si>
  <si>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</si>
  <si>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</si>
  <si>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</si>
  <si>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</si>
  <si>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</si>
  <si>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</si>
  <si>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</si>
  <si>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</si>
  <si>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</si>
  <si>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</si>
  <si>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</si>
  <si>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</si>
  <si>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</si>
  <si>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</si>
  <si>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</si>
  <si>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</si>
  <si>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</si>
  <si>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</si>
  <si>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</si>
  <si>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</si>
  <si>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</si>
  <si>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</si>
  <si>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</si>
  <si>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</si>
  <si>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</si>
  <si>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</si>
  <si>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</si>
  <si>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</si>
  <si>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</si>
  <si>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</si>
  <si>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</si>
  <si>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</si>
  <si>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</si>
  <si>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</si>
  <si>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</si>
  <si>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</si>
  <si>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</si>
  <si>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</si>
  <si>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</si>
  <si>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</si>
  <si>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</si>
  <si>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</si>
  <si>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</si>
  <si>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</si>
  <si>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</si>
  <si>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</si>
  <si>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</si>
  <si>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</si>
  <si>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</si>
  <si>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</si>
  <si>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</si>
  <si>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</si>
  <si>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</si>
  <si>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</si>
  <si>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</si>
  <si>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</si>
  <si>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</si>
  <si>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</si>
  <si>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</si>
  <si>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</si>
  <si>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</si>
  <si>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</si>
  <si>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</si>
  <si>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</si>
  <si>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</si>
  <si>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</si>
  <si>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</si>
  <si>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</si>
  <si>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</si>
  <si>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</si>
  <si>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</si>
  <si>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</si>
  <si>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</si>
  <si>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</si>
  <si>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</si>
  <si>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</si>
  <si>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</si>
  <si>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</si>
  <si>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</si>
  <si>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</si>
  <si>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</si>
  <si>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</si>
  <si>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</si>
  <si>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</si>
  <si>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</si>
  <si>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</si>
  <si>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</si>
  <si>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</si>
  <si>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</si>
  <si>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</si>
  <si>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</si>
  <si>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</si>
  <si>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</si>
  <si>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</si>
  <si>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</si>
  <si>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</si>
  <si>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</si>
  <si>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</si>
  <si>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</si>
  <si>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</si>
  <si>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</si>
  <si>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</si>
  <si>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</si>
  <si>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</si>
  <si>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</si>
  <si>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</si>
  <si>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</si>
  <si>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</si>
  <si>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</si>
  <si>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</si>
  <si>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</si>
  <si>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</si>
  <si>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</si>
  <si>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</si>
  <si>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</si>
  <si>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</si>
  <si>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</si>
  <si>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</si>
  <si>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</si>
  <si>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</si>
  <si>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</si>
  <si>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</si>
  <si>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</si>
  <si>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</si>
  <si>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</si>
  <si>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</si>
  <si>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</si>
  <si>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</si>
  <si>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</si>
  <si>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</si>
  <si>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</si>
  <si>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</si>
  <si>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</si>
  <si>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</si>
  <si>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</si>
  <si>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</si>
  <si>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</si>
  <si>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</si>
  <si>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</si>
  <si>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</si>
  <si>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</si>
  <si>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</si>
  <si>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</si>
  <si>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</si>
  <si>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</si>
  <si>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</si>
  <si>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</si>
  <si>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</si>
  <si>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</si>
  <si>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</si>
  <si>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</si>
  <si>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</si>
  <si>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</si>
  <si>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</si>
  <si>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</si>
  <si>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</si>
  <si>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</si>
  <si>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</si>
  <si>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</si>
  <si>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</si>
  <si>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</si>
  <si>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</si>
  <si>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</si>
  <si>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</si>
  <si>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</si>
  <si>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</si>
  <si>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</si>
  <si>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</si>
  <si>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</si>
  <si>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</si>
  <si>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</si>
  <si>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</si>
  <si>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</si>
  <si>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</si>
  <si>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</si>
  <si>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</si>
  <si>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</si>
  <si>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</si>
  <si>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</si>
  <si>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</si>
  <si>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</si>
  <si>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</si>
  <si>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</si>
  <si>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</si>
  <si>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</si>
  <si>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</si>
  <si>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</si>
  <si>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</si>
  <si>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</si>
  <si>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</si>
  <si>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</si>
  <si>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</si>
  <si>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</si>
  <si>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</si>
  <si>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</si>
  <si>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</si>
  <si>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</si>
  <si>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</si>
  <si>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</si>
  <si>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</si>
  <si>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</si>
  <si>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</si>
  <si>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</si>
  <si>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</si>
  <si>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</si>
  <si>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</si>
  <si>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</si>
  <si>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</si>
  <si>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</si>
  <si>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</si>
  <si>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</si>
  <si>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</si>
  <si>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</si>
  <si>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</si>
  <si>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</si>
  <si>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</si>
  <si>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</si>
  <si>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</si>
  <si>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</si>
  <si>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</si>
  <si>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</si>
  <si>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</si>
  <si>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</si>
  <si>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</si>
  <si>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</si>
  <si>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</si>
  <si>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</si>
  <si>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</si>
  <si>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</si>
  <si>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</si>
  <si>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</si>
  <si>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</si>
  <si>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</si>
  <si>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</si>
  <si>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</si>
  <si>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</si>
  <si>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</si>
  <si>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</si>
  <si>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</si>
  <si>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</si>
  <si>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</si>
  <si>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</si>
  <si>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</si>
  <si>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</si>
  <si>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</si>
  <si>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</si>
  <si>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</si>
  <si>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</si>
  <si>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</si>
  <si>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</si>
  <si>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</si>
  <si>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</si>
  <si>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</si>
  <si>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</si>
  <si>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</si>
  <si>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</si>
  <si>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</si>
  <si>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</si>
  <si>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</si>
  <si>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</si>
  <si>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</si>
  <si>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</si>
  <si>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</si>
  <si>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</si>
  <si>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</si>
  <si>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</si>
  <si>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</si>
  <si>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</si>
  <si>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</si>
  <si>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</si>
  <si>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</si>
  <si>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</si>
  <si>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</si>
  <si>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</si>
  <si>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</si>
  <si>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</si>
  <si>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</si>
  <si>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</si>
  <si>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</si>
  <si>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</si>
  <si>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</si>
  <si>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</si>
  <si>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</si>
  <si>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</si>
  <si>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</si>
  <si>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</si>
  <si>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</si>
  <si>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</si>
  <si>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</si>
  <si>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</si>
  <si>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</si>
  <si>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</si>
  <si>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</si>
  <si>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</si>
  <si>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</si>
  <si>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</si>
  <si>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</si>
  <si>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</si>
  <si>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</si>
  <si>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</si>
  <si>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</si>
  <si>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</si>
  <si>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</si>
  <si>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</si>
  <si>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</si>
  <si>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</si>
  <si>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</si>
  <si>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</si>
  <si>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</si>
  <si>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</si>
  <si>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</si>
  <si>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</si>
  <si>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</si>
  <si>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</si>
  <si>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</si>
  <si>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</si>
  <si>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</si>
  <si>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</si>
  <si>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</si>
  <si>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</si>
  <si>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</si>
  <si>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</si>
  <si>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</si>
  <si>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</si>
  <si>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</si>
  <si>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</si>
  <si>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</si>
  <si>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</si>
  <si>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</si>
  <si>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</si>
  <si>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</si>
  <si>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</si>
  <si>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</si>
  <si>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</si>
  <si>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</si>
  <si>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</si>
  <si>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</si>
  <si>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</si>
  <si>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</si>
  <si>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</si>
  <si>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</si>
  <si>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</si>
  <si>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</si>
  <si>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</si>
  <si>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</si>
  <si>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</si>
  <si>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</si>
  <si>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</si>
  <si>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</si>
  <si>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</si>
  <si>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</si>
  <si>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</si>
  <si>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</si>
  <si>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</si>
  <si>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</si>
  <si>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</si>
  <si>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</si>
  <si>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</si>
  <si>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</si>
  <si>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</si>
  <si>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</si>
  <si>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</si>
  <si>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</si>
  <si>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</si>
  <si>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</si>
  <si>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</si>
  <si>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</si>
  <si>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</si>
  <si>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</si>
  <si>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</si>
  <si>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</si>
  <si>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</si>
  <si>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</si>
  <si>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</si>
  <si>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</si>
  <si>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</si>
  <si>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</si>
  <si>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</si>
  <si>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</si>
  <si>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</si>
  <si>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</si>
  <si>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</si>
  <si>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</si>
  <si>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</si>
  <si>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</si>
  <si>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</si>
  <si>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</si>
  <si>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</si>
  <si>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</si>
  <si>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</si>
  <si>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</si>
  <si>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</si>
  <si>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</si>
  <si>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</si>
  <si>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</si>
  <si>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</si>
  <si>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</si>
  <si>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</si>
  <si>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</si>
  <si>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</si>
  <si>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</si>
  <si>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</si>
  <si>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</si>
  <si>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</si>
  <si>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</si>
  <si>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</si>
  <si>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</si>
  <si>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</si>
  <si>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</si>
  <si>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</si>
  <si>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</si>
  <si>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</si>
  <si>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</si>
  <si>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</si>
  <si>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</si>
  <si>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</si>
  <si>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</si>
  <si>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</si>
  <si>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</si>
  <si>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</si>
  <si>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</si>
  <si>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</si>
  <si>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</si>
  <si>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</si>
  <si>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</si>
  <si>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</si>
  <si>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</si>
  <si>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</si>
  <si>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</si>
  <si>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</si>
  <si>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</si>
  <si>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</si>
  <si>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</si>
  <si>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</si>
  <si>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</si>
  <si>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</si>
  <si>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</si>
  <si>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</si>
  <si>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</si>
  <si>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</si>
  <si>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</si>
  <si>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</si>
  <si>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</si>
  <si>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</si>
  <si>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</si>
  <si>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</si>
  <si>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</si>
  <si>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</si>
  <si>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</si>
  <si>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</si>
  <si>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</si>
  <si>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</si>
  <si>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</si>
  <si>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</si>
  <si>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</si>
  <si>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</si>
  <si>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</si>
  <si>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</si>
  <si>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</si>
  <si>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</si>
  <si>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</si>
  <si>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</si>
  <si>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</si>
  <si>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</si>
  <si>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</si>
  <si>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</si>
  <si>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</si>
  <si>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</si>
  <si>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</si>
  <si>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</si>
  <si>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</si>
  <si>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</si>
  <si>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</si>
  <si>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</si>
  <si>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</si>
  <si>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</si>
  <si>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</si>
  <si>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</si>
  <si>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</si>
  <si>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</si>
  <si>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</si>
  <si>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</si>
  <si>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</si>
  <si>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</si>
  <si>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</si>
  <si>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</si>
  <si>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</si>
  <si>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</si>
  <si>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</si>
  <si>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</si>
  <si>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</si>
  <si>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</si>
  <si>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</si>
  <si>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</si>
  <si>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</si>
  <si>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</si>
  <si>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</si>
  <si>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</si>
  <si>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</si>
  <si>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</si>
  <si>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</si>
  <si>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</si>
  <si>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</si>
  <si>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</si>
  <si>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</si>
  <si>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</si>
  <si>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</si>
  <si>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</si>
  <si>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</si>
  <si>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</si>
  <si>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</si>
  <si>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</si>
  <si>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</si>
  <si>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</si>
  <si>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</si>
  <si>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</si>
  <si>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</si>
  <si>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</si>
  <si>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</si>
  <si>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</si>
  <si>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</si>
  <si>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</si>
  <si>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</si>
  <si>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</si>
  <si>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</si>
  <si>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</si>
  <si>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</si>
  <si>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</si>
  <si>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</si>
  <si>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</si>
  <si>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</si>
  <si>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</si>
  <si>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</si>
  <si>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</si>
  <si>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</si>
  <si>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</si>
  <si>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</si>
  <si>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</si>
  <si>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</si>
  <si>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</si>
  <si>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</si>
  <si>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</si>
  <si>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</si>
  <si>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</si>
  <si>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</si>
  <si>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</si>
  <si>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</si>
  <si>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</si>
  <si>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</si>
  <si>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</si>
  <si>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</si>
  <si>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</si>
  <si>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</si>
  <si>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</si>
  <si>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</si>
  <si>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</si>
  <si>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</si>
  <si>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</si>
  <si>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</si>
  <si>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</si>
  <si>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</si>
  <si>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</si>
  <si>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</si>
  <si>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</si>
  <si>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</si>
  <si>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</si>
  <si>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</si>
  <si>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</si>
  <si>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</si>
  <si>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</si>
  <si>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</si>
  <si>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</si>
  <si>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</si>
  <si>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</si>
  <si>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</si>
  <si>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</si>
  <si>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</si>
  <si>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</si>
  <si>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</si>
  <si>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</si>
  <si>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</si>
  <si>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</si>
  <si>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</si>
  <si>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</si>
  <si>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</si>
  <si>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</si>
  <si>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</si>
  <si>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</si>
  <si>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</si>
  <si>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</si>
  <si>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</si>
  <si>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</si>
  <si>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</si>
  <si>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</si>
  <si>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</si>
  <si>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</si>
  <si>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</si>
  <si>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</si>
  <si>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</si>
  <si>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</si>
  <si>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</si>
  <si>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</si>
  <si>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</si>
  <si>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</si>
  <si>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</si>
  <si>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</si>
  <si>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</si>
  <si>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</si>
  <si>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</si>
  <si>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</si>
  <si>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</si>
  <si>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</si>
  <si>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</si>
  <si>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</si>
  <si>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</si>
  <si>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</si>
  <si>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</si>
  <si>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</si>
  <si>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</si>
  <si>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</si>
  <si>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</si>
  <si>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</si>
  <si>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</si>
  <si>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</si>
  <si>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</si>
  <si>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</si>
  <si>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</si>
  <si>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</si>
  <si>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</si>
  <si>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</si>
  <si>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</si>
  <si>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</si>
  <si>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</si>
  <si>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</si>
  <si>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</si>
  <si>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</si>
  <si>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</si>
  <si>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</si>
  <si>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</si>
  <si>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</si>
  <si>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</si>
  <si>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</si>
  <si>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</si>
  <si>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</si>
  <si>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</si>
  <si>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</si>
  <si>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</si>
  <si>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</si>
  <si>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</si>
  <si>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</si>
  <si>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</si>
  <si>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</si>
  <si>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</si>
  <si>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</si>
  <si>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</si>
  <si>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</si>
  <si>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</si>
  <si>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</si>
  <si>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</si>
  <si>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</si>
  <si>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</si>
  <si>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</si>
  <si>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</si>
  <si>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</si>
  <si>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</si>
  <si>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</si>
  <si>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</si>
  <si>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</si>
  <si>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</si>
  <si>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</si>
  <si>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</si>
  <si>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</si>
  <si>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</si>
  <si>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</si>
  <si>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</si>
  <si>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</si>
  <si>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</si>
  <si>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</si>
  <si>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</si>
  <si>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</si>
  <si>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</si>
  <si>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</si>
  <si>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</si>
  <si>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</si>
  <si>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</si>
  <si>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</si>
  <si>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</si>
  <si>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</si>
  <si>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</si>
  <si>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</si>
  <si>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</si>
  <si>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</si>
  <si>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</si>
  <si>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</si>
  <si>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</si>
  <si>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</si>
  <si>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</si>
  <si>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</si>
  <si>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</si>
  <si>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</si>
  <si>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</si>
  <si>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</si>
  <si>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</si>
  <si>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</si>
  <si>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</si>
  <si>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</si>
  <si>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</si>
  <si>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</si>
  <si>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</si>
  <si>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</si>
  <si>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</si>
  <si>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</si>
  <si>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</si>
  <si>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</si>
  <si>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</si>
  <si>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</si>
  <si>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</si>
  <si>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</si>
  <si>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</si>
  <si>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</si>
  <si>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</si>
  <si>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</si>
  <si>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</si>
  <si>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</si>
  <si>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</si>
  <si>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</si>
  <si>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</si>
  <si>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</si>
  <si>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</si>
  <si>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</si>
  <si>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</si>
  <si>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</si>
  <si>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</si>
  <si>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</si>
  <si>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</si>
  <si>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</si>
  <si>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</si>
  <si>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</si>
  <si>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</si>
  <si>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</si>
  <si>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</si>
  <si>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</si>
  <si>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</si>
  <si>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</si>
  <si>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</si>
  <si>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</si>
  <si>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</si>
  <si>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</si>
  <si>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</si>
  <si>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</si>
  <si>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</si>
  <si>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</si>
  <si>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</si>
  <si>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</si>
  <si>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</si>
  <si>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</si>
  <si>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</si>
  <si>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</si>
  <si>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</si>
  <si>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</si>
  <si>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</si>
  <si>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</si>
  <si>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</si>
  <si>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</si>
  <si>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</si>
  <si>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</si>
  <si>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</si>
  <si>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</si>
  <si>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</si>
  <si>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</si>
  <si>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</si>
  <si>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</si>
  <si>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</si>
  <si>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</si>
  <si>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</si>
  <si>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</si>
  <si>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</si>
  <si>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</si>
  <si>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</si>
  <si>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</si>
  <si>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</si>
  <si>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</si>
  <si>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</si>
  <si>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</si>
  <si>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</si>
  <si>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</si>
  <si>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</si>
  <si>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</si>
  <si>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</si>
  <si>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</si>
  <si>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</si>
  <si>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</si>
  <si>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</si>
  <si>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</si>
  <si>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</si>
  <si>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</si>
  <si>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</si>
  <si>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</si>
  <si>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</si>
  <si>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</si>
  <si>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</si>
  <si>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</si>
  <si>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</si>
  <si>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</si>
  <si>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</si>
  <si>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</si>
  <si>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</si>
  <si>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</si>
  <si>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</si>
  <si>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</si>
  <si>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</si>
  <si>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</si>
  <si>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</si>
  <si>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</si>
  <si>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</si>
  <si>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</si>
  <si>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</si>
  <si>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</si>
  <si>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</si>
  <si>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</si>
  <si>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</si>
  <si>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</si>
  <si>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</si>
  <si>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</si>
  <si>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</si>
  <si>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</si>
  <si>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</si>
  <si>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</si>
  <si>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</si>
  <si>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</si>
  <si>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</si>
  <si>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</si>
  <si>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</si>
  <si>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</si>
  <si>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</si>
  <si>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</si>
  <si>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</si>
  <si>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</si>
  <si>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</si>
  <si>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</si>
  <si>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</si>
  <si>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</si>
  <si>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</si>
  <si>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</si>
  <si>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</si>
  <si>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</si>
  <si>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</si>
  <si>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</si>
  <si>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</si>
  <si>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</si>
  <si>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</si>
  <si>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</si>
  <si>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</si>
  <si>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</si>
  <si>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</si>
  <si>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</si>
  <si>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</si>
  <si>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</si>
  <si>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</si>
  <si>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</si>
  <si>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</si>
  <si>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</si>
  <si>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</si>
  <si>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</si>
  <si>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</si>
  <si>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</si>
  <si>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</si>
  <si>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</si>
  <si>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</si>
  <si>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</si>
  <si>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</si>
  <si>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</si>
  <si>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</si>
  <si>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</si>
  <si>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</si>
  <si>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</si>
  <si>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</si>
  <si>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</si>
  <si>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</si>
  <si>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</si>
  <si>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</si>
  <si>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</si>
  <si>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</si>
  <si>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</si>
  <si>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</si>
  <si>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</si>
  <si>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</si>
  <si>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</si>
  <si>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</si>
  <si>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</si>
  <si>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</si>
  <si>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</si>
  <si>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</si>
  <si>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</si>
  <si>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</si>
  <si>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</si>
  <si>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</si>
  <si>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</si>
  <si>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</si>
  <si>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</si>
  <si>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</si>
  <si>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</si>
  <si>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</si>
  <si>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</si>
  <si>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</si>
  <si>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</si>
  <si>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</si>
  <si>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</si>
  <si>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</si>
  <si>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</si>
  <si>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</si>
  <si>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</si>
  <si>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</si>
  <si>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</si>
  <si>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</si>
  <si>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</si>
  <si>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</si>
  <si>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</si>
  <si>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</si>
  <si>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</si>
  <si>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</si>
  <si>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</si>
  <si>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</si>
  <si>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</si>
  <si>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</si>
  <si>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</si>
  <si>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</si>
  <si>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</si>
  <si>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</si>
  <si>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</si>
  <si>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</si>
  <si>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</si>
  <si>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</si>
  <si>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</si>
  <si>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</si>
  <si>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</si>
  <si>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</si>
  <si>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</si>
  <si>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</si>
  <si>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</si>
  <si>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</si>
  <si>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</si>
  <si>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</si>
  <si>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</si>
  <si>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</si>
  <si>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</si>
  <si>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</si>
  <si>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</si>
  <si>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</si>
  <si>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</si>
  <si>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</si>
  <si>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</si>
  <si>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</si>
  <si>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</si>
  <si>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</si>
  <si>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</si>
  <si>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</si>
  <si>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</si>
  <si>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</si>
  <si>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</si>
  <si>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</si>
  <si>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</si>
  <si>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</si>
  <si>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</si>
  <si>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</si>
  <si>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</si>
  <si>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</si>
  <si>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</si>
  <si>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</si>
  <si>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</si>
  <si>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</si>
  <si>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</si>
  <si>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</si>
  <si>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</si>
  <si>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</si>
  <si>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</si>
  <si>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</si>
  <si>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</si>
  <si>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</si>
  <si>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</si>
  <si>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</si>
  <si>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</si>
  <si>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</si>
  <si>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</si>
  <si>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</si>
  <si>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</si>
  <si>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</si>
  <si>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</si>
  <si>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</si>
  <si>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</si>
  <si>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</si>
  <si>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</si>
  <si>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</si>
  <si>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</si>
  <si>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</si>
  <si>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</si>
  <si>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</si>
  <si>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</si>
  <si>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</si>
  <si>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</si>
  <si>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</si>
  <si>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</si>
  <si>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</si>
  <si>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</si>
  <si>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</si>
  <si>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</si>
  <si>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</si>
  <si>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</si>
  <si>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</si>
  <si>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</si>
  <si>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</si>
  <si>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</si>
  <si>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</si>
  <si>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</si>
  <si>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</si>
  <si>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</si>
  <si>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</si>
  <si>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</si>
  <si>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</si>
  <si>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</si>
  <si>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</si>
  <si>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</si>
  <si>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</si>
  <si>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</si>
  <si>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</si>
  <si>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</si>
  <si>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</si>
  <si>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</si>
  <si>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</si>
  <si>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</si>
  <si>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</si>
  <si>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</si>
  <si>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</si>
  <si>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</si>
  <si>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</si>
  <si>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</si>
  <si>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</si>
  <si>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</si>
  <si>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</si>
  <si>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</si>
  <si>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</si>
  <si>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</si>
  <si>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</si>
  <si>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</si>
  <si>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</si>
  <si>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</si>
  <si>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</si>
  <si>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</si>
  <si>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</si>
  <si>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</si>
  <si>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</si>
  <si>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</si>
  <si>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</si>
  <si>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</si>
  <si>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</si>
  <si>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</si>
  <si>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</si>
  <si>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</si>
  <si>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</si>
  <si>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</si>
  <si>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</si>
  <si>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</si>
  <si>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</si>
  <si>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</si>
  <si>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</si>
  <si>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</si>
  <si>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</si>
  <si>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</si>
  <si>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</si>
  <si>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</si>
  <si>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</si>
  <si>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</si>
  <si>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</si>
  <si>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</si>
  <si>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</si>
  <si>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</si>
  <si>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</si>
  <si>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</si>
  <si>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</si>
  <si>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</si>
  <si>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</si>
  <si>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</si>
  <si>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</si>
  <si>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</si>
  <si>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</si>
  <si>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</si>
  <si>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</si>
  <si>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</si>
  <si>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</si>
  <si>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</si>
  <si>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</si>
  <si>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</si>
  <si>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</si>
  <si>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</si>
  <si>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</si>
  <si>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</si>
  <si>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</si>
  <si>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</si>
  <si>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</si>
  <si>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</si>
  <si>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</si>
  <si>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</si>
  <si>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</si>
  <si>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</si>
  <si>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</si>
  <si>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</si>
  <si>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</si>
  <si>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</si>
  <si>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</si>
  <si>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</si>
  <si>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</si>
  <si>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</si>
  <si>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</si>
  <si>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</si>
  <si>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</si>
  <si>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</si>
  <si>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</si>
  <si>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</si>
  <si>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</si>
  <si>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</si>
  <si>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</si>
  <si>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</si>
  <si>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</si>
  <si>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</si>
  <si>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</si>
  <si>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</si>
  <si>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</si>
  <si>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</si>
  <si>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</si>
  <si>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</si>
  <si>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</si>
  <si>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</si>
  <si>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</si>
  <si>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</si>
  <si>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</si>
  <si>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</si>
  <si>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</si>
  <si>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</si>
  <si>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</si>
  <si>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</si>
  <si>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</si>
  <si>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</si>
  <si>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</si>
  <si>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</si>
  <si>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</si>
  <si>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</si>
  <si>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</si>
  <si>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</si>
  <si>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</si>
  <si>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</si>
  <si>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</si>
  <si>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</si>
  <si>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</si>
  <si>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</si>
  <si>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</si>
  <si>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</si>
  <si>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</si>
  <si>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</si>
  <si>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</si>
  <si>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</si>
  <si>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</si>
  <si>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</si>
  <si>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</si>
  <si>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</si>
  <si>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</si>
  <si>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</si>
  <si>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</si>
  <si>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</si>
  <si>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</si>
  <si>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</si>
  <si>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</si>
  <si>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</si>
  <si>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</si>
  <si>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</si>
  <si>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</si>
  <si>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</si>
  <si>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</si>
  <si>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</si>
  <si>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</si>
  <si>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</si>
  <si>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</si>
  <si>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</si>
  <si>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</si>
  <si>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</si>
  <si>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</si>
  <si>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</si>
  <si>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</si>
  <si>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</si>
  <si>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</si>
  <si>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</si>
  <si>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</si>
  <si>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</si>
  <si>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</si>
  <si>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</si>
  <si>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</si>
  <si>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</si>
  <si>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</si>
  <si>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</si>
  <si>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</si>
  <si>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</si>
  <si>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</si>
  <si>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</si>
  <si>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</si>
  <si>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</si>
  <si>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</si>
  <si>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</si>
  <si>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</si>
  <si>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</si>
  <si>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</si>
  <si>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</si>
  <si>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</si>
  <si>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</si>
  <si>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</si>
  <si>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</si>
  <si>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</si>
  <si>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</si>
  <si>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</si>
  <si>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</si>
  <si>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</si>
  <si>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</si>
  <si>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</si>
  <si>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</si>
  <si>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</si>
  <si>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</si>
  <si>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</si>
  <si>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</si>
  <si>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</si>
  <si>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</si>
  <si>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</si>
  <si>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</si>
  <si>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</si>
  <si>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</si>
  <si>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</si>
  <si>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</si>
  <si>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</si>
  <si>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</si>
  <si>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</si>
  <si>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</si>
  <si>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</si>
  <si>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</si>
  <si>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</si>
  <si>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</si>
  <si>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</si>
  <si>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</si>
  <si>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</si>
  <si>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</si>
  <si>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</si>
  <si>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</si>
  <si>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</si>
  <si>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</si>
  <si>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</si>
  <si>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</si>
  <si>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</si>
  <si>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</si>
  <si>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</si>
  <si>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</si>
  <si>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</si>
  <si>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</si>
  <si>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</si>
  <si>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</si>
  <si>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</si>
  <si>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</si>
  <si>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</si>
  <si>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</si>
  <si>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</si>
  <si>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</si>
  <si>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</si>
  <si>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</si>
  <si>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</si>
  <si>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</si>
  <si>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</si>
  <si>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</si>
  <si>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</si>
  <si>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</si>
  <si>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</si>
  <si>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</si>
  <si>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</si>
  <si>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</si>
  <si>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</si>
  <si>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</si>
  <si>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</si>
  <si>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</si>
  <si>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</si>
  <si>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</si>
  <si>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</si>
  <si>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</si>
  <si>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</si>
  <si>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</si>
  <si>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</si>
  <si>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</si>
  <si>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</si>
  <si>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</si>
  <si>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</si>
  <si>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</si>
  <si>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</si>
  <si>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</si>
  <si>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</si>
  <si>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</si>
  <si>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</si>
  <si>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</si>
  <si>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</si>
  <si>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</si>
  <si>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</si>
  <si>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</si>
  <si>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</si>
  <si>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</si>
  <si>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</si>
  <si>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</si>
  <si>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</si>
  <si>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</si>
  <si>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</si>
  <si>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</si>
  <si>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</si>
  <si>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</si>
  <si>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</si>
  <si>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</si>
  <si>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</si>
  <si>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</si>
  <si>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</si>
  <si>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</si>
  <si>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</si>
  <si>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</si>
  <si>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</si>
  <si>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</si>
  <si>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</si>
  <si>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</si>
  <si>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</si>
  <si>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</si>
  <si>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</si>
  <si>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</si>
  <si>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</si>
  <si>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</si>
  <si>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</si>
  <si>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</si>
  <si>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</si>
  <si>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</si>
  <si>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</si>
  <si>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</si>
  <si>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</si>
  <si>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</si>
  <si>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</si>
  <si>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</si>
  <si>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</si>
  <si>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</si>
  <si>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</si>
  <si>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</si>
  <si>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</si>
  <si>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</si>
  <si>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</si>
  <si>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</si>
  <si>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</si>
  <si>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</si>
  <si>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</si>
  <si>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</si>
  <si>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</si>
  <si>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</si>
  <si>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</si>
  <si>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</si>
  <si>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</si>
  <si>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</si>
  <si>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</si>
  <si>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</si>
  <si>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</si>
  <si>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</si>
  <si>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</si>
  <si>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</si>
  <si>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</si>
  <si>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</si>
  <si>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</si>
  <si>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</si>
  <si>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</si>
  <si>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</si>
  <si>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</si>
  <si>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</si>
  <si>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</si>
  <si>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</si>
  <si>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</si>
  <si>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</si>
  <si>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</si>
  <si>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</si>
  <si>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</si>
  <si>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</si>
  <si>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</si>
  <si>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</si>
  <si>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</si>
  <si>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</si>
  <si>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</si>
  <si>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</si>
  <si>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</si>
  <si>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</si>
  <si>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</si>
  <si>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</si>
  <si>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</si>
  <si>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</si>
  <si>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</si>
  <si>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</si>
  <si>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</si>
  <si>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</si>
  <si>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</si>
  <si>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</si>
  <si>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</si>
  <si>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</si>
  <si>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</si>
  <si>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</si>
  <si>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</si>
  <si>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</si>
  <si>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</si>
  <si>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</si>
  <si>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</si>
  <si>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</si>
  <si>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</si>
  <si>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</si>
  <si>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</si>
  <si>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</si>
  <si>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</si>
  <si>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</si>
  <si>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</si>
  <si>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</si>
  <si>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</si>
  <si>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</si>
  <si>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</si>
  <si>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</si>
  <si>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</si>
  <si>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</si>
  <si>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</si>
  <si>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</si>
  <si>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</si>
  <si>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</si>
  <si>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</si>
  <si>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</si>
  <si>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</si>
  <si>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</si>
  <si>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</si>
  <si>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</si>
  <si>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</si>
  <si>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</si>
  <si>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</si>
  <si>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</si>
  <si>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</si>
  <si>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</si>
  <si>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</si>
  <si>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</si>
  <si>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</si>
  <si>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</si>
  <si>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</si>
  <si>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</si>
  <si>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</si>
  <si>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</si>
  <si>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</si>
  <si>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</si>
  <si>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</si>
  <si>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</si>
  <si>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</si>
  <si>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</si>
  <si>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</si>
  <si>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</si>
  <si>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</si>
  <si>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</si>
  <si>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</si>
  <si>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</si>
  <si>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</si>
  <si>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</si>
  <si>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</si>
  <si>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</si>
  <si>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</si>
  <si>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</si>
  <si>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</si>
  <si>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</si>
  <si>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</si>
  <si>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</si>
  <si>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</si>
  <si>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</si>
  <si>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</si>
  <si>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</si>
  <si>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</si>
  <si>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</si>
  <si>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</si>
  <si>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</si>
  <si>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</si>
  <si>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</si>
  <si>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</si>
  <si>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</si>
  <si>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</si>
  <si>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</si>
  <si>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</si>
  <si>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</si>
  <si>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</si>
  <si>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</si>
  <si>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</si>
  <si>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</si>
  <si>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</si>
  <si>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</si>
  <si>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</si>
  <si>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</si>
  <si>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</si>
  <si>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</si>
  <si>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</si>
  <si>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</si>
  <si>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</si>
  <si>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</si>
  <si>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</si>
  <si>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</si>
  <si>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</si>
  <si>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</si>
  <si>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</si>
  <si>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</si>
  <si>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</si>
  <si>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</si>
  <si>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</si>
  <si>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</si>
  <si>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</si>
  <si>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</si>
  <si>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</si>
  <si>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</si>
  <si>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</si>
  <si>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</si>
  <si>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</si>
  <si>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</si>
  <si>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</si>
  <si>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</si>
  <si>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</si>
  <si>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</si>
  <si>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</si>
  <si>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</si>
  <si>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</si>
  <si>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</si>
  <si>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</si>
  <si>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</si>
  <si>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</si>
  <si>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</si>
  <si>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</si>
  <si>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</si>
  <si>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</si>
  <si>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</si>
  <si>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</si>
  <si>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</si>
  <si>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</si>
  <si>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</si>
  <si>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</si>
  <si>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</si>
  <si>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</si>
  <si>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</si>
  <si>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</si>
  <si>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</si>
  <si>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</si>
  <si>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</si>
  <si>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</si>
  <si>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</si>
  <si>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</si>
  <si>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</si>
  <si>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</si>
  <si>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</si>
  <si>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</si>
  <si>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</si>
  <si>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</si>
  <si>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</si>
  <si>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</si>
  <si>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</si>
  <si>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</si>
  <si>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</si>
  <si>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</si>
  <si>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</si>
  <si>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</si>
  <si>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</si>
  <si>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</si>
  <si>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</si>
  <si>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</si>
  <si>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</si>
  <si>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</si>
  <si>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</si>
  <si>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</si>
  <si>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</si>
  <si>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</si>
  <si>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</si>
  <si>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</si>
  <si>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</si>
  <si>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</si>
  <si>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</si>
  <si>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</si>
  <si>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</si>
  <si>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</si>
  <si>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</si>
  <si>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</si>
  <si>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</si>
  <si>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</si>
  <si>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</si>
  <si>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</si>
  <si>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</si>
  <si>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</si>
  <si>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</si>
  <si>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</si>
  <si>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</si>
  <si>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</si>
  <si>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</si>
  <si>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</si>
  <si>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</si>
  <si>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</si>
  <si>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</si>
  <si>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</si>
  <si>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</si>
  <si>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</si>
  <si>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</si>
  <si>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</si>
  <si>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</si>
  <si>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</si>
  <si>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</si>
  <si>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</si>
  <si>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</si>
  <si>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</si>
  <si>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</si>
  <si>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</si>
  <si>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</si>
  <si>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</si>
  <si>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</si>
  <si>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</si>
  <si>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</si>
  <si>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</si>
  <si>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</si>
  <si>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</si>
  <si>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</si>
  <si>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</si>
  <si>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</si>
  <si>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</si>
  <si>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</si>
  <si>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</si>
  <si>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</si>
  <si>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</si>
  <si>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</si>
  <si>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</si>
  <si>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</si>
  <si>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</si>
  <si>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</si>
  <si>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</si>
  <si>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</si>
  <si>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</si>
  <si>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</si>
  <si>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</si>
  <si>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</si>
  <si>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</si>
  <si>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</si>
  <si>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</si>
  <si>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</si>
  <si>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</si>
  <si>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</si>
  <si>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</si>
  <si>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</si>
  <si>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</si>
  <si>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</si>
  <si>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</si>
  <si>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</si>
  <si>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</si>
  <si>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</si>
  <si>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</si>
  <si>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</si>
  <si>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</si>
  <si>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</si>
  <si>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</si>
  <si>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</si>
  <si>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</si>
  <si>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</si>
  <si>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</si>
  <si>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</si>
  <si>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</si>
  <si>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</si>
  <si>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</si>
  <si>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</si>
  <si>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</si>
  <si>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</si>
  <si>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</si>
  <si>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</si>
  <si>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</si>
  <si>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</si>
  <si>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</si>
  <si>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</si>
  <si>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</si>
  <si>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</si>
  <si>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</si>
  <si>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</si>
  <si>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</si>
  <si>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</si>
  <si>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</si>
  <si>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</si>
  <si>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</si>
  <si>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</si>
  <si>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</si>
  <si>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</si>
  <si>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</si>
  <si>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</si>
  <si>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</si>
  <si>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</si>
  <si>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</si>
  <si>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</si>
  <si>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</si>
  <si>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</si>
  <si>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</si>
  <si>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</si>
  <si>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</si>
  <si>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</si>
  <si>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</si>
  <si>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</si>
  <si>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</si>
  <si>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</si>
  <si>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</si>
  <si>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</si>
  <si>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</si>
  <si>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</si>
  <si>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</si>
  <si>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</si>
  <si>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</si>
  <si>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</si>
  <si>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</si>
  <si>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</si>
  <si>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</si>
  <si>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</si>
  <si>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</si>
  <si>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</si>
  <si>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</si>
  <si>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</si>
  <si>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</si>
  <si>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</si>
  <si>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</si>
  <si>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</si>
  <si>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</si>
  <si>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</si>
  <si>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</si>
  <si>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</si>
  <si>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</si>
  <si>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</si>
  <si>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</si>
  <si>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</si>
  <si>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</si>
  <si>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</si>
  <si>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</si>
  <si>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</si>
  <si>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</si>
  <si>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</si>
  <si>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</si>
  <si>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</si>
  <si>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</si>
  <si>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</si>
  <si>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</si>
  <si>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</si>
  <si>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</si>
  <si>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</si>
  <si>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</si>
  <si>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</si>
  <si>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</si>
  <si>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</si>
  <si>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</si>
  <si>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</si>
  <si>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</si>
  <si>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</si>
  <si>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</si>
  <si>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</si>
  <si>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</si>
  <si>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</si>
  <si>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</si>
  <si>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</si>
  <si>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</si>
  <si>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</si>
  <si>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</si>
  <si>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</si>
  <si>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</si>
  <si>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</si>
  <si>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</si>
  <si>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</si>
  <si>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</si>
  <si>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</si>
  <si>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</si>
  <si>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</si>
  <si>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</si>
  <si>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</si>
  <si>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</si>
  <si>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</si>
  <si>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</si>
  <si>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</si>
  <si>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</si>
  <si>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</si>
  <si>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</si>
  <si>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</si>
  <si>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</si>
  <si>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</si>
  <si>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</si>
  <si>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</si>
  <si>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</si>
  <si>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</si>
  <si>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</si>
  <si>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</si>
  <si>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</si>
  <si>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</si>
  <si>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</si>
  <si>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</si>
  <si>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</si>
  <si>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</si>
  <si>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</si>
  <si>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</si>
  <si>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</si>
  <si>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</si>
  <si>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</si>
  <si>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</si>
  <si>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</si>
  <si>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</si>
  <si>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</si>
  <si>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</si>
  <si>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</si>
  <si>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</si>
  <si>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</si>
  <si>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</si>
  <si>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</si>
  <si>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</si>
  <si>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</si>
  <si>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</si>
  <si>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</si>
  <si>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</si>
  <si>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</si>
  <si>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</si>
  <si>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</si>
  <si>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</si>
  <si>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</si>
  <si>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</si>
  <si>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</si>
  <si>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</si>
  <si>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</si>
  <si>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</si>
  <si>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</si>
  <si>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</si>
  <si>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</si>
  <si>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</si>
  <si>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</si>
  <si>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</si>
  <si>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</si>
  <si>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</si>
  <si>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</si>
  <si>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</si>
  <si>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</si>
  <si>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</si>
  <si>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</si>
  <si>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</si>
  <si>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</si>
  <si>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</si>
  <si>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</si>
  <si>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</si>
  <si>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</si>
  <si>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</si>
  <si>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</si>
  <si>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</si>
  <si>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</si>
  <si>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</si>
  <si>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</si>
  <si>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</si>
  <si>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</si>
  <si>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</si>
  <si>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</si>
  <si>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</si>
  <si>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</si>
  <si>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</si>
  <si>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</si>
  <si>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</si>
  <si>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</si>
  <si>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</si>
  <si>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</si>
  <si>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</si>
  <si>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</si>
  <si>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</si>
  <si>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</si>
  <si>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</si>
  <si>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</si>
  <si>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</si>
  <si>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</si>
  <si>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</si>
  <si>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</si>
  <si>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</si>
  <si>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</si>
  <si>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</si>
  <si>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</si>
  <si>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</si>
  <si>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</si>
  <si>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</si>
  <si>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</si>
  <si>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</si>
  <si>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</si>
  <si>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</si>
  <si>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</si>
  <si>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</si>
  <si>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</si>
  <si>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</si>
  <si>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</si>
  <si>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</si>
  <si>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</si>
  <si>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</si>
  <si>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</si>
  <si>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</si>
  <si>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</si>
  <si>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</si>
  <si>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</si>
  <si>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</si>
  <si>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</si>
  <si>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</si>
  <si>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</si>
  <si>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</si>
  <si>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</si>
  <si>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</si>
  <si>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</si>
  <si>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</si>
  <si>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</si>
  <si>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</si>
  <si>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</si>
  <si>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</si>
  <si>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</si>
  <si>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</si>
  <si>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</si>
  <si>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</si>
  <si>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</si>
  <si>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</si>
  <si>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</si>
  <si>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</si>
  <si>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</si>
  <si>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</si>
  <si>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</si>
  <si>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</si>
  <si>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</si>
  <si>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</si>
  <si>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</si>
  <si>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</si>
  <si>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</si>
  <si>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</si>
  <si>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</si>
  <si>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</si>
  <si>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</si>
  <si>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</si>
  <si>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</si>
  <si>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</si>
  <si>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</si>
  <si>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</si>
  <si>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</si>
  <si>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</si>
  <si>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</si>
  <si>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</si>
  <si>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</si>
  <si>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</si>
  <si>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</si>
  <si>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</si>
  <si>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</si>
  <si>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</si>
  <si>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</si>
  <si>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</si>
  <si>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</si>
  <si>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</si>
  <si>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</si>
  <si>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</si>
  <si>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</si>
  <si>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</si>
  <si>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</si>
  <si>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</si>
  <si>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</si>
  <si>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</si>
  <si>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</si>
  <si>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</si>
  <si>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</si>
  <si>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</si>
  <si>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</si>
  <si>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</si>
  <si>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</si>
  <si>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</si>
  <si>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</si>
  <si>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</si>
  <si>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</si>
  <si>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</si>
  <si>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</si>
  <si>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</si>
  <si>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</si>
  <si>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</si>
  <si>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</si>
  <si>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</si>
  <si>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</si>
  <si>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</si>
  <si>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</si>
  <si>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</si>
  <si>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</si>
  <si>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</si>
  <si>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</si>
  <si>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</si>
  <si>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</si>
  <si>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</si>
  <si>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</si>
  <si>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</si>
  <si>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</si>
  <si>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</si>
  <si>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</si>
  <si>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</si>
  <si>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</si>
  <si>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</si>
  <si>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</si>
  <si>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</si>
  <si>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</si>
  <si>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</si>
  <si>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</si>
  <si>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</si>
  <si>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</si>
  <si>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</si>
  <si>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</si>
  <si>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</si>
  <si>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</si>
  <si>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</si>
  <si>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</si>
  <si>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</si>
  <si>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</si>
  <si>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</si>
  <si>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</si>
  <si>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</si>
  <si>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</si>
  <si>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</si>
  <si>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</si>
  <si>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</si>
  <si>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</si>
  <si>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</si>
  <si>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</si>
  <si>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</si>
  <si>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</si>
  <si>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</si>
  <si>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</si>
  <si>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</si>
  <si>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</si>
  <si>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</si>
  <si>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</si>
  <si>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</si>
  <si>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</si>
  <si>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</si>
  <si>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</si>
  <si>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</si>
  <si>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</si>
  <si>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</si>
  <si>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</si>
  <si>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</si>
  <si>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</si>
  <si>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</si>
  <si>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</si>
  <si>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</si>
  <si>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</si>
  <si>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</si>
  <si>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</si>
  <si>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</si>
  <si>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</si>
  <si>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</si>
  <si>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</si>
  <si>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</si>
  <si>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</si>
  <si>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</si>
  <si>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</si>
  <si>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</si>
  <si>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</si>
  <si>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</si>
  <si>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</si>
  <si>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</si>
  <si>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</si>
  <si>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</si>
  <si>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</si>
  <si>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</si>
  <si>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</si>
  <si>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</si>
  <si>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</si>
  <si>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</si>
  <si>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</si>
  <si>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</si>
  <si>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</si>
  <si>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</si>
  <si>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</si>
  <si>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</si>
  <si>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</si>
  <si>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</si>
  <si>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</si>
  <si>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</si>
  <si>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</si>
  <si>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</si>
  <si>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</si>
  <si>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</si>
  <si>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</si>
  <si>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</si>
  <si>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</si>
  <si>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</si>
  <si>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</si>
  <si>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</si>
  <si>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</si>
  <si>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</si>
  <si>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</si>
  <si>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</si>
  <si>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</si>
  <si>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</si>
  <si>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</si>
  <si>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</si>
  <si>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</si>
  <si>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</si>
  <si>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</si>
  <si>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</si>
  <si>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</si>
  <si>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</si>
  <si>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</si>
  <si>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</si>
  <si>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</si>
  <si>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</si>
  <si>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</si>
  <si>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</si>
  <si>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</si>
  <si>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</si>
  <si>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</si>
  <si>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</si>
  <si>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</si>
  <si>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</si>
  <si>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</si>
  <si>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</si>
  <si>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</si>
  <si>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</si>
  <si>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</si>
  <si>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</si>
  <si>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</si>
  <si>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</si>
  <si>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</si>
  <si>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</si>
  <si>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</si>
  <si>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</si>
  <si>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</si>
  <si>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</si>
  <si>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</si>
  <si>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</si>
  <si>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</si>
  <si>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</si>
  <si>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</si>
  <si>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</si>
  <si>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</si>
  <si>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</si>
  <si>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</si>
  <si>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</si>
  <si>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</si>
  <si>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</si>
  <si>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</si>
  <si>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</si>
  <si>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</si>
  <si>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</si>
  <si>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</si>
  <si>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</si>
  <si>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</si>
  <si>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</si>
  <si>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</si>
  <si>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</si>
  <si>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</si>
  <si>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</si>
  <si>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</si>
  <si>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</si>
  <si>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</si>
  <si>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</si>
  <si>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</si>
  <si>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</si>
  <si>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</si>
  <si>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</si>
  <si>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</si>
  <si>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</si>
  <si>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</si>
  <si>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</si>
  <si>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</si>
  <si>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</si>
  <si>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</si>
  <si>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</si>
  <si>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</si>
  <si>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</si>
  <si>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</si>
  <si>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</si>
  <si>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</si>
  <si>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</si>
  <si>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</si>
  <si>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</si>
  <si>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</si>
  <si>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</si>
  <si>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</si>
  <si>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</si>
  <si>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</si>
  <si>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</si>
  <si>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</si>
  <si>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</si>
  <si>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</si>
  <si>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</si>
  <si>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</si>
  <si>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</si>
  <si>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</si>
  <si>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</si>
  <si>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</si>
  <si>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</si>
  <si>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</si>
  <si>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</si>
  <si>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</si>
  <si>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</si>
  <si>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</si>
  <si>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</si>
  <si>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</si>
  <si>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</si>
  <si>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</si>
  <si>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</si>
  <si>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</si>
  <si>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</si>
  <si>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</si>
  <si>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</si>
  <si>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</si>
  <si>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</si>
  <si>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</si>
  <si>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</si>
  <si>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</si>
  <si>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</si>
  <si>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</si>
  <si>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</si>
  <si>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</si>
  <si>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</si>
  <si>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</si>
  <si>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</si>
  <si>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</si>
  <si>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</si>
  <si>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</si>
  <si>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</si>
  <si>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</si>
  <si>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</si>
  <si>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</si>
  <si>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</si>
  <si>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</si>
  <si>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</si>
  <si>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</si>
  <si>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</si>
  <si>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</si>
  <si>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</si>
  <si>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</si>
  <si>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</si>
  <si>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</si>
  <si>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</si>
  <si>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</si>
  <si>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</si>
  <si>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</si>
  <si>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</si>
  <si>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</si>
  <si>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</si>
  <si>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</si>
  <si>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</si>
  <si>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</si>
  <si>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</si>
  <si>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</si>
  <si>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</si>
  <si>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</si>
  <si>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</si>
  <si>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</si>
  <si>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</si>
  <si>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</si>
  <si>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</si>
  <si>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</si>
  <si>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</si>
  <si>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</si>
  <si>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</si>
  <si>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</si>
  <si>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</si>
  <si>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</si>
  <si>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</si>
  <si>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</si>
  <si>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</si>
  <si>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</si>
  <si>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</si>
  <si>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</si>
  <si>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</si>
  <si>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</si>
  <si>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</si>
  <si>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</si>
  <si>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</si>
  <si>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</si>
  <si>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</si>
  <si>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</si>
  <si>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</si>
  <si>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</si>
  <si>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</si>
  <si>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</si>
  <si>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</si>
  <si>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</si>
  <si>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</si>
  <si>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</si>
  <si>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</si>
  <si>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</si>
  <si>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</si>
  <si>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</si>
  <si>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</si>
  <si>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</si>
  <si>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</si>
  <si>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</si>
  <si>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</si>
  <si>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</si>
  <si>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</si>
  <si>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</si>
  <si>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</si>
  <si>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</si>
  <si>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</si>
  <si>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</si>
  <si>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</si>
  <si>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</si>
  <si>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</si>
  <si>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</si>
  <si>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</si>
  <si>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</si>
  <si>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</si>
  <si>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</si>
  <si>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</si>
  <si>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</si>
  <si>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</si>
  <si>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</si>
  <si>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</si>
  <si>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</si>
  <si>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</si>
  <si>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</si>
  <si>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</si>
  <si>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</si>
  <si>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</si>
  <si>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</si>
  <si>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</si>
  <si>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</si>
  <si>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</si>
  <si>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</si>
  <si>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</si>
  <si>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</si>
  <si>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</si>
  <si>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</si>
  <si>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</si>
  <si>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</si>
  <si>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</si>
  <si>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</si>
  <si>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</si>
  <si>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</si>
  <si>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</si>
  <si>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</si>
  <si>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</si>
  <si>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</si>
  <si>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</si>
  <si>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</si>
  <si>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</si>
  <si>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</si>
  <si>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</si>
  <si>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</si>
  <si>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</si>
  <si>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</si>
  <si>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</si>
  <si>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</si>
  <si>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</si>
  <si>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</si>
  <si>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</si>
  <si>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</si>
  <si>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</si>
  <si>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</si>
  <si>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</si>
  <si>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</si>
  <si>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</si>
  <si>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</si>
  <si>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</si>
  <si>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</si>
  <si>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</si>
  <si>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</si>
  <si>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</si>
  <si>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</si>
  <si>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</si>
  <si>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</si>
  <si>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</si>
  <si>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</si>
  <si>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</si>
  <si>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</si>
  <si>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</si>
  <si>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</si>
  <si>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</si>
  <si>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</si>
  <si>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</si>
  <si>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</si>
  <si>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</si>
  <si>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</si>
  <si>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</si>
  <si>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</si>
  <si>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</si>
  <si>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</si>
  <si>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</si>
  <si>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</si>
  <si>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</si>
  <si>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</si>
  <si>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</si>
  <si>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</si>
  <si>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</si>
  <si>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</si>
  <si>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</si>
  <si>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</si>
  <si>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</si>
  <si>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</si>
  <si>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</si>
  <si>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</si>
  <si>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</si>
  <si>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</si>
  <si>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</si>
  <si>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</si>
  <si>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</si>
  <si>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</si>
  <si>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</si>
  <si>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</si>
  <si>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</si>
  <si>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</si>
  <si>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</si>
  <si>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</si>
  <si>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</si>
  <si>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</si>
  <si>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</si>
  <si>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</si>
  <si>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</si>
  <si>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</si>
  <si>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</si>
  <si>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</si>
  <si>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</si>
  <si>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</si>
  <si>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</si>
  <si>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</si>
  <si>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</si>
  <si>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</si>
  <si>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</si>
  <si>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</si>
  <si>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</si>
  <si>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</si>
  <si>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</si>
  <si>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</si>
  <si>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</si>
  <si>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</si>
  <si>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</si>
  <si>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</si>
  <si>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</si>
  <si>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</si>
  <si>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</si>
  <si>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</si>
  <si>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</si>
  <si>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</si>
  <si>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</si>
  <si>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</si>
  <si>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</si>
  <si>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</si>
  <si>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</si>
  <si>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</si>
  <si>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</si>
  <si>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</si>
  <si>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</si>
  <si>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</si>
  <si>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</si>
  <si>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</si>
  <si>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</si>
  <si>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</si>
  <si>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</si>
  <si>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</si>
  <si>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</si>
  <si>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</si>
  <si>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</si>
  <si>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</si>
  <si>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</si>
  <si>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</si>
  <si>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</si>
  <si>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</si>
  <si>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</si>
  <si>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</si>
  <si>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</si>
  <si>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</si>
  <si>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</si>
  <si>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</si>
  <si>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</si>
  <si>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</si>
  <si>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</si>
  <si>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</si>
  <si>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</si>
  <si>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</si>
  <si>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</si>
  <si>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</si>
  <si>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</si>
  <si>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</si>
  <si>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</si>
  <si>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</si>
  <si>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</si>
  <si>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</si>
  <si>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</si>
  <si>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</si>
  <si>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</si>
  <si>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</si>
  <si>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</si>
  <si>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</si>
  <si>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</si>
  <si>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</si>
  <si>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</si>
  <si>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</si>
  <si>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</si>
  <si>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</si>
  <si>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</si>
  <si>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</si>
  <si>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</si>
  <si>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</si>
  <si>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</si>
  <si>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</si>
  <si>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</si>
  <si>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</si>
  <si>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</si>
  <si>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</si>
  <si>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</si>
  <si>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</si>
  <si>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</si>
  <si>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</si>
  <si>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</si>
  <si>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</si>
  <si>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</si>
  <si>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</si>
  <si>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</si>
  <si>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</si>
  <si>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</si>
  <si>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</si>
  <si>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</si>
  <si>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</si>
  <si>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</si>
  <si>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</si>
  <si>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</si>
  <si>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</si>
  <si>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</si>
  <si>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</si>
  <si>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</si>
  <si>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</si>
  <si>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</si>
  <si>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</si>
  <si>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</si>
  <si>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</si>
  <si>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</si>
  <si>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</si>
  <si>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</si>
  <si>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</si>
  <si>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</si>
  <si>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</si>
  <si>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</si>
  <si>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</si>
  <si>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</si>
  <si>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</si>
  <si>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</si>
  <si>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</si>
  <si>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</si>
  <si>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</si>
  <si>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</si>
  <si>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</si>
  <si>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</si>
  <si>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</si>
  <si>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</si>
  <si>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</si>
  <si>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</si>
  <si>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</si>
  <si>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</si>
  <si>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</si>
  <si>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</si>
  <si>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</si>
  <si>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</si>
  <si>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</si>
  <si>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</si>
  <si>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</si>
  <si>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</si>
  <si>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</si>
  <si>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</si>
  <si>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</si>
  <si>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</si>
  <si>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</si>
  <si>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</si>
  <si>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</si>
  <si>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</si>
  <si>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</si>
  <si>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</si>
  <si>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</si>
  <si>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</si>
  <si>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</si>
  <si>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</si>
  <si>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</si>
  <si>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</si>
  <si>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</si>
  <si>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</si>
  <si>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</si>
  <si>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</si>
  <si>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</si>
  <si>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</si>
  <si>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</si>
  <si>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</si>
  <si>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</si>
  <si>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</si>
  <si>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</si>
  <si>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</si>
  <si>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</si>
  <si>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</si>
  <si>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</si>
  <si>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</si>
  <si>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</si>
  <si>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</si>
  <si>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</si>
  <si>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</si>
  <si>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</si>
  <si>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</si>
  <si>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</si>
  <si>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</si>
  <si>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</si>
  <si>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</si>
  <si>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</si>
  <si>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</si>
  <si>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</si>
  <si>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</si>
  <si>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</si>
  <si>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</si>
  <si>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</si>
  <si>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</si>
  <si>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</si>
  <si>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</si>
  <si>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</si>
  <si>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</si>
  <si>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</si>
  <si>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</si>
  <si>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</si>
  <si>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</si>
  <si>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</si>
  <si>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</si>
  <si>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</si>
  <si>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</si>
  <si>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</si>
  <si>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</si>
  <si>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</si>
  <si>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</si>
  <si>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</si>
  <si>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</si>
  <si>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</si>
  <si>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</si>
  <si>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</si>
  <si>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</si>
  <si>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</si>
  <si>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</si>
  <si>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</si>
  <si>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</si>
  <si>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</si>
  <si>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</si>
  <si>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</si>
  <si>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</si>
  <si>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</si>
  <si>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</si>
  <si>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</si>
  <si>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</si>
  <si>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</si>
  <si>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</si>
  <si>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</si>
  <si>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</si>
  <si>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</si>
  <si>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</si>
  <si>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</si>
  <si>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</si>
  <si>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</si>
  <si>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</si>
  <si>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</si>
  <si>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</si>
  <si>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</si>
  <si>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</si>
  <si>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</si>
  <si>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</si>
  <si>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</si>
  <si>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</si>
  <si>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</si>
  <si>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</si>
  <si>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</si>
  <si>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</si>
  <si>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</si>
  <si>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</si>
  <si>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</si>
  <si>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</si>
  <si>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</si>
  <si>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</si>
  <si>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</si>
  <si>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</si>
  <si>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</si>
  <si>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</si>
  <si>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</si>
  <si>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</si>
  <si>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</si>
  <si>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</si>
  <si>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</si>
  <si>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</si>
  <si>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</si>
  <si>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</si>
  <si>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</si>
  <si>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</si>
  <si>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</si>
  <si>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</si>
  <si>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</si>
  <si>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</si>
  <si>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</si>
  <si>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</si>
  <si>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</si>
  <si>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</si>
  <si>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</si>
  <si>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</si>
  <si>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</si>
  <si>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</si>
  <si>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</si>
  <si>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</si>
  <si>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</si>
  <si>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</si>
  <si>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</si>
  <si>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</si>
  <si>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</si>
  <si>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</si>
  <si>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</si>
  <si>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</si>
  <si>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</si>
  <si>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</si>
  <si>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</si>
  <si>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</si>
  <si>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</si>
  <si>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</si>
  <si>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</si>
  <si>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</si>
  <si>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</si>
  <si>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</si>
  <si>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</si>
  <si>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</si>
  <si>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</si>
  <si>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</si>
  <si>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</si>
  <si>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</si>
  <si>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</si>
  <si>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</si>
  <si>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</si>
  <si>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</si>
  <si>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</si>
  <si>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</si>
  <si>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</si>
  <si>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</si>
  <si>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</si>
  <si>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</si>
  <si>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</si>
  <si>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</si>
  <si>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</si>
  <si>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</si>
  <si>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</si>
  <si>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</si>
  <si>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</si>
  <si>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</si>
  <si>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</si>
  <si>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</si>
  <si>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</si>
  <si>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</si>
  <si>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</si>
  <si>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</si>
  <si>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</si>
  <si>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</si>
  <si>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</si>
  <si>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</si>
  <si>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</si>
  <si>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</si>
  <si>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</si>
  <si>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</si>
  <si>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</si>
  <si>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</si>
  <si>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</si>
  <si>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</si>
  <si>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</si>
  <si>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</si>
  <si>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</si>
  <si>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</si>
  <si>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</si>
  <si>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</si>
  <si>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</si>
  <si>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</si>
  <si>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</si>
  <si>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</si>
  <si>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</si>
  <si>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</si>
  <si>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</si>
  <si>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</si>
  <si>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</si>
  <si>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</si>
  <si>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</si>
  <si>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</si>
  <si>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</si>
  <si>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</si>
  <si>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</si>
  <si>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</si>
  <si>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</si>
  <si>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</si>
  <si>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</si>
  <si>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</si>
  <si>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</si>
  <si>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</si>
  <si>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</si>
  <si>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</si>
  <si>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</si>
  <si>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</si>
  <si>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</si>
  <si>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</si>
  <si>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</si>
  <si>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</si>
  <si>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</si>
  <si>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</si>
  <si>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</si>
  <si>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</si>
  <si>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</si>
  <si>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</si>
  <si>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</si>
  <si>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</si>
  <si>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</si>
  <si>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</si>
  <si>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</si>
  <si>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</si>
  <si>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</si>
  <si>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</si>
  <si>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</si>
  <si>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</si>
  <si>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</si>
  <si>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</si>
  <si>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</si>
  <si>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</si>
  <si>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</si>
  <si>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</si>
  <si>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</si>
  <si>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</si>
  <si>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</si>
  <si>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</si>
  <si>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</si>
  <si>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</si>
  <si>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</si>
  <si>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</si>
  <si>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</si>
  <si>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</si>
  <si>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</si>
  <si>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</si>
  <si>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</si>
  <si>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</si>
  <si>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</si>
  <si>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</si>
  <si>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</si>
  <si>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</si>
  <si>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</si>
  <si>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</si>
  <si>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</si>
  <si>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</si>
  <si>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</si>
  <si>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</si>
  <si>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</si>
  <si>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</si>
  <si>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</si>
  <si>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</si>
  <si>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</si>
  <si>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</si>
  <si>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</si>
  <si>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</si>
  <si>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</si>
  <si>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</si>
  <si>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</si>
  <si>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</si>
  <si>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</si>
  <si>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</si>
  <si>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</si>
  <si>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</si>
  <si>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</si>
  <si>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</si>
  <si>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</si>
  <si>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</si>
  <si>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</si>
  <si>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</si>
  <si>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</si>
  <si>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</si>
  <si>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</si>
  <si>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</si>
  <si>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</si>
  <si>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</si>
  <si>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</si>
  <si>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</si>
  <si>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</si>
  <si>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</si>
  <si>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</si>
  <si>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</si>
  <si>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</si>
  <si>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</si>
  <si>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</si>
  <si>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</si>
  <si>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</si>
  <si>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</si>
  <si>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</si>
  <si>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</si>
  <si>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</si>
  <si>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</si>
  <si>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</si>
  <si>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</si>
  <si>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</si>
  <si>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</si>
  <si>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</si>
  <si>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</si>
  <si>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</si>
  <si>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</si>
  <si>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</si>
  <si>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</si>
  <si>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</si>
  <si>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</si>
  <si>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</si>
  <si>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</si>
  <si>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</si>
  <si>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</si>
  <si>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</si>
  <si>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</si>
  <si>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</si>
  <si>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</si>
  <si>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</si>
  <si>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</si>
  <si>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</si>
  <si>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</si>
  <si>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</si>
  <si>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</si>
  <si>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</si>
  <si>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</si>
  <si>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</si>
  <si>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</si>
  <si>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</si>
  <si>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</si>
  <si>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</si>
  <si>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</si>
  <si>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</si>
  <si>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</si>
  <si>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</si>
  <si>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</si>
  <si>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</si>
  <si>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</si>
  <si>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</si>
  <si>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</si>
  <si>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</si>
  <si>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</si>
  <si>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</si>
  <si>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</si>
  <si>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</si>
  <si>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</si>
  <si>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</si>
  <si>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</si>
  <si>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</si>
  <si>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</si>
  <si>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</si>
  <si>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</si>
  <si>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</si>
  <si>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</si>
  <si>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</si>
  <si>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</si>
  <si>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</si>
  <si>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</si>
  <si>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</si>
  <si>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</si>
  <si>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</si>
  <si>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</si>
  <si>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</si>
  <si>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</si>
  <si>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</si>
  <si>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</si>
  <si>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</si>
  <si>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</si>
  <si>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</si>
  <si>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</si>
  <si>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</si>
  <si>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</si>
  <si>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</si>
  <si>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</si>
  <si>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</si>
  <si>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</si>
  <si>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</si>
  <si>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</si>
  <si>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</si>
  <si>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</si>
  <si>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</si>
  <si>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</si>
  <si>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</si>
  <si>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</si>
  <si>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</si>
  <si>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</si>
  <si>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</si>
  <si>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</si>
  <si>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</si>
  <si>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</si>
  <si>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</si>
  <si>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</si>
  <si>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</si>
  <si>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</si>
  <si>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</si>
  <si>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</si>
  <si>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</si>
  <si>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</si>
  <si>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</si>
  <si>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</si>
  <si>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</si>
  <si>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</si>
  <si>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</si>
  <si>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</si>
  <si>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</si>
  <si>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</si>
  <si>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</si>
  <si>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</si>
  <si>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</si>
  <si>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</si>
  <si>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</si>
  <si>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</si>
  <si>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</si>
  <si>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</si>
  <si>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</si>
  <si>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</si>
  <si>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</si>
  <si>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</si>
  <si>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</si>
  <si>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</si>
  <si>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</si>
  <si>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</si>
  <si>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</si>
  <si>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</si>
  <si>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</si>
  <si>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</si>
  <si>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</si>
  <si>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</si>
  <si>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</si>
  <si>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</si>
  <si>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</si>
  <si>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</si>
  <si>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</si>
  <si>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</si>
  <si>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</si>
  <si>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</si>
  <si>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</si>
  <si>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</si>
  <si>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</si>
  <si>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</si>
  <si>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</si>
  <si>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</si>
  <si>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</si>
  <si>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</si>
  <si>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</si>
  <si>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</si>
  <si>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</si>
  <si>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</si>
  <si>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</si>
  <si>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</si>
  <si>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</si>
  <si>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</si>
  <si>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</si>
  <si>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</si>
  <si>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</si>
  <si>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</si>
  <si>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</si>
  <si>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</si>
  <si>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</si>
  <si>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</si>
  <si>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</si>
  <si>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</si>
  <si>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</si>
  <si>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</si>
  <si>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</si>
  <si>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</si>
  <si>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</si>
  <si>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</si>
  <si>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</si>
  <si>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</si>
  <si>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</si>
  <si>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</si>
  <si>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</si>
  <si>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</si>
  <si>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</si>
  <si>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</si>
  <si>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</si>
  <si>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</si>
  <si>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</si>
  <si>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</si>
  <si>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</si>
  <si>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</si>
  <si>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</si>
  <si>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</si>
  <si>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</si>
  <si>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</si>
  <si>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</si>
  <si>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</si>
  <si>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</si>
  <si>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</si>
  <si>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</si>
  <si>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</si>
  <si>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</si>
  <si>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</si>
  <si>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</si>
  <si>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</si>
  <si>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</si>
  <si>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</si>
  <si>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</si>
  <si>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</si>
  <si>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</si>
  <si>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</si>
  <si>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</si>
  <si>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</si>
  <si>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</si>
  <si>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</si>
  <si>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</si>
  <si>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</si>
  <si>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</si>
  <si>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</si>
  <si>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</si>
  <si>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</si>
  <si>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</si>
  <si>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</si>
  <si>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</si>
  <si>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</si>
  <si>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</si>
  <si>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</si>
  <si>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</si>
  <si>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</si>
  <si>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</si>
  <si>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</si>
  <si>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</si>
  <si>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</si>
  <si>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</si>
  <si>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</si>
  <si>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</si>
  <si>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</si>
  <si>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</si>
  <si>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</si>
  <si>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</si>
  <si>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</si>
  <si>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</si>
  <si>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</si>
  <si>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</si>
  <si>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</si>
  <si>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</si>
  <si>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</si>
  <si>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</si>
  <si>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</si>
  <si>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</si>
  <si>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</si>
  <si>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</si>
  <si>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</si>
  <si>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</si>
  <si>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</si>
  <si>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</si>
  <si>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</si>
  <si>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</si>
  <si>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</si>
  <si>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</si>
  <si>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</si>
  <si>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</si>
  <si>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</si>
  <si>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</si>
  <si>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</si>
  <si>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</si>
  <si>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</si>
  <si>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</si>
  <si>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</si>
  <si>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</si>
  <si>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</si>
  <si>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</si>
  <si>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</si>
  <si>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</si>
  <si>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</si>
  <si>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</si>
  <si>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</si>
  <si>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</si>
  <si>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</si>
  <si>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</si>
  <si>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</si>
  <si>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</si>
  <si>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</si>
  <si>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</si>
  <si>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</si>
  <si>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</si>
  <si>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</si>
  <si>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</si>
  <si>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</si>
  <si>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</si>
  <si>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</si>
  <si>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</si>
  <si>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</si>
  <si>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</si>
  <si>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</si>
  <si>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</si>
  <si>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</si>
  <si>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</si>
  <si>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</si>
  <si>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</si>
  <si>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</si>
  <si>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</si>
  <si>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</si>
  <si>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</si>
  <si>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</si>
  <si>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</si>
  <si>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</si>
  <si>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</si>
  <si>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</si>
  <si>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</si>
  <si>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</si>
  <si>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</si>
  <si>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</si>
  <si>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</si>
  <si>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</si>
  <si>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</si>
  <si>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</si>
  <si>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</si>
  <si>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</si>
  <si>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</si>
  <si>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</si>
  <si>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</si>
  <si>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</si>
  <si>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</si>
  <si>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</si>
  <si>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</si>
  <si>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</si>
  <si>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</si>
  <si>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</si>
  <si>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</si>
  <si>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</si>
  <si>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</si>
  <si>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</si>
  <si>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</si>
  <si>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</si>
  <si>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</si>
  <si>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</si>
  <si>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</si>
  <si>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</si>
  <si>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</si>
  <si>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</si>
  <si>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</si>
  <si>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</si>
  <si>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</si>
  <si>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</si>
  <si>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</si>
  <si>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</si>
  <si>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</si>
  <si>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</si>
  <si>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</si>
  <si>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</si>
  <si>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</si>
  <si>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</si>
  <si>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</si>
  <si>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</si>
  <si>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</si>
  <si>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</si>
  <si>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</si>
  <si>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</si>
  <si>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</si>
  <si>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</si>
  <si>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</si>
  <si>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</si>
  <si>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</si>
  <si>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</si>
  <si>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</si>
  <si>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</si>
  <si>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</si>
  <si>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</si>
  <si>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</si>
  <si>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</si>
  <si>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</si>
  <si>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</si>
  <si>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</si>
  <si>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</si>
  <si>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</si>
  <si>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</si>
  <si>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</si>
  <si>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</si>
  <si>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</si>
  <si>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</si>
  <si>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</si>
  <si>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</si>
  <si>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</si>
  <si>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</si>
  <si>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</si>
  <si>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</si>
  <si>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</si>
  <si>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</si>
  <si>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</si>
  <si>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</si>
  <si>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</si>
  <si>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</si>
  <si>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</si>
  <si>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</si>
  <si>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</si>
  <si>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</si>
  <si>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</si>
  <si>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</si>
  <si>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</si>
  <si>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</si>
  <si>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</si>
  <si>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</si>
  <si>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</si>
  <si>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</si>
  <si>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</si>
  <si>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</si>
  <si>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</si>
  <si>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</si>
  <si>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</si>
  <si>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</si>
  <si>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</si>
  <si>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</si>
  <si>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</si>
  <si>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</si>
  <si>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</si>
  <si>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</si>
  <si>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</si>
  <si>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</si>
  <si>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</si>
  <si>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</si>
  <si>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</si>
  <si>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</si>
  <si>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</si>
  <si>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</si>
  <si>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</si>
  <si>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</si>
  <si>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</si>
  <si>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</si>
  <si>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</si>
  <si>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</si>
  <si>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</si>
  <si>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</si>
  <si>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</si>
  <si>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</si>
  <si>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</si>
  <si>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</si>
  <si>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</si>
  <si>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</si>
  <si>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</si>
  <si>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</si>
  <si>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</si>
  <si>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</si>
  <si>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</si>
  <si>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</si>
  <si>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</si>
  <si>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</si>
  <si>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</si>
  <si>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</si>
  <si>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</si>
  <si>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</si>
  <si>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</si>
  <si>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</si>
  <si>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</si>
  <si>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</si>
  <si>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</si>
  <si>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</si>
  <si>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</si>
  <si>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</si>
  <si>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</si>
  <si>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</si>
  <si>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</si>
  <si>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</si>
  <si>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</si>
  <si>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</si>
  <si>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</si>
  <si>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</si>
  <si>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</si>
  <si>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</si>
  <si>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</si>
  <si>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</si>
  <si>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</si>
  <si>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</si>
  <si>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</si>
  <si>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</si>
  <si>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</si>
  <si>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</si>
  <si>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</si>
  <si>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</si>
  <si>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</si>
  <si>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</si>
  <si>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</si>
  <si>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</si>
  <si>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</si>
  <si>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</si>
  <si>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</si>
  <si>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</si>
  <si>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</si>
  <si>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</si>
  <si>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</si>
  <si>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</si>
  <si>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</si>
  <si>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</si>
  <si>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</si>
  <si>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</si>
  <si>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</si>
  <si>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</si>
  <si>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</si>
  <si>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</si>
  <si>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</si>
  <si>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</si>
  <si>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</si>
  <si>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</si>
  <si>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</si>
  <si>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</si>
  <si>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</si>
  <si>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</si>
  <si>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</si>
  <si>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</si>
  <si>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</si>
  <si>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</si>
  <si>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</si>
  <si>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</si>
  <si>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</si>
  <si>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</si>
  <si>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</si>
  <si>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</si>
  <si>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</si>
  <si>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</si>
  <si>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</si>
  <si>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</si>
  <si>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</si>
  <si>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</si>
  <si>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</si>
  <si>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</si>
  <si>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</si>
  <si>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</si>
  <si>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</si>
  <si>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</si>
  <si>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</si>
  <si>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</si>
  <si>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</si>
  <si>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</si>
  <si>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</si>
  <si>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</si>
  <si>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</si>
  <si>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</si>
  <si>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</si>
  <si>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</si>
  <si>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</si>
  <si>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</si>
  <si>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</si>
  <si>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</si>
  <si>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</si>
  <si>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</si>
  <si>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</si>
  <si>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</si>
  <si>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</si>
  <si>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</si>
  <si>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</si>
  <si>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</si>
  <si>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</si>
  <si>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</si>
  <si>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</si>
  <si>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</si>
  <si>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</si>
  <si>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</si>
  <si>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</si>
  <si>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</si>
  <si>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</si>
  <si>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</si>
  <si>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</si>
  <si>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</si>
  <si>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</si>
  <si>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</si>
  <si>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</si>
  <si>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</si>
  <si>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</si>
  <si>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</si>
  <si>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</si>
  <si>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</si>
  <si>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</si>
  <si>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</si>
  <si>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</si>
  <si>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</si>
  <si>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</si>
  <si>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</si>
  <si>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</si>
  <si>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</si>
  <si>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</si>
  <si>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</si>
  <si>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</si>
  <si>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</si>
  <si>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</si>
  <si>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</si>
  <si>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</si>
  <si>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</si>
  <si>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</si>
  <si>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</si>
  <si>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</si>
  <si>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</si>
  <si>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</si>
  <si>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</si>
  <si>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</si>
  <si>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</si>
  <si>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</si>
  <si>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</si>
  <si>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</si>
  <si>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</si>
  <si>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</si>
  <si>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</si>
  <si>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</si>
  <si>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</si>
  <si>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</si>
  <si>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</si>
  <si>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</si>
  <si>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</si>
  <si>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</si>
  <si>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</si>
  <si>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</si>
  <si>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</si>
  <si>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</si>
  <si>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</si>
  <si>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</si>
  <si>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</si>
  <si>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</si>
  <si>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</si>
  <si>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</si>
  <si>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</si>
  <si>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</si>
  <si>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</si>
  <si>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</si>
  <si>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</si>
  <si>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</si>
  <si>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</si>
  <si>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</si>
  <si>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</si>
  <si>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</si>
  <si>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</si>
  <si>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</si>
  <si>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</si>
  <si>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</si>
  <si>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</si>
  <si>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</si>
  <si>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</si>
  <si>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</si>
  <si>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</si>
  <si>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</si>
  <si>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</si>
  <si>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</si>
  <si>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</si>
  <si>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</si>
  <si>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</si>
  <si>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</si>
  <si>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</si>
  <si>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</si>
  <si>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</si>
  <si>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</si>
  <si>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</si>
  <si>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</si>
  <si>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</si>
  <si>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</si>
  <si>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</si>
  <si>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</si>
  <si>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</si>
  <si>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</si>
  <si>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</si>
  <si>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</si>
  <si>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</si>
  <si>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</si>
  <si>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</si>
  <si>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</si>
  <si>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</si>
  <si>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</si>
  <si>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</si>
  <si>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</si>
  <si>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</si>
  <si>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</si>
  <si>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</si>
  <si>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</si>
  <si>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</si>
  <si>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</si>
  <si>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</si>
  <si>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</si>
  <si>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</si>
  <si>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</si>
  <si>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</si>
  <si>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</si>
  <si>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</si>
  <si>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</si>
  <si>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</si>
  <si>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</si>
  <si>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</si>
  <si>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</si>
  <si>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</si>
  <si>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</si>
  <si>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</si>
  <si>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</si>
  <si>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</si>
  <si>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</si>
  <si>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</si>
  <si>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</si>
  <si>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</si>
  <si>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</si>
  <si>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</si>
  <si>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</si>
  <si>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</si>
  <si>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</si>
  <si>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</si>
  <si>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</si>
  <si>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</si>
  <si>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</si>
  <si>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</si>
  <si>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</si>
  <si>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</si>
  <si>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</si>
  <si>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</si>
  <si>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</si>
  <si>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</si>
  <si>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</si>
  <si>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</si>
  <si>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</si>
  <si>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</si>
  <si>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</si>
  <si>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</si>
  <si>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</si>
  <si>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</si>
  <si>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</si>
  <si>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</si>
  <si>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</si>
  <si>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</si>
  <si>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</si>
  <si>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</si>
  <si>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</si>
  <si>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</si>
  <si>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</si>
  <si>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</si>
  <si>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</si>
  <si>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</si>
  <si>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</si>
  <si>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</si>
  <si>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</si>
  <si>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</si>
  <si>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</si>
  <si>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</si>
  <si>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</si>
  <si>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</si>
  <si>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</si>
  <si>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</si>
  <si>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</si>
  <si>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</si>
  <si>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</si>
  <si>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</si>
  <si>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</si>
  <si>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</si>
  <si>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</si>
  <si>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</si>
  <si>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</si>
  <si>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</si>
  <si>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</si>
  <si>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</si>
  <si>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</si>
  <si>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</si>
  <si>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</si>
  <si>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</si>
  <si>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</si>
  <si>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</si>
  <si>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</si>
  <si>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</si>
  <si>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</si>
  <si>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</si>
  <si>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</si>
  <si>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</si>
  <si>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</si>
  <si>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</si>
  <si>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</si>
  <si>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</si>
  <si>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</si>
  <si>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</si>
  <si>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</si>
  <si>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</si>
  <si>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</si>
  <si>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</si>
  <si>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</si>
  <si>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</si>
  <si>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</si>
  <si>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</si>
  <si>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</si>
  <si>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</si>
  <si>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</si>
  <si>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</si>
  <si>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</si>
  <si>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</si>
  <si>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</si>
  <si>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</si>
  <si>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</si>
  <si>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</si>
  <si>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</si>
  <si>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</si>
  <si>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</si>
  <si>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</si>
  <si>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</si>
  <si>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</si>
  <si>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</si>
  <si>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</si>
  <si>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</si>
  <si>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</si>
  <si>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</si>
  <si>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</si>
  <si>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</si>
  <si>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</si>
  <si>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</si>
  <si>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</si>
  <si>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</si>
  <si>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</si>
  <si>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</si>
  <si>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</si>
  <si>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</si>
  <si>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</si>
  <si>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</si>
  <si>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</si>
  <si>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</si>
  <si>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</si>
  <si>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</si>
  <si>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</si>
  <si>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</si>
  <si>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</si>
  <si>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</si>
  <si>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</si>
  <si>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</si>
  <si>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</si>
  <si>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</si>
  <si>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</si>
  <si>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</si>
  <si>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</si>
  <si>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</si>
  <si>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</si>
  <si>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</si>
  <si>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</si>
  <si>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</si>
  <si>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</si>
  <si>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</si>
  <si>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</si>
  <si>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</si>
  <si>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</si>
  <si>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</si>
  <si>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</si>
  <si>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</si>
  <si>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</si>
  <si>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</si>
  <si>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</si>
  <si>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</si>
  <si>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</si>
  <si>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</si>
  <si>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</si>
  <si>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</si>
  <si>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</si>
  <si>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</si>
  <si>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</si>
  <si>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</si>
  <si>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</si>
  <si>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</si>
  <si>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</si>
  <si>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</si>
  <si>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</si>
  <si>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</si>
  <si>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</si>
  <si>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</si>
  <si>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</si>
  <si>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</si>
  <si>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</si>
  <si>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</si>
  <si>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</si>
  <si>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</si>
  <si>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</si>
  <si>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</si>
  <si>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</si>
  <si>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</si>
  <si>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</si>
  <si>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</si>
  <si>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</si>
  <si>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</si>
  <si>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</si>
  <si>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</si>
  <si>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</si>
  <si>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</si>
  <si>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</si>
  <si>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</si>
  <si>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</si>
  <si>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</si>
  <si>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</si>
  <si>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</si>
  <si>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</si>
  <si>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</si>
  <si>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</si>
  <si>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</si>
  <si>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</si>
  <si>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</si>
  <si>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</si>
  <si>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</si>
  <si>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</si>
  <si>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</si>
  <si>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</si>
  <si>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</si>
  <si>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</si>
  <si>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</si>
  <si>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</si>
  <si>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</si>
  <si>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</si>
  <si>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</si>
  <si>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</si>
  <si>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</si>
  <si>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</si>
  <si>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</si>
  <si>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</si>
  <si>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</si>
  <si>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</si>
  <si>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</si>
  <si>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</si>
  <si>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</si>
  <si>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</si>
  <si>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</si>
  <si>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</si>
  <si>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</si>
  <si>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</si>
  <si>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</si>
  <si>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</si>
  <si>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</si>
  <si>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</si>
  <si>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</si>
  <si>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</si>
  <si>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</si>
  <si>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</si>
  <si>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</si>
  <si>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</si>
  <si>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</si>
  <si>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</si>
  <si>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</si>
  <si>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</si>
  <si>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</si>
  <si>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</si>
  <si>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</si>
  <si>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</si>
  <si>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</si>
  <si>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</si>
  <si>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</si>
  <si>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</si>
  <si>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</si>
  <si>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</si>
  <si>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</si>
  <si>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</si>
  <si>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</si>
  <si>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</si>
  <si>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</si>
  <si>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</si>
  <si>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</si>
  <si>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</si>
  <si>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</si>
  <si>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</si>
  <si>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</si>
  <si>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</si>
  <si>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</si>
  <si>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</si>
  <si>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</si>
  <si>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</si>
  <si>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</si>
  <si>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</si>
  <si>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</si>
  <si>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</si>
  <si>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</si>
  <si>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</si>
  <si>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</si>
  <si>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</si>
  <si>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</si>
  <si>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</si>
  <si>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</si>
  <si>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</si>
  <si>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</si>
  <si>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</si>
  <si>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</si>
  <si>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</si>
  <si>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</si>
  <si>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</si>
  <si>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</si>
  <si>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</si>
  <si>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</si>
  <si>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</si>
  <si>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</si>
  <si>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</si>
  <si>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</si>
  <si>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</si>
  <si>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</si>
  <si>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</si>
  <si>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</si>
  <si>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</si>
  <si>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</si>
  <si>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</si>
  <si>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</si>
  <si>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</si>
  <si>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</si>
  <si>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</si>
  <si>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</si>
  <si>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</si>
  <si>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</si>
  <si>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</si>
  <si>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</si>
  <si>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</si>
  <si>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</si>
  <si>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</si>
  <si>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</si>
  <si>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</si>
  <si>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</si>
  <si>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</si>
  <si>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</si>
  <si>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</si>
  <si>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</si>
  <si>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</si>
  <si>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</si>
  <si>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</si>
  <si>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</si>
  <si>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</si>
  <si>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</si>
  <si>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</si>
  <si>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</si>
  <si>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</si>
  <si>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</si>
  <si>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</si>
  <si>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</si>
  <si>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</si>
  <si>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</si>
  <si>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</si>
  <si>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</si>
  <si>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</si>
  <si>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</si>
  <si>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</si>
  <si>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</si>
  <si>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</si>
  <si>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</si>
  <si>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</si>
  <si>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</si>
  <si>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</si>
  <si>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</si>
  <si>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</si>
  <si>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</si>
  <si>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</si>
  <si>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</si>
  <si>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</si>
  <si>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</si>
  <si>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</si>
  <si>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</si>
  <si>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</si>
  <si>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</si>
  <si>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</si>
  <si>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</si>
  <si>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</si>
  <si>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</si>
  <si>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</si>
  <si>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</si>
  <si>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</si>
  <si>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</si>
  <si>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</si>
  <si>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</si>
  <si>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</si>
  <si>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</si>
  <si>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</si>
  <si>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</si>
  <si>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</si>
  <si>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</si>
  <si>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</si>
  <si>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</si>
  <si>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</si>
  <si>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</si>
  <si>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</si>
  <si>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</si>
  <si>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</si>
  <si>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</si>
  <si>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</si>
  <si>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</si>
  <si>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</si>
  <si>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</si>
  <si>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</si>
  <si>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</si>
  <si>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</si>
  <si>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</si>
  <si>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</si>
  <si>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</si>
  <si>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</si>
  <si>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</si>
  <si>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</si>
  <si>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</si>
  <si>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</si>
  <si>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</si>
  <si>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</si>
  <si>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</si>
  <si>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</si>
  <si>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</si>
  <si>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</si>
  <si>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</si>
  <si>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</si>
  <si>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</si>
  <si>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</si>
  <si>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</si>
  <si>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</si>
  <si>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</si>
  <si>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</si>
  <si>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</si>
  <si>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</si>
  <si>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</si>
  <si>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</si>
  <si>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</si>
  <si>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</si>
  <si>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</si>
  <si>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</si>
  <si>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</si>
  <si>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</si>
  <si>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</si>
  <si>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</si>
  <si>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</si>
  <si>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</si>
  <si>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</si>
  <si>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</si>
  <si>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</si>
  <si>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</si>
  <si>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</si>
  <si>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</si>
  <si>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</si>
  <si>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</si>
  <si>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</si>
  <si>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</si>
  <si>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</si>
  <si>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</si>
  <si>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</si>
  <si>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</si>
  <si>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</si>
  <si>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</si>
  <si>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</si>
  <si>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</si>
  <si>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</si>
  <si>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</si>
  <si>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</si>
  <si>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</si>
  <si>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</si>
  <si>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</si>
  <si>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</si>
  <si>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</si>
  <si>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</si>
  <si>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</si>
  <si>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</si>
  <si>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</si>
  <si>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</si>
  <si>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</si>
  <si>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</si>
  <si>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</si>
  <si>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</si>
  <si>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</si>
  <si>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</si>
  <si>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</si>
  <si>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</si>
  <si>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</si>
  <si>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</si>
  <si>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</si>
  <si>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</si>
  <si>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</si>
  <si>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</si>
  <si>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</si>
  <si>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</si>
  <si>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</si>
  <si>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</si>
  <si>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</si>
  <si>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</si>
  <si>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</si>
  <si>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</si>
  <si>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</si>
  <si>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</si>
  <si>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</si>
  <si>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</si>
  <si>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</si>
  <si>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</si>
  <si>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</si>
  <si>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</si>
  <si>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</si>
  <si>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</si>
  <si>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</si>
  <si>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</si>
  <si>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</si>
  <si>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</si>
  <si>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</si>
  <si>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</si>
  <si>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</si>
  <si>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</si>
  <si>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</si>
  <si>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</si>
  <si>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</si>
  <si>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</si>
  <si>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</si>
  <si>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</si>
  <si>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</si>
  <si>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</si>
  <si>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</si>
  <si>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</si>
  <si>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</si>
  <si>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</si>
  <si>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</si>
  <si>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</si>
  <si>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</si>
  <si>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</si>
  <si>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</si>
  <si>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</si>
  <si>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</si>
  <si>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</si>
  <si>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</si>
  <si>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</si>
  <si>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</si>
  <si>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</si>
  <si>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</si>
  <si>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</si>
  <si>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</si>
  <si>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</si>
  <si>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</si>
  <si>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</si>
  <si>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</si>
  <si>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</si>
  <si>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</si>
  <si>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</si>
  <si>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</si>
  <si>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</si>
  <si>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</si>
  <si>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</si>
  <si>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</si>
  <si>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</si>
  <si>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</si>
  <si>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</si>
  <si>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</si>
  <si>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</si>
  <si>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</si>
  <si>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</si>
  <si>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</si>
  <si>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</si>
  <si>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</si>
  <si>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</si>
  <si>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</si>
  <si>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</si>
  <si>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</si>
  <si>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</si>
  <si>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</si>
  <si>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</si>
  <si>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</si>
  <si>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</si>
  <si>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</si>
  <si>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</si>
  <si>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</si>
  <si>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</si>
  <si>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</si>
  <si>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</si>
  <si>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</si>
  <si>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</si>
  <si>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</si>
  <si>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</si>
  <si>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</si>
  <si>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</si>
  <si>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</si>
  <si>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</si>
  <si>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</si>
  <si>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</si>
  <si>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</si>
  <si>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</si>
  <si>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</si>
  <si>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</si>
  <si>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</si>
  <si>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</si>
  <si>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</si>
  <si>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</si>
  <si>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</si>
  <si>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</si>
  <si>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</si>
  <si>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</si>
  <si>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</si>
  <si>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</si>
  <si>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</si>
  <si>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</si>
  <si>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</si>
  <si>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</si>
  <si>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</si>
  <si>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</si>
  <si>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</si>
  <si>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</si>
  <si>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</si>
  <si>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</si>
  <si>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</si>
  <si>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</si>
  <si>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</si>
  <si>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</si>
  <si>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</si>
  <si>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</si>
  <si>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</si>
  <si>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</si>
  <si>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</si>
  <si>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</si>
  <si>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</si>
  <si>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</si>
  <si>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</si>
  <si>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</si>
  <si>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</si>
  <si>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</si>
  <si>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</si>
  <si>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</si>
  <si>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</si>
  <si>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</si>
  <si>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</si>
  <si>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</si>
  <si>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</si>
  <si>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</si>
  <si>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</si>
  <si>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</si>
  <si>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</si>
  <si>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</si>
  <si>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</si>
  <si>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</si>
  <si>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</si>
  <si>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</si>
  <si>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</si>
  <si>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</si>
  <si>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</si>
  <si>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</si>
  <si>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</si>
  <si>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</si>
  <si>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</si>
  <si>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</si>
  <si>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</si>
  <si>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</si>
  <si>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</si>
  <si>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</si>
  <si>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</si>
  <si>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</si>
  <si>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</si>
  <si>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</si>
  <si>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</si>
  <si>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</si>
  <si>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</si>
  <si>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</si>
  <si>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</si>
  <si>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</si>
  <si>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</si>
  <si>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</si>
  <si>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</si>
  <si>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</si>
  <si>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</si>
  <si>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</si>
  <si>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</si>
  <si>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</si>
  <si>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</si>
  <si>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</si>
  <si>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</si>
  <si>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</si>
  <si>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</si>
  <si>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</si>
  <si>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</si>
  <si>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</si>
  <si>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</si>
  <si>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</si>
  <si>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</si>
  <si>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</si>
  <si>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</si>
  <si>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</si>
  <si>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</si>
  <si>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</si>
  <si>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</si>
  <si>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</si>
  <si>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</si>
  <si>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</si>
  <si>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</si>
  <si>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</si>
  <si>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</si>
  <si>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</si>
  <si>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</si>
  <si>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</si>
  <si>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</si>
  <si>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</si>
  <si>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</si>
  <si>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</si>
  <si>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</si>
  <si>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</si>
  <si>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</si>
  <si>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</si>
  <si>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</si>
  <si>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</si>
  <si>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</si>
  <si>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</si>
  <si>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</si>
  <si>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</si>
  <si>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</si>
  <si>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</si>
  <si>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</si>
  <si>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</si>
  <si>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</si>
  <si>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</si>
  <si>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</si>
  <si>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</si>
  <si>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</si>
  <si>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</si>
  <si>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</si>
  <si>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</si>
  <si>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</si>
  <si>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</si>
  <si>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</si>
  <si>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</si>
  <si>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</si>
  <si>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</si>
  <si>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</si>
  <si>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</si>
  <si>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</si>
  <si>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</si>
  <si>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</si>
  <si>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</si>
  <si>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</si>
  <si>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</si>
  <si>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</si>
  <si>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</si>
  <si>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</si>
  <si>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</si>
  <si>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</si>
  <si>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</si>
  <si>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</si>
  <si>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</si>
  <si>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</si>
  <si>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</si>
  <si>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</si>
  <si>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</si>
  <si>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</si>
  <si>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</si>
  <si>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</si>
  <si>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</si>
  <si>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</si>
  <si>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</si>
  <si>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</si>
  <si>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</si>
  <si>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</si>
  <si>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</si>
  <si>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</si>
  <si>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</si>
  <si>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</si>
  <si>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</si>
  <si>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</si>
  <si>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</si>
  <si>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</si>
  <si>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</si>
  <si>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</si>
  <si>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</si>
  <si>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</si>
  <si>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</si>
  <si>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</si>
  <si>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</si>
  <si>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</si>
  <si>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</si>
  <si>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</si>
  <si>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</si>
  <si>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</si>
  <si>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</si>
  <si>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</si>
  <si>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</si>
  <si>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</si>
  <si>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</si>
  <si>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</si>
  <si>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</si>
  <si>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</si>
  <si>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</si>
  <si>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</si>
  <si>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</si>
  <si>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</si>
  <si>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</si>
  <si>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</si>
  <si>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</si>
  <si>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</si>
  <si>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</si>
  <si>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</si>
  <si>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</si>
  <si>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</si>
  <si>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</si>
  <si>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</si>
  <si>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</si>
  <si>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</si>
  <si>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</si>
  <si>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</si>
  <si>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</si>
  <si>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</si>
  <si>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</si>
  <si>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</si>
  <si>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</si>
  <si>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</si>
  <si>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</si>
  <si>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</si>
  <si>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</si>
  <si>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</si>
  <si>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</si>
  <si>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</si>
  <si>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</si>
  <si>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</si>
  <si>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</si>
  <si>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</si>
  <si>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</si>
  <si>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</si>
  <si>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</si>
  <si>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</si>
  <si>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</si>
  <si>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</si>
  <si>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</si>
  <si>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</si>
  <si>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</si>
  <si>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</si>
  <si>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</si>
  <si>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</si>
  <si>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</si>
  <si>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</si>
  <si>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</si>
  <si>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</si>
  <si>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</si>
  <si>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</si>
  <si>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</si>
  <si>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</si>
  <si>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</si>
  <si>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</si>
  <si>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</si>
  <si>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</si>
  <si>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</si>
  <si>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</si>
  <si>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</si>
  <si>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</si>
  <si>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</si>
  <si>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</si>
  <si>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</si>
  <si>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</si>
  <si>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</si>
  <si>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</si>
  <si>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</si>
  <si>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</si>
  <si>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</si>
  <si>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</si>
  <si>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</si>
  <si>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</si>
  <si>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</si>
  <si>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</si>
  <si>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</si>
  <si>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</si>
  <si>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</si>
  <si>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</si>
  <si>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</si>
  <si>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</si>
  <si>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</si>
  <si>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</si>
  <si>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</si>
  <si>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</si>
  <si>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</si>
  <si>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</si>
  <si>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</si>
  <si>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</si>
  <si>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</si>
  <si>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</si>
  <si>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</si>
  <si>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</si>
  <si>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</si>
  <si>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</si>
  <si>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</si>
  <si>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</si>
  <si>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</si>
  <si>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</si>
  <si>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</si>
  <si>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</si>
  <si>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</si>
  <si>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</si>
  <si>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</si>
  <si>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</si>
  <si>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</si>
  <si>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</si>
  <si>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</si>
  <si>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</si>
  <si>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</si>
  <si>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</si>
  <si>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</si>
  <si>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</si>
  <si>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</si>
  <si>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</si>
  <si>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</si>
  <si>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</si>
  <si>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</si>
  <si>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</si>
  <si>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</si>
  <si>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</si>
  <si>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</si>
  <si>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</si>
  <si>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</si>
  <si>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</si>
  <si>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</si>
  <si>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</si>
  <si>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</si>
  <si>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</si>
  <si>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</si>
  <si>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</si>
  <si>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</si>
  <si>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</si>
  <si>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</si>
  <si>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</si>
  <si>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</si>
  <si>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</si>
  <si>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</si>
  <si>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</si>
  <si>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</si>
  <si>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</si>
  <si>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</si>
  <si>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</si>
  <si>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</si>
  <si>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</si>
  <si>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</si>
  <si>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</si>
  <si>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</si>
  <si>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</si>
  <si>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</si>
  <si>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</si>
  <si>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</si>
  <si>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</si>
  <si>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</si>
  <si>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</si>
  <si>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</si>
  <si>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</si>
  <si>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</si>
  <si>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</si>
  <si>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</si>
  <si>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</si>
  <si>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</si>
  <si>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</si>
  <si>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</si>
  <si>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</si>
  <si>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</si>
  <si>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</si>
  <si>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</si>
  <si>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</si>
  <si>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</si>
  <si>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</si>
  <si>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</si>
  <si>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</si>
  <si>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</si>
  <si>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</si>
  <si>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</si>
  <si>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</si>
  <si>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</si>
  <si>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</si>
  <si>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</si>
  <si>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</si>
  <si>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</si>
  <si>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</si>
  <si>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</si>
  <si>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</si>
  <si>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</si>
  <si>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</si>
  <si>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</si>
  <si>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</si>
  <si>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</si>
  <si>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</si>
  <si>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</si>
  <si>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</si>
  <si>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</si>
  <si>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</si>
  <si>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</si>
  <si>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</si>
  <si>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</si>
  <si>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</si>
  <si>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</si>
  <si>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</si>
  <si>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</si>
  <si>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</si>
  <si>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</si>
  <si>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</si>
  <si>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</si>
  <si>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</si>
  <si>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</si>
  <si>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</si>
  <si>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</si>
  <si>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</si>
  <si>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</si>
  <si>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</si>
  <si>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</si>
  <si>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</si>
  <si>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</si>
  <si>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</si>
  <si>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</si>
  <si>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</si>
  <si>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</si>
  <si>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</si>
  <si>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</si>
  <si>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</si>
  <si>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</si>
  <si>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</si>
  <si>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</si>
  <si>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</si>
  <si>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</si>
  <si>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</si>
  <si>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</si>
  <si>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</si>
  <si>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</si>
  <si>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</si>
  <si>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</si>
  <si>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</si>
  <si>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</si>
  <si>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</si>
  <si>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</si>
  <si>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</si>
  <si>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</si>
  <si>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</si>
  <si>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</si>
  <si>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</si>
  <si>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</si>
  <si>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</si>
  <si>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</si>
  <si>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</si>
  <si>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</si>
  <si>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</si>
  <si>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</si>
  <si>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</si>
  <si>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</si>
  <si>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</si>
  <si>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</si>
  <si>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</si>
  <si>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</si>
  <si>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</si>
  <si>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</si>
  <si>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</si>
  <si>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</si>
  <si>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</si>
  <si>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</si>
  <si>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</si>
  <si>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</si>
  <si>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</si>
  <si>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</si>
  <si>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</si>
  <si>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</si>
  <si>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</si>
  <si>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</si>
  <si>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</si>
  <si>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</si>
  <si>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</si>
  <si>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</si>
  <si>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</si>
  <si>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</si>
  <si>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</si>
  <si>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</si>
  <si>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</si>
  <si>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</si>
  <si>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</si>
  <si>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</si>
  <si>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</si>
  <si>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</si>
  <si>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</si>
  <si>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</si>
  <si>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</si>
  <si>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</si>
  <si>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</si>
  <si>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</si>
  <si>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</si>
  <si>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</si>
  <si>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</si>
  <si>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</si>
  <si>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</si>
  <si>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</si>
  <si>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</si>
  <si>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</si>
  <si>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</si>
  <si>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</si>
  <si>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</si>
  <si>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</si>
  <si>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</si>
  <si>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</si>
  <si>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</si>
  <si>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</si>
  <si>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</si>
  <si>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</si>
  <si>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</si>
  <si>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</si>
  <si>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</si>
  <si>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</si>
  <si>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</si>
  <si>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</si>
  <si>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</si>
  <si>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</si>
  <si>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</si>
  <si>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</si>
  <si>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</si>
  <si>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</si>
  <si>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</si>
  <si>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</si>
  <si>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</si>
  <si>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</si>
  <si>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</si>
  <si>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</si>
  <si>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</si>
  <si>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</si>
  <si>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</si>
  <si>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</si>
  <si>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</si>
  <si>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</si>
  <si>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</si>
  <si>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</si>
  <si>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</si>
  <si>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</si>
  <si>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</si>
  <si>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</si>
  <si>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</si>
  <si>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</si>
  <si>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</si>
  <si>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</si>
  <si>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</si>
  <si>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</si>
  <si>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</si>
  <si>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</si>
  <si>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</si>
  <si>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</si>
  <si>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</si>
  <si>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</si>
  <si>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</si>
  <si>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</si>
  <si>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</si>
  <si>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</si>
  <si>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</si>
  <si>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</si>
  <si>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</si>
  <si>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</si>
  <si>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</si>
  <si>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</si>
  <si>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</si>
  <si>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</si>
  <si>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</si>
  <si>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</si>
  <si>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</si>
  <si>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</si>
  <si>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</si>
  <si>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</si>
  <si>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</si>
  <si>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</si>
  <si>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</si>
  <si>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</si>
  <si>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</si>
  <si>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</si>
  <si>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</si>
  <si>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</si>
  <si>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</si>
  <si>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</si>
  <si>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</si>
  <si>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</si>
  <si>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</si>
  <si>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</si>
  <si>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</si>
  <si>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</si>
  <si>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</si>
  <si>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</si>
  <si>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</si>
  <si>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</si>
  <si>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</si>
  <si>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</si>
  <si>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</si>
  <si>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</si>
  <si>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</si>
  <si>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</si>
  <si>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</si>
  <si>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</si>
  <si>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</si>
  <si>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</si>
  <si>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</si>
  <si>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</si>
  <si>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</si>
  <si>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</si>
  <si>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</si>
  <si>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</si>
  <si>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</si>
  <si>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</si>
  <si>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</si>
  <si>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</si>
  <si>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</si>
  <si>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</si>
  <si>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</si>
  <si>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</si>
  <si>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</si>
  <si>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</si>
  <si>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</si>
  <si>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</si>
  <si>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</si>
  <si>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</si>
  <si>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</si>
  <si>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</si>
  <si>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</si>
  <si>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</si>
  <si>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</si>
  <si>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</si>
  <si>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</si>
  <si>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</si>
  <si>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</si>
  <si>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</si>
  <si>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</si>
  <si>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</si>
  <si>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</si>
  <si>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</si>
  <si>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</si>
  <si>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</si>
  <si>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</si>
  <si>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</si>
  <si>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</si>
  <si>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</si>
  <si>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</si>
  <si>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</si>
  <si>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</si>
  <si>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</si>
  <si>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</si>
  <si>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</si>
  <si>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</si>
  <si>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</si>
  <si>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</si>
  <si>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</si>
  <si>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</si>
  <si>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</si>
  <si>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</si>
  <si>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</si>
  <si>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</si>
  <si>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</si>
  <si>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</si>
  <si>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</si>
  <si>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</si>
  <si>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</si>
  <si>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</si>
  <si>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</si>
  <si>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</si>
  <si>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</si>
  <si>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</si>
  <si>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</si>
  <si>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</si>
  <si>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</si>
  <si>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</si>
  <si>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</si>
  <si>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</si>
  <si>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</si>
  <si>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</si>
  <si>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</si>
  <si>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</si>
  <si>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</si>
  <si>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</si>
  <si>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</si>
  <si>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</si>
  <si>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</si>
  <si>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</si>
  <si>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</si>
  <si>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</si>
  <si>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</si>
  <si>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</si>
  <si>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</si>
  <si>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</si>
  <si>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</si>
  <si>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</si>
  <si>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</si>
  <si>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</si>
  <si>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</si>
  <si>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</si>
  <si>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</si>
  <si>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</si>
  <si>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</si>
  <si>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</si>
  <si>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</si>
  <si>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</si>
  <si>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</si>
  <si>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</si>
  <si>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</si>
  <si>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</si>
  <si>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</si>
  <si>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</si>
  <si>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</si>
  <si>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</si>
  <si>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</si>
  <si>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</si>
  <si>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</si>
  <si>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</si>
  <si>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</si>
  <si>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</si>
  <si>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</si>
  <si>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</si>
  <si>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</si>
  <si>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</si>
  <si>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</si>
  <si>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</si>
  <si>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</si>
  <si>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</si>
  <si>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</si>
  <si>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</si>
  <si>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</si>
  <si>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</si>
  <si>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</si>
  <si>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</si>
  <si>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</si>
  <si>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</si>
  <si>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</si>
  <si>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</si>
  <si>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</si>
  <si>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</si>
  <si>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</si>
  <si>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</si>
  <si>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</si>
  <si>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</si>
  <si>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</si>
  <si>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</si>
  <si>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</si>
  <si>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</si>
  <si>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</si>
  <si>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</si>
  <si>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</si>
  <si>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</si>
  <si>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</si>
  <si>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</si>
  <si>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</si>
  <si>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</si>
  <si>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</si>
  <si>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</si>
  <si>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</si>
  <si>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</si>
  <si>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</si>
  <si>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</si>
  <si>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</si>
  <si>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</si>
  <si>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</si>
  <si>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</si>
  <si>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</si>
  <si>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</si>
  <si>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</si>
  <si>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</si>
  <si>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</si>
  <si>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</si>
  <si>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</si>
  <si>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</si>
  <si>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</si>
  <si>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</si>
  <si>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</si>
  <si>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</si>
  <si>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</si>
  <si>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</si>
  <si>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</si>
  <si>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</si>
  <si>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</si>
  <si>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</si>
  <si>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</si>
  <si>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</si>
  <si>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</si>
  <si>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</si>
  <si>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</si>
  <si>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</si>
  <si>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</si>
  <si>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</si>
  <si>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</si>
  <si>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</si>
  <si>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</si>
  <si>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</si>
  <si>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</si>
  <si>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</si>
  <si>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</si>
  <si>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</si>
  <si>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</si>
  <si>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</si>
  <si>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</si>
  <si>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</si>
  <si>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</si>
  <si>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</si>
  <si>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</si>
  <si>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</si>
  <si>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</si>
  <si>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</si>
  <si>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</si>
  <si>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</si>
  <si>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</si>
  <si>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</si>
  <si>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</si>
  <si>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</si>
  <si>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</si>
  <si>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</si>
  <si>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</si>
  <si>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</si>
  <si>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</si>
  <si>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</si>
  <si>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</si>
  <si>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</si>
  <si>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</si>
  <si>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</si>
  <si>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</si>
  <si>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</si>
  <si>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</si>
  <si>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</si>
  <si>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</si>
  <si>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</si>
  <si>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</si>
  <si>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</si>
  <si>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</si>
  <si>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</si>
  <si>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</si>
  <si>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</si>
  <si>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</si>
  <si>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</si>
  <si>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</si>
  <si>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</si>
  <si>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</si>
  <si>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</si>
  <si>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</si>
  <si>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</si>
  <si>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</si>
  <si>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</si>
  <si>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</si>
  <si>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</si>
  <si>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</si>
  <si>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</si>
  <si>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</si>
  <si>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</si>
  <si>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</si>
  <si>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</si>
  <si>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</si>
  <si>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</si>
  <si>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</si>
  <si>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</si>
  <si>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</si>
  <si>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</si>
  <si>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</si>
  <si>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</si>
  <si>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</si>
  <si>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</si>
  <si>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</si>
  <si>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</si>
  <si>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</si>
  <si>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</si>
  <si>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</si>
  <si>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</si>
  <si>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</si>
  <si>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</si>
  <si>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</si>
  <si>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</si>
  <si>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</si>
  <si>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</si>
  <si>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</si>
  <si>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</si>
  <si>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</si>
  <si>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</si>
  <si>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</si>
  <si>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</si>
  <si>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</si>
  <si>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</si>
  <si>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</si>
  <si>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</si>
  <si>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</si>
  <si>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</si>
  <si>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</si>
  <si>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</si>
  <si>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</si>
  <si>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</si>
  <si>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</si>
  <si>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</si>
  <si>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</si>
  <si>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</si>
  <si>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</si>
  <si>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</si>
  <si>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</si>
  <si>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</si>
  <si>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</si>
  <si>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</si>
  <si>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</si>
  <si>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</si>
  <si>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</si>
  <si>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</si>
  <si>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</si>
  <si>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</si>
  <si>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</si>
  <si>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</si>
  <si>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</si>
  <si>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</si>
  <si>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</si>
  <si>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</si>
  <si>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</si>
  <si>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</si>
  <si>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</si>
  <si>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</si>
  <si>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</si>
  <si>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</si>
  <si>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</si>
  <si>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</si>
  <si>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</si>
  <si>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</si>
  <si>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</si>
  <si>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</si>
  <si>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</si>
  <si>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</si>
  <si>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</si>
  <si>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</si>
  <si>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</si>
  <si>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</si>
  <si>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</si>
  <si>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</si>
  <si>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</si>
  <si>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</si>
  <si>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</si>
  <si>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</si>
  <si>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</si>
  <si>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</si>
  <si>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</si>
  <si>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</si>
  <si>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</si>
  <si>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</si>
  <si>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</si>
  <si>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</si>
  <si>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</si>
  <si>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</si>
  <si>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</si>
  <si>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</si>
  <si>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</si>
  <si>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</si>
  <si>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</si>
  <si>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</si>
  <si>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</si>
  <si>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</si>
  <si>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</si>
  <si>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</si>
  <si>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</si>
  <si>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</si>
  <si>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</si>
  <si>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</si>
  <si>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</si>
  <si>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</si>
  <si>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</si>
  <si>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</si>
  <si>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</si>
  <si>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</si>
  <si>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</si>
  <si>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</si>
  <si>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</si>
  <si>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</si>
  <si>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</si>
  <si>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</si>
  <si>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</si>
  <si>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</si>
  <si>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</si>
  <si>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</si>
  <si>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</si>
  <si>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</si>
  <si>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</si>
  <si>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</si>
  <si>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</si>
  <si>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</si>
  <si>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</si>
  <si>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</si>
  <si>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</si>
  <si>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</si>
  <si>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</si>
  <si>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</si>
  <si>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</si>
  <si>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</si>
  <si>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</si>
  <si>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</si>
  <si>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</si>
  <si>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</si>
  <si>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</si>
  <si>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</si>
  <si>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</si>
  <si>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</si>
  <si>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</si>
  <si>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</si>
  <si>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</si>
  <si>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</si>
  <si>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</si>
  <si>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</si>
  <si>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</si>
  <si>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</si>
  <si>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</si>
  <si>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</si>
  <si>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</si>
  <si>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</si>
  <si>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</si>
  <si>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</si>
  <si>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</si>
  <si>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</si>
  <si>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</si>
  <si>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</si>
  <si>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</si>
  <si>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</si>
  <si>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</si>
  <si>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</si>
  <si>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</si>
  <si>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</si>
  <si>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</si>
  <si>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</si>
  <si>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</si>
  <si>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</si>
  <si>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</si>
  <si>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</si>
  <si>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</si>
  <si>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</si>
  <si>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</si>
  <si>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</si>
  <si>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</si>
  <si>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</si>
  <si>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</si>
  <si>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</si>
  <si>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</si>
  <si>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</si>
  <si>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</si>
  <si>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</si>
  <si>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</si>
  <si>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</si>
  <si>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</si>
  <si>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</si>
  <si>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</si>
  <si>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</si>
  <si>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</si>
  <si>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</si>
  <si>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</si>
  <si>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</si>
  <si>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</si>
  <si>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</si>
  <si>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</si>
  <si>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</si>
  <si>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</si>
  <si>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</si>
  <si>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</si>
  <si>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</si>
  <si>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</si>
  <si>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</si>
  <si>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</si>
  <si>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</si>
  <si>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</si>
  <si>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</si>
  <si>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</si>
  <si>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</si>
  <si>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</si>
  <si>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</si>
  <si>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</si>
  <si>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</si>
  <si>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</si>
  <si>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</si>
  <si>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</si>
  <si>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</si>
  <si>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</si>
  <si>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</si>
  <si>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</si>
  <si>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</si>
  <si>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</si>
  <si>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</si>
  <si>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</si>
  <si>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</si>
  <si>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</si>
  <si>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</si>
  <si>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</si>
  <si>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</si>
  <si>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</si>
  <si>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</si>
  <si>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</si>
  <si>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</si>
  <si>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</si>
  <si>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</si>
  <si>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</si>
  <si>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</si>
  <si>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</si>
  <si>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</si>
  <si>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</si>
  <si>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</si>
  <si>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</si>
  <si>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</si>
  <si>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</si>
  <si>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</si>
  <si>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</si>
  <si>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</si>
  <si>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</si>
  <si>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</si>
  <si>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</si>
  <si>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</si>
  <si>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</si>
  <si>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</si>
  <si>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</si>
  <si>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</si>
  <si>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</si>
  <si>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</si>
  <si>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</si>
  <si>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</si>
  <si>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</si>
  <si>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</si>
  <si>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</si>
  <si>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</si>
  <si>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</si>
  <si>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</si>
  <si>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</si>
  <si>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</si>
  <si>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</si>
  <si>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</si>
  <si>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</si>
  <si>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</si>
  <si>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</si>
  <si>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</si>
  <si>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</si>
  <si>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</si>
  <si>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</si>
  <si>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</si>
  <si>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</si>
  <si>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</si>
  <si>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</si>
  <si>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</si>
  <si>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</si>
  <si>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</si>
  <si>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</si>
  <si>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</si>
  <si>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</si>
  <si>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</si>
  <si>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</si>
  <si>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</si>
  <si>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</si>
  <si>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</si>
  <si>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</si>
  <si>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</si>
  <si>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</si>
  <si>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</si>
  <si>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</si>
  <si>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</si>
  <si>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</si>
  <si>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</si>
  <si>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</si>
  <si>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</si>
  <si>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</si>
  <si>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</si>
  <si>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</si>
  <si>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</si>
  <si>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</si>
  <si>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</si>
  <si>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</si>
  <si>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</si>
  <si>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</si>
  <si>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</si>
  <si>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</si>
  <si>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</si>
  <si>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</si>
  <si>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</si>
  <si>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</si>
  <si>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</si>
  <si>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</si>
  <si>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</si>
  <si>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</si>
  <si>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</si>
  <si>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</si>
  <si>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</si>
  <si>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</si>
  <si>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</si>
  <si>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</si>
  <si>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</si>
  <si>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</si>
  <si>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</si>
  <si>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</si>
  <si>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</si>
  <si>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</si>
  <si>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</si>
  <si>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</si>
  <si>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</si>
  <si>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</si>
  <si>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</si>
  <si>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</si>
  <si>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</si>
  <si>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</si>
  <si>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</si>
  <si>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</si>
  <si>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</si>
  <si>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</si>
  <si>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</si>
  <si>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</si>
  <si>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</si>
  <si>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</si>
  <si>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</si>
  <si>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</si>
  <si>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</si>
  <si>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</si>
  <si>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</si>
  <si>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</si>
  <si>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</si>
  <si>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</si>
  <si>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</si>
  <si>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</si>
  <si>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</si>
  <si>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</si>
  <si>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</si>
  <si>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</si>
  <si>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</si>
  <si>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</si>
  <si>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</si>
  <si>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</si>
  <si>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</si>
  <si>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</si>
  <si>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</si>
  <si>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</si>
  <si>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</si>
  <si>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</si>
  <si>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</si>
  <si>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</si>
  <si>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</si>
  <si>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</si>
  <si>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</si>
  <si>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</si>
  <si>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</si>
  <si>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</si>
  <si>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</si>
  <si>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</si>
  <si>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</si>
  <si>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</si>
  <si>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</si>
  <si>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</si>
  <si>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</si>
  <si>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</si>
  <si>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</si>
  <si>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</si>
  <si>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</si>
  <si>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</si>
  <si>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</si>
  <si>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</si>
  <si>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</si>
  <si>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</si>
  <si>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</si>
  <si>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</si>
  <si>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</si>
  <si>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</si>
  <si>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</si>
  <si>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</si>
  <si>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</si>
  <si>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</si>
  <si>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</si>
  <si>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</si>
  <si>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</si>
  <si>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</si>
  <si>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</si>
  <si>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</si>
  <si>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</si>
  <si>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</si>
  <si>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</si>
  <si>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</si>
  <si>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</si>
  <si>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</si>
  <si>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</si>
  <si>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</si>
  <si>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</si>
  <si>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</si>
  <si>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</si>
  <si>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</si>
  <si>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</si>
  <si>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</si>
  <si>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</si>
  <si>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</si>
  <si>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</si>
  <si>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</si>
  <si>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</si>
  <si>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</si>
  <si>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</si>
  <si>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</si>
  <si>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</si>
  <si>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</si>
  <si>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</si>
  <si>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</si>
  <si>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</si>
  <si>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</si>
  <si>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</si>
  <si>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</si>
  <si>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</si>
  <si>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</si>
  <si>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</si>
  <si>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</si>
  <si>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</si>
  <si>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</si>
  <si>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</si>
  <si>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</si>
  <si>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</si>
  <si>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</si>
  <si>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</si>
  <si>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</si>
  <si>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</si>
  <si>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</si>
  <si>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</si>
  <si>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</si>
  <si>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</si>
  <si>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</si>
  <si>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</si>
  <si>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</si>
  <si>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</si>
  <si>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</si>
  <si>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</si>
  <si>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</si>
  <si>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</si>
  <si>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</si>
  <si>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</si>
  <si>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</si>
  <si>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</si>
  <si>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</si>
  <si>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</si>
  <si>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</si>
  <si>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</si>
  <si>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</si>
  <si>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</si>
  <si>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</si>
  <si>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</si>
  <si>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</si>
  <si>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</si>
  <si>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</si>
  <si>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</si>
  <si>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</si>
  <si>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</si>
  <si>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</si>
  <si>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</si>
  <si>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</si>
  <si>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</si>
  <si>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</si>
  <si>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</si>
  <si>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</si>
  <si>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</si>
  <si>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</si>
  <si>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</si>
  <si>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</si>
  <si>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</si>
  <si>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</si>
  <si>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</si>
  <si>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</si>
  <si>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</si>
  <si>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</si>
  <si>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</si>
  <si>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</si>
  <si>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</si>
  <si>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</si>
  <si>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</si>
  <si>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</si>
  <si>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</si>
  <si>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</si>
  <si>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</si>
  <si>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</si>
  <si>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</si>
  <si>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</si>
  <si>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</si>
  <si>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</si>
  <si>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</si>
  <si>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</si>
  <si>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</si>
  <si>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</si>
  <si>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</si>
  <si>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</si>
  <si>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</si>
  <si>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</si>
  <si>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</si>
  <si>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</si>
  <si>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</si>
  <si>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</si>
  <si>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</si>
  <si>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</si>
  <si>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</si>
  <si>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</si>
  <si>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</si>
  <si>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</si>
  <si>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</si>
  <si>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</si>
  <si>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</si>
  <si>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</si>
  <si>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</si>
  <si>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</si>
  <si>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</si>
  <si>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</si>
  <si>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</si>
  <si>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</si>
  <si>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</si>
  <si>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</si>
  <si>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</si>
  <si>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</si>
  <si>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</si>
  <si>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</si>
  <si>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</si>
  <si>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</si>
  <si>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</si>
  <si>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</si>
  <si>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</si>
  <si>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</si>
  <si>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</si>
  <si>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</si>
  <si>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Deadline Conversion</t>
  </si>
  <si>
    <t>Name</t>
  </si>
  <si>
    <t>Goal</t>
  </si>
  <si>
    <t>Pledged</t>
  </si>
  <si>
    <t>AVG Donation</t>
  </si>
  <si>
    <t>#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</si>
  <si>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</si>
  <si>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</si>
  <si>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</si>
  <si>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</si>
  <si>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</si>
  <si>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</si>
  <si>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</si>
  <si>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</si>
  <si>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</si>
  <si>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</si>
  <si>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Count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</si>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</sst>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  <numFmt numFmtId="167" formatCode="&quot;$&quot;#,##0"/>
    <numFmt numFmtId="168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</fills>
  <borders count="4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NumberFormat="1" applyFill="1"/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67" fontId="0" fillId="0" borderId="0" xfId="0" applyNumberFormat="1"/>
    <xf numFmtId="0" fontId="0" fillId="0" borderId="2" xfId="0" applyFont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164" fontId="3" fillId="2" borderId="2" xfId="0" applyNumberFormat="1" applyFont="1" applyFill="1" applyBorder="1" applyAlignment="1">
      <alignment horizontal="center"/>
    </xf>
    <xf numFmtId="165" fontId="3" fillId="2" borderId="2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3" borderId="2" xfId="0" applyFont="1" applyFill="1" applyBorder="1" applyAlignment="1">
      <alignment wrapText="1"/>
    </xf>
    <xf numFmtId="166" fontId="0" fillId="3" borderId="2" xfId="0" applyNumberFormat="1" applyFont="1" applyFill="1" applyBorder="1"/>
    <xf numFmtId="165" fontId="0" fillId="3" borderId="2" xfId="0" applyNumberFormat="1" applyFont="1" applyFill="1" applyBorder="1"/>
    <xf numFmtId="14" fontId="0" fillId="3" borderId="2" xfId="0" applyNumberFormat="1" applyFont="1" applyFill="1" applyBorder="1"/>
    <xf numFmtId="14" fontId="0" fillId="3" borderId="3" xfId="0" applyNumberFormat="1" applyFont="1" applyFill="1" applyBorder="1"/>
    <xf numFmtId="0" fontId="0" fillId="0" borderId="2" xfId="0" applyFont="1" applyBorder="1" applyAlignment="1">
      <alignment wrapText="1"/>
    </xf>
    <xf numFmtId="166" fontId="0" fillId="0" borderId="2" xfId="0" applyNumberFormat="1" applyFont="1" applyBorder="1"/>
    <xf numFmtId="165" fontId="0" fillId="0" borderId="2" xfId="0" applyNumberFormat="1" applyFont="1" applyBorder="1"/>
    <xf numFmtId="14" fontId="0" fillId="0" borderId="2" xfId="0" applyNumberFormat="1" applyFont="1" applyBorder="1"/>
    <xf numFmtId="14" fontId="0" fillId="0" borderId="3" xfId="0" applyNumberFormat="1" applyFont="1" applyBorder="1"/>
    <xf numFmtId="166" fontId="0" fillId="0" borderId="0" xfId="0" applyNumberFormat="1" applyAlignment="1">
      <alignment horizontal="left"/>
    </xf>
    <xf numFmtId="9" fontId="0" fillId="0" borderId="0" xfId="1" applyFont="1"/>
    <xf numFmtId="168" fontId="0" fillId="0" borderId="0" xfId="1" applyNumberFormat="1" applyFont="1"/>
    <xf numFmtId="9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3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6" formatCode="_-&quot;$&quot;* #,##0_-;\-&quot;$&quot;* #,##0_-;_-&quot;$&quot;* &quot;-&quot;??_-;_-@_-"/>
      <alignment horizontal="center" vertical="center" textRotation="0" wrapText="0" indent="0" justifyLastLine="0" shrinkToFit="0" readingOrder="0"/>
    </dxf>
    <dxf>
      <numFmt numFmtId="166" formatCode="_-&quot;$&quot;* #,##0_-;\-&quot;$&quot;* #,##0_-;_-&quot;$&quot;* &quot;-&quot;??_-;_-@_-"/>
      <alignment horizontal="center" vertical="center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yyyy/mm/dd"/>
    </dxf>
    <dxf>
      <numFmt numFmtId="19" formatCode="yyyy/mm/dd"/>
    </dxf>
    <dxf>
      <fill>
        <patternFill patternType="none">
          <fgColor indexed="64"/>
          <bgColor indexed="65"/>
        </patternFill>
      </fill>
    </dxf>
    <dxf>
      <numFmt numFmtId="165" formatCode="&quot;$&quot;#,##0.00"/>
    </dxf>
    <dxf>
      <numFmt numFmtId="166" formatCode="_-&quot;$&quot;* #,##0_-;\-&quot;$&quot;* #,##0_-;_-&quot;$&quot;* &quot;-&quot;??_-;_-@_-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yyyy/mm/dd"/>
    </dxf>
    <dxf>
      <numFmt numFmtId="19" formatCode="yyyy/mm/dd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165" formatCode="&quot;$&quot;#,##0.00"/>
    </dxf>
    <dxf>
      <numFmt numFmtId="166" formatCode="_-&quot;$&quot;* #,##0_-;\-&quot;$&quot;* #,##0_-;_-&quot;$&quot;* &quot;-&quot;??_-;_-@_-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hartsheet" Target="chartsheets/sheet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9-4B8E-9306-7D4DA6E99B26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89-4B8E-9306-7D4DA6E99B26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89-4B8E-9306-7D4DA6E99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81744"/>
        <c:axId val="96284304"/>
      </c:lineChart>
      <c:catAx>
        <c:axId val="176248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100" b="1"/>
                  <a:t>Goal ($)</a:t>
                </a:r>
              </a:p>
            </c:rich>
          </c:tx>
          <c:layout>
            <c:manualLayout>
              <c:xMode val="edge"/>
              <c:yMode val="edge"/>
              <c:x val="0.51060609535458557"/>
              <c:y val="0.89136126670475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84304"/>
        <c:crosses val="autoZero"/>
        <c:auto val="1"/>
        <c:lblAlgn val="ctr"/>
        <c:lblOffset val="100"/>
        <c:noMultiLvlLbl val="0"/>
      </c:catAx>
      <c:valAx>
        <c:axId val="9628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8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[data-1-1-3-StarterBook_GM_2.xlsx]Outcomes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7-4BB8-B9A5-07A4062B5F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7-4BB8-B9A5-07A4062B5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8428656"/>
        <c:axId val="1426559040"/>
      </c:lineChart>
      <c:catAx>
        <c:axId val="1968428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59040"/>
        <c:crosses val="autoZero"/>
        <c:auto val="1"/>
        <c:lblAlgn val="ctr"/>
        <c:lblOffset val="100"/>
        <c:noMultiLvlLbl val="0"/>
      </c:catAx>
      <c:valAx>
        <c:axId val="14265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42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[data-1-1-3-StarterBook_GM_2.xlsx]Category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42427487051454282"/>
          <c:y val="1.4538433634141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08030154373403"/>
          <c:y val="6.5527733961384435E-2"/>
          <c:w val="0.74263656685597423"/>
          <c:h val="0.863832954383671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9-4607-8B19-9F9A006087B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89-4607-8B19-9F9A006087B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89-4607-8B19-9F9A006087B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F-40D7-A958-30DA415BF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635151"/>
        <c:axId val="645443951"/>
      </c:barChart>
      <c:catAx>
        <c:axId val="592635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43951"/>
        <c:crosses val="autoZero"/>
        <c:auto val="1"/>
        <c:lblAlgn val="ctr"/>
        <c:lblOffset val="100"/>
        <c:noMultiLvlLbl val="0"/>
      </c:catAx>
      <c:valAx>
        <c:axId val="645443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3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0827465358803794"/>
          <c:y val="0.955763032484649"/>
          <c:w val="0.35210313909082358"/>
          <c:h val="3.5046974268403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[data-1-1-3-StarterBook_GM_2.xlsx]Subcategory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8-4C53-ACBA-BE61C9C605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08-4C53-ACBA-BE61C9C605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08-4C53-ACBA-BE61C9C60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2010639"/>
        <c:axId val="955752335"/>
      </c:barChart>
      <c:catAx>
        <c:axId val="77201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752335"/>
        <c:crosses val="autoZero"/>
        <c:auto val="1"/>
        <c:lblAlgn val="ctr"/>
        <c:lblOffset val="100"/>
        <c:noMultiLvlLbl val="0"/>
      </c:catAx>
      <c:valAx>
        <c:axId val="955752335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010639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[data-1-1-3-StarterBook_GM_2.xlsx]Outcomes!PivotTable3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80653980752406E-2"/>
          <c:y val="0.14293532190743122"/>
          <c:w val="0.96964484908136483"/>
          <c:h val="0.6926343545890431"/>
        </c:manualLayout>
      </c:layout>
      <c:lineChart>
        <c:grouping val="standar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Outcomes!$A$6:$A$68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Outcomes!$B$6:$B$68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6-4606-B39A-5AA6C4242177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Outcomes!$A$6:$A$68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Outcomes!$C$6:$C$68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6-4606-B39A-5AA6C4242177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Outcomes!$A$6:$A$68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Outcomes!$D$6:$D$68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6-4606-B39A-5AA6C4242177}"/>
            </c:ext>
          </c:extLst>
        </c:ser>
        <c:ser>
          <c:idx val="3"/>
          <c:order val="3"/>
          <c:tx>
            <c:strRef>
              <c:f>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Outcomes!$A$6:$A$68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Outcomes!$E$6:$E$68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66-4606-B39A-5AA6C4242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957023"/>
        <c:axId val="645436495"/>
      </c:lineChart>
      <c:catAx>
        <c:axId val="94595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36495"/>
        <c:crosses val="autoZero"/>
        <c:auto val="1"/>
        <c:lblAlgn val="ctr"/>
        <c:lblOffset val="100"/>
        <c:noMultiLvlLbl val="0"/>
      </c:catAx>
      <c:valAx>
        <c:axId val="64543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95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927315726159229"/>
          <c:y val="0.93252367637959388"/>
          <c:w val="0.35348859232239621"/>
          <c:h val="6.74763050452026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- Musicals -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- Musicals - Analysis</a:t>
          </a:r>
        </a:p>
      </cx:txPr>
    </cx:title>
    <cx:plotArea>
      <cx:plotAreaRegion>
        <cx:series layoutId="boxWhisker" uniqueId="{EE9FC2AD-4441-4FAB-958D-08F356E55143}">
          <cx:tx>
            <cx:txData>
              <cx:f>_xlchart.v1.0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3A623AE8-BDD9-4872-8E25-1AD7F3B0C6A1}">
          <cx:tx>
            <cx:txData>
              <cx:f>_xlchart.v1.2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2D1609B-F975-4BDF-B79A-D4F601F9ADB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314A569-5204-406A-BA76-95F26E84F46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0000" min="0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9581CA-D600-4A11-88EC-151A0628739C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304800</xdr:colOff>
      <xdr:row>0</xdr:row>
      <xdr:rowOff>0</xdr:rowOff>
    </xdr:from>
    <xdr:to>
      <xdr:col>23</xdr:col>
      <xdr:colOff>228600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F7F3E-BCD5-4696-89FF-26509FA62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157162</xdr:colOff>
      <xdr:row>0</xdr:row>
      <xdr:rowOff>0</xdr:rowOff>
    </xdr:from>
    <xdr:to>
      <xdr:col>14</xdr:col>
      <xdr:colOff>590550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65DC2-9438-4209-BA74-D926EBFD9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0</xdr:row>
      <xdr:rowOff>0</xdr:rowOff>
    </xdr:from>
    <xdr:to>
      <xdr:col>17</xdr:col>
      <xdr:colOff>47625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B94BF-9D50-45A4-B1EB-3816CAD40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67236</xdr:colOff>
      <xdr:row>0</xdr:row>
      <xdr:rowOff>0</xdr:rowOff>
    </xdr:from>
    <xdr:to>
      <xdr:col>21</xdr:col>
      <xdr:colOff>123265</xdr:colOff>
      <xdr:row>29</xdr:row>
      <xdr:rowOff>78440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21E72-3462-4013-A476-11884D2A4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0</xdr:row>
      <xdr:rowOff>0</xdr:rowOff>
    </xdr:from>
    <xdr:to>
      <xdr:col>20</xdr:col>
      <xdr:colOff>47625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7A77D-C2DB-4528-A983-A682A1E7A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32A4E2B-0141-44EC-9188-86A4646A1CD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2F115DA-EB75-48D3-A79D-1BC4991BBE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543484</xdr:colOff>
      <xdr:row>0</xdr:row>
      <xdr:rowOff>0</xdr:rowOff>
    </xdr:from>
    <xdr:to>
      <xdr:col>38</xdr:col>
      <xdr:colOff>560293</xdr:colOff>
      <xdr:row>10</xdr:row>
      <xdr:rowOff>739588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712B8AE-0897-4ADA-A88C-A5BCA8D626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07559" y="0"/>
              <a:ext cx="10380009" cy="60926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Madalozzo" refreshedDate="43939.019467013888" createdVersion="6" refreshedVersion="6" minRefreshableVersion="3" recordCount="4114" xr:uid="{B74377FD-6919-4207-A37E-9DEB923D89B8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1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Madalozzo" refreshedDate="43945.996588078706" createdVersion="6" refreshedVersion="6" minRefreshableVersion="3" recordCount="671" xr:uid="{555261E5-B5A8-4786-9DDE-D5C1C6C88CF6}">
  <cacheSource type="worksheet">
    <worksheetSource ref="A1:T672" sheet="US - Plays - Analysis_Data"/>
  </cacheSource>
  <cacheFields count="20">
    <cacheField name="id" numFmtId="0">
      <sharedItems containsSemiMixedTypes="0" containsString="0" containsNumber="1" containsInteger="1" minValue="521" maxValue="4113"/>
    </cacheField>
    <cacheField name="name" numFmtId="0">
      <sharedItems/>
    </cacheField>
    <cacheField name="blurb" numFmtId="0">
      <sharedItems/>
    </cacheField>
    <cacheField name="goal" numFmtId="166">
      <sharedItems containsSemiMixedTypes="0" containsString="0" containsNumber="1" containsInteger="1" minValue="10" maxValue="180000" count="124">
        <n v="180000"/>
        <n v="150000"/>
        <n v="110000"/>
        <n v="100000"/>
        <n v="90000"/>
        <n v="75000"/>
        <n v="60000"/>
        <n v="50000"/>
        <n v="45000"/>
        <n v="40000"/>
        <n v="35000"/>
        <n v="31000"/>
        <n v="30000"/>
        <n v="28000"/>
        <n v="26000"/>
        <n v="25000"/>
        <n v="23000"/>
        <n v="21000"/>
        <n v="20000"/>
        <n v="18000"/>
        <n v="17600"/>
        <n v="15500"/>
        <n v="15000"/>
        <n v="14440"/>
        <n v="14000"/>
        <n v="13500"/>
        <n v="13000"/>
        <n v="12700"/>
        <n v="12200"/>
        <n v="12000"/>
        <n v="11737"/>
        <n v="11200"/>
        <n v="11140"/>
        <n v="11000"/>
        <n v="10500"/>
        <n v="10000"/>
        <n v="9800"/>
        <n v="9600"/>
        <n v="9500"/>
        <n v="9000"/>
        <n v="8880"/>
        <n v="8500"/>
        <n v="8000"/>
        <n v="7750"/>
        <n v="7500"/>
        <n v="7200"/>
        <n v="7000"/>
        <n v="6500"/>
        <n v="6048"/>
        <n v="6000"/>
        <n v="5800"/>
        <n v="5600"/>
        <n v="5500"/>
        <n v="5000"/>
        <n v="4999"/>
        <n v="4900"/>
        <n v="4500"/>
        <n v="4300"/>
        <n v="4200"/>
        <n v="4100"/>
        <n v="4000"/>
        <n v="3871"/>
        <n v="3800"/>
        <n v="3750"/>
        <n v="3500"/>
        <n v="3495"/>
        <n v="3405"/>
        <n v="3400"/>
        <n v="3350"/>
        <n v="3300"/>
        <n v="3255"/>
        <n v="3200"/>
        <n v="3100"/>
        <n v="3000"/>
        <n v="2888"/>
        <n v="2885"/>
        <n v="2827"/>
        <n v="2825"/>
        <n v="2800"/>
        <n v="2700"/>
        <n v="2600"/>
        <n v="2500"/>
        <n v="2224"/>
        <n v="2200"/>
        <n v="2100"/>
        <n v="2000"/>
        <n v="1900"/>
        <n v="1800"/>
        <n v="1750"/>
        <n v="1700"/>
        <n v="1650"/>
        <n v="1600"/>
        <n v="1551"/>
        <n v="1500"/>
        <n v="1300"/>
        <n v="1250"/>
        <n v="1200"/>
        <n v="1150"/>
        <n v="1100"/>
        <n v="1050"/>
        <n v="1000"/>
        <n v="978"/>
        <n v="960"/>
        <n v="900"/>
        <n v="850"/>
        <n v="800"/>
        <n v="777"/>
        <n v="750"/>
        <n v="700"/>
        <n v="678"/>
        <n v="650"/>
        <n v="600"/>
        <n v="525"/>
        <n v="500"/>
        <n v="450"/>
        <n v="400"/>
        <n v="350"/>
        <n v="300"/>
        <n v="270"/>
        <n v="250"/>
        <n v="200"/>
        <n v="150"/>
        <n v="100"/>
        <n v="10"/>
      </sharedItems>
    </cacheField>
    <cacheField name="pledged" numFmtId="165">
      <sharedItems containsSemiMixedTypes="0" containsString="0" containsNumber="1" minValue="0" maxValue="100036"/>
    </cacheField>
    <cacheField name="outcomes" numFmtId="0">
      <sharedItems count="3"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95928000" maxValue="1493838720"/>
    </cacheField>
    <cacheField name="launched_at" numFmtId="0">
      <sharedItems containsSemiMixedTypes="0" containsString="0" containsNumber="1" containsInteger="1" minValue="1288160403" maxValue="1489504916"/>
    </cacheField>
    <cacheField name="staff_pick" numFmtId="0">
      <sharedItems/>
    </cacheField>
    <cacheField name="backers_count" numFmtId="0">
      <sharedItems containsMixedTypes="1" containsNumber="1" containsInteger="1" minValue="1" maxValue="930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339"/>
    </cacheField>
    <cacheField name="Average Donation" numFmtId="0">
      <sharedItems containsSemiMixedTypes="0" containsString="0" containsNumber="1" minValue="0" maxValue="1250"/>
    </cacheField>
    <cacheField name="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10-10-27T06:20:03" maxDate="2017-03-14T15:21:56"/>
    </cacheField>
    <cacheField name="Deadline Conversion" numFmtId="14">
      <sharedItems containsSemiMixedTypes="0" containsNonDate="0" containsDate="1" containsString="0" minDate="2011-01-25T04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  <x v="95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  <x v="95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  <x v="95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  <x v="9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  <x v="96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  <x v="96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  <x v="9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  <x v="97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  <x v="98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  <x v="996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  <x v="101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  <x v="101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  <x v="10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  <x v="10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  <x v="103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  <x v="10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  <x v="104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  <x v="104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  <x v="105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  <x v="105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  <x v="106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  <x v="106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  <x v="107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  <x v="107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  <x v="109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  <x v="110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  <x v="11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  <x v="11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  <x v="115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  <x v="116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  <x v="116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  <x v="11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  <x v="117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  <x v="119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  <x v="119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  <x v="12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  <x v="12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  <x v="121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  <x v="122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  <x v="123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  <x v="124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  <x v="125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  <x v="126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  <x v="126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  <x v="12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  <x v="127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  <x v="127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  <x v="127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  <x v="128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  <x v="130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  <x v="130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  <x v="13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  <x v="13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  <x v="13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  <x v="133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  <x v="133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  <x v="1339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  <x v="135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  <x v="135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  <x v="13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  <x v="136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  <x v="137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  <x v="138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  <x v="139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  <x v="14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  <x v="14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  <x v="140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  <x v="140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  <x v="14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  <x v="141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  <x v="144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  <x v="145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  <x v="145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  <x v="145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  <x v="14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  <x v="147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  <x v="147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  <x v="148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  <x v="148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  <x v="149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  <x v="150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  <x v="150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  <x v="150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  <x v="150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  <x v="15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  <x v="15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  <x v="15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  <x v="15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  <x v="152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  <x v="153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  <x v="15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  <x v="15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  <x v="154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  <x v="155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  <x v="155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  <x v="155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  <x v="155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  <x v="156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  <x v="157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  <x v="157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  <x v="157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  <x v="158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  <x v="158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  <x v="159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  <x v="160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  <x v="161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  <x v="16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  <x v="1624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  <x v="163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  <x v="164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  <x v="165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  <x v="16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  <x v="167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  <x v="168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  <x v="169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  <x v="169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  <x v="16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  <x v="1706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  <x v="170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  <x v="1713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  <x v="171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  <x v="17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  <x v="17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  <x v="172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  <x v="17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  <x v="17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  <x v="173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  <x v="17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  <x v="174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  <x v="175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  <x v="17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  <x v="175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  <x v="176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  <x v="176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  <x v="1776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  <x v="177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  <x v="178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  <x v="178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  <x v="18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  <x v="18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  <x v="185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  <x v="186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  <x v="18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  <x v="18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  <x v="186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  <x v="187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  <x v="187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  <x v="188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  <x v="188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  <x v="189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  <x v="189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  <x v="189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  <x v="19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  <x v="19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  <x v="190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  <x v="191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  <x v="192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  <x v="19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  <x v="19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  <x v="194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  <x v="194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  <x v="196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  <x v="196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  <x v="196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  <x v="196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  <x v="197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  <x v="197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  <x v="197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  <x v="198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  <x v="1995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  <x v="199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  <x v="20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  <x v="20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  <x v="20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  <x v="201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  <x v="203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  <x v="204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  <x v="204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  <x v="204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  <x v="205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  <x v="20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  <x v="205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  <x v="206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  <x v="206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  <x v="207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  <x v="207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  <x v="207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  <x v="208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  <x v="208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  <x v="208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  <x v="209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  <x v="20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  <x v="210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  <x v="210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  <x v="210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  <x v="211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  <x v="211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  <x v="2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  <x v="212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  <x v="213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  <x v="213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  <x v="214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  <x v="214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  <x v="214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  <x v="215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  <x v="215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  <x v="216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  <x v="216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  <x v="216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  <x v="216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  <x v="217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  <x v="218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  <x v="218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  <x v="218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  <x v="21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  <x v="219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  <x v="220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  <x v="22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  <x v="22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  <x v="222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  <x v="222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  <x v="222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  <x v="223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  <x v="223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  <x v="223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  <x v="223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  <x v="22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  <x v="224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  <x v="225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  <x v="225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  <x v="225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  <x v="226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  <x v="227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  <x v="228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  <x v="229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  <x v="22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  <x v="229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  <x v="23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  <x v="231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  <x v="231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  <x v="23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  <x v="23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  <x v="233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  <x v="233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  <x v="2337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  <x v="234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  <x v="234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  <x v="234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  <x v="234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  <x v="235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  <x v="235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  <x v="235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  <x v="23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  <x v="236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  <x v="237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  <x v="238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  <x v="238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  <x v="238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  <x v="239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  <x v="239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  <x v="241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  <x v="241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  <x v="24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  <x v="242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  <x v="243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  <x v="243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  <x v="24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  <x v="246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  <x v="246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  <x v="247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  <x v="248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  <x v="249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  <x v="249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  <x v="249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  <x v="249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  <x v="250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  <x v="25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  <x v="25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  <x v="25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  <x v="252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  <x v="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  <x v="2534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  <x v="254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  <x v="254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  <x v="256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  <x v="256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  <x v="256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  <x v="256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  <x v="25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  <x v="25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  <x v="25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  <x v="257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  <x v="257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  <x v="258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  <x v="258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  <x v="258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  <x v="259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  <x v="259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  <x v="259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  <x v="260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  <x v="261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  <x v="2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  <x v="26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  <x v="262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  <x v="263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  <x v="26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  <x v="263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  <x v="26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  <x v="265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  <x v="266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  <x v="267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  <x v="267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  <x v="267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  <x v="268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  <x v="269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  <x v="27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  <x v="270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  <x v="270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  <x v="271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  <x v="27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  <x v="272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  <x v="272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  <x v="27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  <x v="273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  <x v="27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  <x v="274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  <x v="275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  <x v="275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  <x v="275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  <x v="276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  <x v="277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  <x v="277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  <x v="277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  <x v="278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  <x v="278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  <x v="278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  <x v="28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  <x v="280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  <x v="281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  <x v="281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  <x v="28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  <x v="28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283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  <x v="283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  <x v="28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  <x v="284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  <x v="2841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  <x v="28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  <x v="28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  <x v="2847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  <x v="284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  <x v="285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  <x v="285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  <x v="285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  <x v="2859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  <x v="286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  <x v="287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  <x v="287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  <x v="289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  <x v="289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  <x v="290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  <x v="290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  <x v="290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  <x v="29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  <x v="290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  <x v="290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  <x v="2913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  <x v="29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  <x v="292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  <x v="292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  <x v="293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  <x v="294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  <x v="295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  <x v="296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  <x v="296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  <x v="296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  <x v="296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  <x v="296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  <x v="297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  <x v="297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  <x v="298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  <x v="298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  <x v="29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  <x v="299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  <x v="299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  <x v="299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  <x v="30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  <x v="300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  <x v="300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  <x v="300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  <x v="300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  <x v="30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  <x v="30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  <x v="302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  <x v="302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  <x v="303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  <x v="303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  <x v="30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  <x v="304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  <x v="304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  <x v="305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  <x v="305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  <x v="305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  <x v="306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  <x v="3061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  <x v="307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  <x v="307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  <x v="307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  <x v="308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  <x v="308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  <x v="308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  <x v="309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  <x v="309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  <x v="309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  <x v="310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  <x v="310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  <x v="310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  <x v="311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  <x v="31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  <x v="31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  <x v="31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  <x v="312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  <x v="312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  <x v="31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  <x v="31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  <x v="31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  <x v="314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  <x v="314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  <x v="314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  <x v="315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  <x v="31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  <x v="315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  <x v="315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  <x v="316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  <x v="316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  <x v="316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  <x v="316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  <x v="316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  <x v="317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  <x v="317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  <x v="317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  <x v="318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  <x v="31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  <x v="319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  <x v="319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  <x v="319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  <x v="319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  <x v="320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  <x v="320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  <x v="320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  <x v="32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  <x v="321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  <x v="32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  <x v="32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  <x v="322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  <x v="322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  <x v="322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  <x v="32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  <x v="323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  <x v="324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  <x v="324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  <x v="326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  <x v="326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  <x v="326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  <x v="327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  <x v="327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  <x v="32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  <x v="327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  <x v="3277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  <x v="328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  <x v="328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  <x v="329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  <x v="329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  <x v="330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  <x v="330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  <x v="330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  <x v="33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  <x v="33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  <x v="332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  <x v="33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  <x v="333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  <x v="333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  <x v="334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  <x v="334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  <x v="334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  <x v="335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  <x v="335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  <x v="3358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  <x v="335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  <x v="336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  <x v="336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  <x v="3364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  <x v="3366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  <x v="336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  <x v="337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  <x v="337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  <x v="337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  <x v="337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  <x v="338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  <x v="338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  <x v="339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  <x v="339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  <x v="34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  <x v="34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  <x v="340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  <x v="340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  <x v="340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  <x v="340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  <x v="340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  <x v="34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  <x v="341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  <x v="34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  <x v="341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  <x v="341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  <x v="34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  <x v="342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  <x v="342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  <x v="34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  <x v="34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  <x v="34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  <x v="344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  <x v="344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  <x v="345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  <x v="345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  <x v="345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  <x v="345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  <x v="345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  <x v="345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  <x v="3464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  <x v="347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  <x v="347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  <x v="347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  <x v="34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  <x v="348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  <x v="348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  <x v="348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  <x v="348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  <x v="348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  <x v="348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  <x v="349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  <x v="349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  <x v="349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  <x v="349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  <x v="349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  <x v="350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  <x v="350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  <x v="350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  <x v="350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  <x v="350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  <x v="35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  <x v="35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  <x v="35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  <x v="352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  <x v="35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  <x v="3529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  <x v="353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  <x v="353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  <x v="35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  <x v="354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  <x v="354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  <x v="354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  <x v="354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  <x v="355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  <x v="35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  <x v="356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  <x v="356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  <x v="356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  <x v="357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  <x v="358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  <x v="358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  <x v="358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  <x v="358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  <x v="358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  <x v="359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  <x v="359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  <x v="359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  <x v="359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  <x v="360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  <x v="360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  <x v="360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  <x v="361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  <x v="36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  <x v="361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  <x v="36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  <x v="36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  <x v="362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  <x v="362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  <x v="362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  <x v="363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  <x v="363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  <x v="363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  <x v="36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  <x v="363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  <x v="364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  <x v="36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  <x v="364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  <x v="364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  <x v="364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  <x v="364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  <x v="365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  <x v="365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  <x v="365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  <x v="36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  <x v="3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  <x v="366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  <x v="367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  <x v="367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  <x v="367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  <x v="367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  <x v="367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  <x v="368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  <x v="368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  <x v="368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  <x v="368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  <x v="368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  <x v="369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  <x v="369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  <x v="369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  <x v="369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  <x v="370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s v="no backers"/>
    <b v="0"/>
    <x v="21"/>
    <n v="0"/>
    <n v="0"/>
    <x v="5"/>
    <x v="21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s v="no backers"/>
    <b v="0"/>
    <x v="21"/>
    <n v="0"/>
    <n v="0"/>
    <x v="5"/>
    <x v="21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s v="no backers"/>
    <b v="0"/>
    <x v="21"/>
    <n v="0"/>
    <n v="0"/>
    <x v="5"/>
    <x v="21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s v="no backers"/>
    <b v="0"/>
    <x v="21"/>
    <n v="0"/>
    <n v="0"/>
    <x v="5"/>
    <x v="21"/>
    <x v="3707"/>
  </r>
  <r>
    <n v="131"/>
    <s v="I (Canceled)"/>
    <s v="I"/>
    <n v="1200"/>
    <n v="0"/>
    <x v="1"/>
    <x v="0"/>
    <s v="USD"/>
    <n v="1467763200"/>
    <n v="1466453161"/>
    <b v="0"/>
    <s v="no backers"/>
    <b v="0"/>
    <x v="21"/>
    <n v="0"/>
    <n v="0"/>
    <x v="5"/>
    <x v="21"/>
    <x v="37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s v="no backers"/>
    <b v="0"/>
    <x v="21"/>
    <n v="0"/>
    <n v="0"/>
    <x v="5"/>
    <x v="21"/>
    <x v="37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s v="no backers"/>
    <b v="0"/>
    <x v="21"/>
    <n v="0"/>
    <n v="0"/>
    <x v="5"/>
    <x v="21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s v="no backers"/>
    <b v="0"/>
    <x v="21"/>
    <n v="0"/>
    <n v="0"/>
    <x v="5"/>
    <x v="21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s v="no backers"/>
    <b v="0"/>
    <x v="21"/>
    <n v="0"/>
    <n v="0"/>
    <x v="5"/>
    <x v="21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s v="no backers"/>
    <b v="0"/>
    <x v="21"/>
    <n v="0"/>
    <n v="0"/>
    <x v="5"/>
    <x v="21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s v="no backers"/>
    <b v="0"/>
    <x v="21"/>
    <n v="0"/>
    <n v="0"/>
    <x v="5"/>
    <x v="21"/>
    <x v="37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s v="no backers"/>
    <b v="0"/>
    <x v="21"/>
    <n v="0"/>
    <n v="0"/>
    <x v="5"/>
    <x v="21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s v="no backers"/>
    <b v="0"/>
    <x v="21"/>
    <n v="0"/>
    <n v="0"/>
    <x v="5"/>
    <x v="21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s v="no backers"/>
    <b v="0"/>
    <x v="10"/>
    <n v="0"/>
    <n v="0"/>
    <x v="5"/>
    <x v="10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s v="no backers"/>
    <b v="0"/>
    <x v="10"/>
    <n v="0"/>
    <n v="0"/>
    <x v="5"/>
    <x v="10"/>
    <x v="3718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s v="no backers"/>
    <b v="0"/>
    <x v="10"/>
    <n v="0"/>
    <n v="0"/>
    <x v="5"/>
    <x v="10"/>
    <x v="37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s v="no backers"/>
    <b v="0"/>
    <x v="10"/>
    <n v="0"/>
    <n v="0"/>
    <x v="5"/>
    <x v="10"/>
    <x v="372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s v="no backers"/>
    <b v="0"/>
    <x v="10"/>
    <n v="0"/>
    <n v="0"/>
    <x v="5"/>
    <x v="10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s v="no backers"/>
    <b v="0"/>
    <x v="10"/>
    <n v="0"/>
    <n v="0"/>
    <x v="5"/>
    <x v="10"/>
    <x v="37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s v="no backers"/>
    <b v="0"/>
    <x v="10"/>
    <n v="0"/>
    <n v="0"/>
    <x v="5"/>
    <x v="10"/>
    <x v="3723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s v="no backers"/>
    <b v="0"/>
    <x v="10"/>
    <n v="0"/>
    <n v="0"/>
    <x v="5"/>
    <x v="10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s v="no backers"/>
    <b v="0"/>
    <x v="10"/>
    <n v="0"/>
    <n v="0"/>
    <x v="5"/>
    <x v="10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s v="no backers"/>
    <b v="0"/>
    <x v="10"/>
    <n v="0"/>
    <n v="0"/>
    <x v="5"/>
    <x v="1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s v="no backers"/>
    <b v="0"/>
    <x v="10"/>
    <n v="0"/>
    <n v="0"/>
    <x v="5"/>
    <x v="10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s v="no backers"/>
    <b v="0"/>
    <x v="10"/>
    <n v="0"/>
    <n v="0"/>
    <x v="5"/>
    <x v="10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s v="no backers"/>
    <b v="0"/>
    <x v="10"/>
    <n v="0"/>
    <n v="0"/>
    <x v="5"/>
    <x v="10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s v="no backers"/>
    <b v="0"/>
    <x v="10"/>
    <n v="0"/>
    <n v="0"/>
    <x v="5"/>
    <x v="10"/>
    <x v="3730"/>
  </r>
  <r>
    <n v="202"/>
    <s v="Modern Gangsters"/>
    <s v="new web series created by jonney terry"/>
    <n v="6000"/>
    <n v="0"/>
    <x v="2"/>
    <x v="0"/>
    <s v="USD"/>
    <n v="1444337940"/>
    <n v="1441750564"/>
    <b v="0"/>
    <s v="no backers"/>
    <b v="0"/>
    <x v="10"/>
    <n v="0"/>
    <n v="0"/>
    <x v="5"/>
    <x v="10"/>
    <x v="37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s v="no backers"/>
    <b v="0"/>
    <x v="10"/>
    <n v="0"/>
    <n v="0"/>
    <x v="5"/>
    <x v="10"/>
    <x v="3732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s v="no backers"/>
    <b v="0"/>
    <x v="10"/>
    <n v="0"/>
    <n v="0"/>
    <x v="5"/>
    <x v="10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s v="no backers"/>
    <b v="0"/>
    <x v="10"/>
    <n v="0"/>
    <n v="0"/>
    <x v="5"/>
    <x v="10"/>
    <x v="3734"/>
  </r>
  <r>
    <n v="221"/>
    <s v="Archetypes"/>
    <s v="Film about Schizophrenia with Surreal Twists!"/>
    <n v="50000"/>
    <n v="0"/>
    <x v="2"/>
    <x v="0"/>
    <s v="USD"/>
    <n v="1427569564"/>
    <n v="1422389164"/>
    <b v="0"/>
    <s v="no backers"/>
    <b v="0"/>
    <x v="10"/>
    <n v="0"/>
    <n v="0"/>
    <x v="5"/>
    <x v="10"/>
    <x v="373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s v="no backers"/>
    <b v="0"/>
    <x v="10"/>
    <n v="0"/>
    <n v="0"/>
    <x v="5"/>
    <x v="1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s v="no backers"/>
    <b v="0"/>
    <x v="10"/>
    <n v="0"/>
    <n v="0"/>
    <x v="5"/>
    <x v="10"/>
    <x v="373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s v="no backers"/>
    <b v="0"/>
    <x v="10"/>
    <n v="0"/>
    <n v="0"/>
    <x v="5"/>
    <x v="10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s v="no backers"/>
    <b v="0"/>
    <x v="10"/>
    <n v="0"/>
    <n v="0"/>
    <x v="5"/>
    <x v="10"/>
    <x v="373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s v="no backers"/>
    <b v="0"/>
    <x v="10"/>
    <n v="0"/>
    <n v="0"/>
    <x v="5"/>
    <x v="10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s v="no backers"/>
    <b v="0"/>
    <x v="10"/>
    <n v="0"/>
    <n v="0"/>
    <x v="5"/>
    <x v="10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s v="no backers"/>
    <b v="0"/>
    <x v="10"/>
    <n v="0"/>
    <n v="0"/>
    <x v="5"/>
    <x v="10"/>
    <x v="374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s v="no backers"/>
    <b v="0"/>
    <x v="10"/>
    <n v="0"/>
    <n v="0"/>
    <x v="5"/>
    <x v="10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s v="no backers"/>
    <b v="0"/>
    <x v="10"/>
    <n v="0"/>
    <n v="0"/>
    <x v="5"/>
    <x v="10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s v="no backers"/>
    <b v="0"/>
    <x v="10"/>
    <n v="0"/>
    <n v="0"/>
    <x v="5"/>
    <x v="10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s v="no backers"/>
    <b v="0"/>
    <x v="10"/>
    <n v="0"/>
    <n v="0"/>
    <x v="5"/>
    <x v="1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s v="no backers"/>
    <b v="0"/>
    <x v="23"/>
    <n v="0"/>
    <n v="0"/>
    <x v="5"/>
    <x v="23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s v="no backers"/>
    <b v="0"/>
    <x v="23"/>
    <n v="0"/>
    <n v="0"/>
    <x v="5"/>
    <x v="23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s v="no backers"/>
    <b v="0"/>
    <x v="23"/>
    <n v="0"/>
    <n v="0"/>
    <x v="5"/>
    <x v="23"/>
    <x v="374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s v="no backers"/>
    <b v="0"/>
    <x v="23"/>
    <n v="0"/>
    <n v="0"/>
    <x v="5"/>
    <x v="23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s v="no backers"/>
    <b v="0"/>
    <x v="23"/>
    <n v="0"/>
    <n v="0"/>
    <x v="5"/>
    <x v="23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s v="no backers"/>
    <b v="0"/>
    <x v="23"/>
    <n v="0"/>
    <n v="0"/>
    <x v="5"/>
    <x v="23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s v="no backers"/>
    <b v="0"/>
    <x v="23"/>
    <n v="0"/>
    <n v="0"/>
    <x v="5"/>
    <x v="23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s v="no backers"/>
    <b v="0"/>
    <x v="23"/>
    <n v="0"/>
    <n v="0"/>
    <x v="5"/>
    <x v="23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s v="no backers"/>
    <b v="0"/>
    <x v="23"/>
    <n v="0"/>
    <n v="0"/>
    <x v="5"/>
    <x v="23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s v="no backers"/>
    <b v="0"/>
    <x v="23"/>
    <n v="0"/>
    <n v="0"/>
    <x v="5"/>
    <x v="23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s v="no backers"/>
    <b v="0"/>
    <x v="23"/>
    <n v="0"/>
    <n v="0"/>
    <x v="5"/>
    <x v="23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s v="no backers"/>
    <b v="0"/>
    <x v="23"/>
    <n v="0"/>
    <n v="0"/>
    <x v="5"/>
    <x v="23"/>
    <x v="375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s v="no backers"/>
    <b v="0"/>
    <x v="23"/>
    <n v="0"/>
    <n v="0"/>
    <x v="5"/>
    <x v="23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s v="no backers"/>
    <b v="0"/>
    <x v="23"/>
    <n v="0"/>
    <n v="0"/>
    <x v="5"/>
    <x v="23"/>
    <x v="376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s v="no backers"/>
    <b v="0"/>
    <x v="23"/>
    <n v="0"/>
    <n v="0"/>
    <x v="5"/>
    <x v="23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s v="no backers"/>
    <b v="0"/>
    <x v="23"/>
    <n v="0"/>
    <n v="0"/>
    <x v="5"/>
    <x v="23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s v="no backers"/>
    <b v="0"/>
    <x v="23"/>
    <n v="0"/>
    <n v="0"/>
    <x v="5"/>
    <x v="23"/>
    <x v="376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s v="no backers"/>
    <b v="0"/>
    <x v="23"/>
    <n v="0"/>
    <n v="0"/>
    <x v="5"/>
    <x v="23"/>
    <x v="3764"/>
  </r>
  <r>
    <n v="490"/>
    <s v="PROJECT IS CANCELLED"/>
    <s v="Cancelled"/>
    <n v="1000"/>
    <n v="0"/>
    <x v="2"/>
    <x v="0"/>
    <s v="USD"/>
    <n v="1345677285"/>
    <n v="1343085285"/>
    <b v="0"/>
    <s v="no backers"/>
    <b v="0"/>
    <x v="23"/>
    <n v="0"/>
    <n v="0"/>
    <x v="5"/>
    <x v="23"/>
    <x v="376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s v="no backers"/>
    <b v="0"/>
    <x v="23"/>
    <n v="0"/>
    <n v="0"/>
    <x v="5"/>
    <x v="23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s v="no backers"/>
    <b v="0"/>
    <x v="23"/>
    <n v="0"/>
    <n v="0"/>
    <x v="5"/>
    <x v="23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s v="no backers"/>
    <b v="0"/>
    <x v="23"/>
    <n v="0"/>
    <n v="0"/>
    <x v="5"/>
    <x v="23"/>
    <x v="376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s v="no backers"/>
    <b v="0"/>
    <x v="23"/>
    <n v="0"/>
    <n v="0"/>
    <x v="5"/>
    <x v="23"/>
    <x v="376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s v="no backers"/>
    <b v="0"/>
    <x v="23"/>
    <n v="0"/>
    <n v="0"/>
    <x v="5"/>
    <x v="23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s v="no backers"/>
    <b v="0"/>
    <x v="23"/>
    <n v="0"/>
    <n v="0"/>
    <x v="5"/>
    <x v="23"/>
    <x v="377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s v="no backers"/>
    <b v="0"/>
    <x v="23"/>
    <n v="0"/>
    <n v="0"/>
    <x v="5"/>
    <x v="23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s v="no backers"/>
    <b v="0"/>
    <x v="23"/>
    <n v="0"/>
    <n v="0"/>
    <x v="5"/>
    <x v="23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s v="no backers"/>
    <b v="0"/>
    <x v="26"/>
    <n v="0"/>
    <n v="0"/>
    <x v="0"/>
    <x v="26"/>
    <x v="377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s v="no backers"/>
    <b v="0"/>
    <x v="26"/>
    <n v="0"/>
    <n v="0"/>
    <x v="0"/>
    <x v="26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s v="no backers"/>
    <b v="0"/>
    <x v="26"/>
    <n v="0"/>
    <n v="0"/>
    <x v="0"/>
    <x v="26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s v="no backers"/>
    <b v="0"/>
    <x v="26"/>
    <n v="0"/>
    <n v="0"/>
    <x v="0"/>
    <x v="26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s v="no backers"/>
    <b v="0"/>
    <x v="26"/>
    <n v="0"/>
    <n v="0"/>
    <x v="0"/>
    <x v="26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s v="no backers"/>
    <b v="0"/>
    <x v="26"/>
    <n v="0"/>
    <n v="0"/>
    <x v="0"/>
    <x v="26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s v="no backers"/>
    <b v="0"/>
    <x v="26"/>
    <n v="0"/>
    <n v="0"/>
    <x v="0"/>
    <x v="26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s v="no backers"/>
    <b v="0"/>
    <x v="26"/>
    <n v="0"/>
    <n v="0"/>
    <x v="0"/>
    <x v="26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s v="no backers"/>
    <b v="0"/>
    <x v="26"/>
    <n v="0"/>
    <n v="0"/>
    <x v="0"/>
    <x v="26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s v="no backers"/>
    <b v="0"/>
    <x v="26"/>
    <n v="0"/>
    <n v="0"/>
    <x v="0"/>
    <x v="26"/>
    <x v="378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s v="no backers"/>
    <b v="0"/>
    <x v="26"/>
    <n v="0"/>
    <n v="0"/>
    <x v="0"/>
    <x v="26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s v="no backers"/>
    <b v="0"/>
    <x v="26"/>
    <n v="0"/>
    <n v="0"/>
    <x v="0"/>
    <x v="26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s v="no backers"/>
    <b v="0"/>
    <x v="26"/>
    <n v="0"/>
    <n v="0"/>
    <x v="0"/>
    <x v="26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s v="no backers"/>
    <b v="0"/>
    <x v="26"/>
    <n v="0"/>
    <n v="0"/>
    <x v="0"/>
    <x v="26"/>
    <x v="378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s v="no backers"/>
    <b v="0"/>
    <x v="26"/>
    <n v="0"/>
    <n v="0"/>
    <x v="0"/>
    <x v="2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s v="no backers"/>
    <b v="0"/>
    <x v="26"/>
    <n v="0"/>
    <n v="0"/>
    <x v="0"/>
    <x v="26"/>
    <x v="3789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s v="no backers"/>
    <b v="0"/>
    <x v="26"/>
    <n v="0"/>
    <n v="0"/>
    <x v="0"/>
    <x v="26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s v="no backers"/>
    <b v="0"/>
    <x v="26"/>
    <n v="0"/>
    <n v="0"/>
    <x v="0"/>
    <x v="26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s v="no backers"/>
    <b v="0"/>
    <x v="26"/>
    <n v="0"/>
    <n v="0"/>
    <x v="0"/>
    <x v="26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s v="no backers"/>
    <b v="0"/>
    <x v="26"/>
    <n v="0"/>
    <n v="0"/>
    <x v="0"/>
    <x v="26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s v="no backers"/>
    <b v="0"/>
    <x v="26"/>
    <n v="0"/>
    <n v="0"/>
    <x v="0"/>
    <x v="26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s v="no backers"/>
    <b v="0"/>
    <x v="26"/>
    <n v="0"/>
    <n v="0"/>
    <x v="0"/>
    <x v="26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s v="no backers"/>
    <b v="0"/>
    <x v="26"/>
    <n v="0"/>
    <n v="0"/>
    <x v="0"/>
    <x v="26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s v="no backers"/>
    <b v="0"/>
    <x v="26"/>
    <n v="0"/>
    <n v="0"/>
    <x v="0"/>
    <x v="26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s v="no backers"/>
    <b v="0"/>
    <x v="26"/>
    <n v="0"/>
    <n v="0"/>
    <x v="0"/>
    <x v="26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s v="no backers"/>
    <b v="0"/>
    <x v="26"/>
    <n v="0"/>
    <n v="0"/>
    <x v="0"/>
    <x v="26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s v="no backers"/>
    <b v="0"/>
    <x v="26"/>
    <n v="0"/>
    <n v="0"/>
    <x v="0"/>
    <x v="26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s v="no backers"/>
    <b v="0"/>
    <x v="1"/>
    <n v="0"/>
    <n v="0"/>
    <x v="0"/>
    <x v="1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s v="no backers"/>
    <b v="0"/>
    <x v="1"/>
    <n v="0"/>
    <n v="0"/>
    <x v="0"/>
    <x v="1"/>
    <x v="3802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s v="no backers"/>
    <b v="0"/>
    <x v="1"/>
    <n v="0"/>
    <n v="0"/>
    <x v="0"/>
    <x v="1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s v="no backers"/>
    <b v="0"/>
    <x v="35"/>
    <n v="0"/>
    <n v="0"/>
    <x v="1"/>
    <x v="35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s v="no backers"/>
    <b v="0"/>
    <x v="35"/>
    <n v="0"/>
    <n v="0"/>
    <x v="1"/>
    <x v="35"/>
    <x v="380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s v="no backers"/>
    <b v="0"/>
    <x v="35"/>
    <n v="0"/>
    <n v="0"/>
    <x v="1"/>
    <x v="35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s v="no backers"/>
    <b v="0"/>
    <x v="35"/>
    <n v="0"/>
    <n v="0"/>
    <x v="1"/>
    <x v="35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s v="no backers"/>
    <b v="0"/>
    <x v="35"/>
    <n v="0"/>
    <n v="0"/>
    <x v="1"/>
    <x v="35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s v="no backers"/>
    <b v="0"/>
    <x v="35"/>
    <n v="0"/>
    <n v="0"/>
    <x v="1"/>
    <x v="35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s v="no backers"/>
    <b v="0"/>
    <x v="33"/>
    <n v="0"/>
    <n v="0"/>
    <x v="7"/>
    <x v="33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s v="no backers"/>
    <b v="0"/>
    <x v="12"/>
    <n v="0"/>
    <n v="0"/>
    <x v="7"/>
    <x v="12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s v="no backers"/>
    <b v="0"/>
    <x v="12"/>
    <n v="0"/>
    <n v="0"/>
    <x v="7"/>
    <x v="12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s v="no backers"/>
    <b v="0"/>
    <x v="33"/>
    <n v="0"/>
    <n v="0"/>
    <x v="7"/>
    <x v="33"/>
    <x v="38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s v="no backers"/>
    <b v="0"/>
    <x v="33"/>
    <n v="0"/>
    <n v="0"/>
    <x v="7"/>
    <x v="33"/>
    <x v="38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s v="no backers"/>
    <b v="0"/>
    <x v="33"/>
    <n v="0"/>
    <n v="0"/>
    <x v="7"/>
    <x v="33"/>
    <x v="38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s v="no backers"/>
    <b v="0"/>
    <x v="33"/>
    <n v="0"/>
    <n v="0"/>
    <x v="7"/>
    <x v="33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s v="no backers"/>
    <b v="0"/>
    <x v="33"/>
    <n v="0"/>
    <n v="0"/>
    <x v="7"/>
    <x v="33"/>
    <x v="381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s v="no backers"/>
    <b v="0"/>
    <x v="33"/>
    <n v="0"/>
    <n v="0"/>
    <x v="7"/>
    <x v="33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s v="no backers"/>
    <b v="0"/>
    <x v="33"/>
    <n v="0"/>
    <n v="0"/>
    <x v="7"/>
    <x v="33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s v="no backers"/>
    <b v="0"/>
    <x v="33"/>
    <n v="0"/>
    <n v="0"/>
    <x v="7"/>
    <x v="33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s v="no backers"/>
    <b v="0"/>
    <x v="33"/>
    <n v="0"/>
    <n v="0"/>
    <x v="7"/>
    <x v="33"/>
    <x v="38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s v="no backers"/>
    <b v="0"/>
    <x v="33"/>
    <n v="0"/>
    <n v="0"/>
    <x v="7"/>
    <x v="33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s v="no backers"/>
    <b v="0"/>
    <x v="33"/>
    <n v="0"/>
    <n v="0"/>
    <x v="7"/>
    <x v="33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s v="no backers"/>
    <b v="0"/>
    <x v="33"/>
    <n v="0"/>
    <n v="0"/>
    <x v="7"/>
    <x v="33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s v="no backers"/>
    <b v="0"/>
    <x v="1"/>
    <n v="0"/>
    <n v="0"/>
    <x v="0"/>
    <x v="1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s v="no backers"/>
    <b v="0"/>
    <x v="1"/>
    <n v="0"/>
    <n v="0"/>
    <x v="0"/>
    <x v="1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s v="no backers"/>
    <b v="0"/>
    <x v="30"/>
    <n v="0"/>
    <n v="0"/>
    <x v="8"/>
    <x v="30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s v="no backers"/>
    <b v="0"/>
    <x v="30"/>
    <n v="0"/>
    <n v="0"/>
    <x v="8"/>
    <x v="30"/>
    <x v="3828"/>
  </r>
  <r>
    <n v="1049"/>
    <s v="J1 (Canceled)"/>
    <s v="------"/>
    <n v="12000"/>
    <n v="0"/>
    <x v="1"/>
    <x v="0"/>
    <s v="USD"/>
    <n v="1455272445"/>
    <n v="1452680445"/>
    <b v="0"/>
    <s v="no backers"/>
    <b v="0"/>
    <x v="30"/>
    <n v="0"/>
    <n v="0"/>
    <x v="8"/>
    <x v="30"/>
    <x v="382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s v="no backers"/>
    <b v="0"/>
    <x v="30"/>
    <n v="0"/>
    <n v="0"/>
    <x v="8"/>
    <x v="30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s v="no backers"/>
    <b v="0"/>
    <x v="30"/>
    <n v="0"/>
    <n v="0"/>
    <x v="8"/>
    <x v="30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s v="no backers"/>
    <b v="0"/>
    <x v="30"/>
    <n v="0"/>
    <n v="0"/>
    <x v="8"/>
    <x v="3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s v="no backers"/>
    <b v="0"/>
    <x v="30"/>
    <n v="0"/>
    <n v="0"/>
    <x v="8"/>
    <x v="3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s v="no backers"/>
    <b v="0"/>
    <x v="30"/>
    <n v="0"/>
    <n v="0"/>
    <x v="8"/>
    <x v="30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s v="no backers"/>
    <b v="0"/>
    <x v="30"/>
    <n v="0"/>
    <n v="0"/>
    <x v="8"/>
    <x v="30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s v="no backers"/>
    <b v="0"/>
    <x v="30"/>
    <n v="0"/>
    <n v="0"/>
    <x v="8"/>
    <x v="30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s v="no backers"/>
    <b v="0"/>
    <x v="30"/>
    <n v="0"/>
    <n v="0"/>
    <x v="8"/>
    <x v="30"/>
    <x v="3837"/>
  </r>
  <r>
    <n v="1059"/>
    <s v="Voice Over Artist (Canceled)"/>
    <s v="Turning myself into a vocal artist."/>
    <n v="1100"/>
    <n v="0"/>
    <x v="1"/>
    <x v="0"/>
    <s v="USD"/>
    <n v="1426269456"/>
    <n v="1423681056"/>
    <b v="0"/>
    <s v="no backers"/>
    <b v="0"/>
    <x v="30"/>
    <n v="0"/>
    <n v="0"/>
    <x v="8"/>
    <x v="30"/>
    <x v="383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s v="no backers"/>
    <b v="0"/>
    <x v="30"/>
    <n v="0"/>
    <n v="0"/>
    <x v="8"/>
    <x v="3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s v="no backers"/>
    <b v="0"/>
    <x v="30"/>
    <n v="0"/>
    <n v="0"/>
    <x v="8"/>
    <x v="30"/>
    <x v="384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s v="no backers"/>
    <b v="0"/>
    <x v="18"/>
    <n v="0"/>
    <n v="0"/>
    <x v="3"/>
    <x v="18"/>
    <x v="3841"/>
  </r>
  <r>
    <n v="1084"/>
    <s v="My own channel"/>
    <s v="I want to start my own channel for gaming"/>
    <n v="550"/>
    <n v="0"/>
    <x v="2"/>
    <x v="0"/>
    <s v="USD"/>
    <n v="1407534804"/>
    <n v="1404942804"/>
    <b v="0"/>
    <s v="no backers"/>
    <b v="0"/>
    <x v="18"/>
    <n v="0"/>
    <n v="0"/>
    <x v="3"/>
    <x v="18"/>
    <x v="384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s v="no backers"/>
    <b v="0"/>
    <x v="18"/>
    <n v="0"/>
    <n v="0"/>
    <x v="3"/>
    <x v="18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s v="no backers"/>
    <b v="0"/>
    <x v="18"/>
    <n v="0"/>
    <n v="0"/>
    <x v="3"/>
    <x v="18"/>
    <x v="38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s v="no backers"/>
    <b v="0"/>
    <x v="18"/>
    <n v="0"/>
    <n v="0"/>
    <x v="3"/>
    <x v="18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s v="no backers"/>
    <b v="0"/>
    <x v="18"/>
    <n v="0"/>
    <n v="0"/>
    <x v="3"/>
    <x v="18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s v="no backers"/>
    <b v="0"/>
    <x v="28"/>
    <n v="0"/>
    <n v="0"/>
    <x v="3"/>
    <x v="28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s v="no backers"/>
    <b v="0"/>
    <x v="28"/>
    <n v="0"/>
    <n v="0"/>
    <x v="3"/>
    <x v="28"/>
    <x v="38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s v="no backers"/>
    <b v="0"/>
    <x v="28"/>
    <n v="0"/>
    <n v="0"/>
    <x v="3"/>
    <x v="28"/>
    <x v="3849"/>
  </r>
  <r>
    <n v="1141"/>
    <s v="Arena Z - Zombie Survival"/>
    <s v="I think this will be a great game!"/>
    <n v="500"/>
    <n v="0"/>
    <x v="2"/>
    <x v="4"/>
    <s v="EUR"/>
    <n v="1436460450"/>
    <n v="1433868450"/>
    <b v="0"/>
    <s v="no backers"/>
    <b v="0"/>
    <x v="28"/>
    <n v="0"/>
    <n v="0"/>
    <x v="3"/>
    <x v="28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s v="no backers"/>
    <b v="0"/>
    <x v="28"/>
    <n v="0"/>
    <n v="0"/>
    <x v="3"/>
    <x v="28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s v="no backers"/>
    <b v="0"/>
    <x v="29"/>
    <n v="0"/>
    <n v="0"/>
    <x v="4"/>
    <x v="29"/>
    <x v="3852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s v="no backers"/>
    <b v="0"/>
    <x v="29"/>
    <n v="0"/>
    <n v="0"/>
    <x v="4"/>
    <x v="29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s v="no backers"/>
    <b v="0"/>
    <x v="29"/>
    <n v="0"/>
    <n v="0"/>
    <x v="4"/>
    <x v="29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s v="no backers"/>
    <b v="0"/>
    <x v="29"/>
    <n v="0"/>
    <n v="0"/>
    <x v="4"/>
    <x v="29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s v="no backers"/>
    <b v="0"/>
    <x v="29"/>
    <n v="0"/>
    <n v="0"/>
    <x v="4"/>
    <x v="29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s v="no backers"/>
    <b v="0"/>
    <x v="29"/>
    <n v="0"/>
    <n v="0"/>
    <x v="4"/>
    <x v="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s v="no backers"/>
    <b v="0"/>
    <x v="29"/>
    <n v="0"/>
    <n v="0"/>
    <x v="4"/>
    <x v="29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s v="no backers"/>
    <b v="0"/>
    <x v="29"/>
    <n v="0"/>
    <n v="0"/>
    <x v="4"/>
    <x v="29"/>
    <x v="385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s v="no backers"/>
    <b v="0"/>
    <x v="29"/>
    <n v="0"/>
    <n v="0"/>
    <x v="4"/>
    <x v="29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s v="no backers"/>
    <b v="0"/>
    <x v="29"/>
    <n v="0"/>
    <n v="0"/>
    <x v="4"/>
    <x v="29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s v="no backers"/>
    <b v="0"/>
    <x v="37"/>
    <n v="0"/>
    <n v="0"/>
    <x v="7"/>
    <x v="37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s v="no backers"/>
    <b v="0"/>
    <x v="37"/>
    <n v="0"/>
    <n v="0"/>
    <x v="7"/>
    <x v="37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s v="no backers"/>
    <b v="0"/>
    <x v="37"/>
    <n v="0"/>
    <n v="0"/>
    <x v="7"/>
    <x v="37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s v="no backers"/>
    <b v="0"/>
    <x v="37"/>
    <n v="0"/>
    <n v="0"/>
    <x v="7"/>
    <x v="37"/>
    <x v="386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s v="no backers"/>
    <b v="0"/>
    <x v="37"/>
    <n v="0"/>
    <n v="0"/>
    <x v="7"/>
    <x v="37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s v="no backers"/>
    <b v="0"/>
    <x v="37"/>
    <n v="0"/>
    <n v="0"/>
    <x v="7"/>
    <x v="37"/>
    <x v="386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s v="no backers"/>
    <b v="0"/>
    <x v="37"/>
    <n v="0"/>
    <n v="0"/>
    <x v="7"/>
    <x v="37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s v="no backers"/>
    <b v="0"/>
    <x v="1"/>
    <n v="0"/>
    <n v="0"/>
    <x v="0"/>
    <x v="1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s v="no backers"/>
    <b v="0"/>
    <x v="1"/>
    <n v="0"/>
    <n v="0"/>
    <x v="0"/>
    <x v="1"/>
    <x v="38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s v="no backers"/>
    <b v="0"/>
    <x v="1"/>
    <n v="0"/>
    <n v="0"/>
    <x v="0"/>
    <x v="1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s v="no backers"/>
    <b v="0"/>
    <x v="31"/>
    <n v="0"/>
    <n v="0"/>
    <x v="1"/>
    <x v="31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s v="no backers"/>
    <b v="0"/>
    <x v="31"/>
    <n v="0"/>
    <n v="0"/>
    <x v="1"/>
    <x v="31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s v="no backers"/>
    <b v="0"/>
    <x v="31"/>
    <n v="0"/>
    <n v="0"/>
    <x v="1"/>
    <x v="31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s v="no backers"/>
    <b v="0"/>
    <x v="31"/>
    <n v="0"/>
    <n v="0"/>
    <x v="1"/>
    <x v="31"/>
    <x v="387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s v="no backers"/>
    <b v="0"/>
    <x v="31"/>
    <n v="0"/>
    <n v="0"/>
    <x v="1"/>
    <x v="31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s v="no backers"/>
    <b v="0"/>
    <x v="31"/>
    <n v="0"/>
    <n v="0"/>
    <x v="1"/>
    <x v="31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s v="no backers"/>
    <b v="0"/>
    <x v="31"/>
    <n v="0"/>
    <n v="0"/>
    <x v="1"/>
    <x v="31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s v="no backers"/>
    <b v="0"/>
    <x v="31"/>
    <n v="0"/>
    <n v="0"/>
    <x v="1"/>
    <x v="31"/>
    <x v="387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s v="no backers"/>
    <b v="0"/>
    <x v="31"/>
    <n v="0"/>
    <n v="0"/>
    <x v="1"/>
    <x v="31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s v="no backers"/>
    <b v="0"/>
    <x v="31"/>
    <n v="0"/>
    <n v="0"/>
    <x v="1"/>
    <x v="31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s v="no backers"/>
    <b v="0"/>
    <x v="31"/>
    <n v="0"/>
    <n v="0"/>
    <x v="1"/>
    <x v="31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s v="no backers"/>
    <b v="0"/>
    <x v="31"/>
    <n v="0"/>
    <n v="0"/>
    <x v="1"/>
    <x v="31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s v="no backers"/>
    <b v="0"/>
    <x v="31"/>
    <n v="0"/>
    <n v="0"/>
    <x v="1"/>
    <x v="31"/>
    <x v="388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s v="no backers"/>
    <b v="0"/>
    <x v="31"/>
    <n v="0"/>
    <n v="0"/>
    <x v="1"/>
    <x v="31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s v="no backers"/>
    <b v="0"/>
    <x v="31"/>
    <n v="0"/>
    <n v="0"/>
    <x v="1"/>
    <x v="31"/>
    <x v="388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s v="no backers"/>
    <b v="0"/>
    <x v="31"/>
    <n v="0"/>
    <n v="0"/>
    <x v="1"/>
    <x v="31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s v="no backers"/>
    <b v="0"/>
    <x v="31"/>
    <n v="0"/>
    <n v="0"/>
    <x v="1"/>
    <x v="31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s v="no backers"/>
    <b v="0"/>
    <x v="31"/>
    <n v="0"/>
    <n v="0"/>
    <x v="1"/>
    <x v="31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s v="no backers"/>
    <b v="0"/>
    <x v="31"/>
    <n v="0"/>
    <n v="0"/>
    <x v="1"/>
    <x v="31"/>
    <x v="389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s v="no backers"/>
    <b v="0"/>
    <x v="35"/>
    <n v="0"/>
    <n v="0"/>
    <x v="1"/>
    <x v="35"/>
    <x v="389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s v="no backers"/>
    <b v="0"/>
    <x v="35"/>
    <n v="0"/>
    <n v="0"/>
    <x v="1"/>
    <x v="35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s v="no backers"/>
    <b v="0"/>
    <x v="35"/>
    <n v="0"/>
    <n v="0"/>
    <x v="1"/>
    <x v="35"/>
    <x v="389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s v="no backers"/>
    <b v="0"/>
    <x v="35"/>
    <n v="0"/>
    <n v="0"/>
    <x v="1"/>
    <x v="35"/>
    <x v="38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s v="no backers"/>
    <b v="0"/>
    <x v="35"/>
    <n v="0"/>
    <n v="0"/>
    <x v="1"/>
    <x v="35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s v="no backers"/>
    <b v="0"/>
    <x v="35"/>
    <n v="0"/>
    <n v="0"/>
    <x v="1"/>
    <x v="35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s v="no backers"/>
    <b v="0"/>
    <x v="38"/>
    <n v="0"/>
    <n v="0"/>
    <x v="2"/>
    <x v="38"/>
    <x v="389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s v="no backers"/>
    <b v="0"/>
    <x v="38"/>
    <n v="0"/>
    <n v="0"/>
    <x v="2"/>
    <x v="38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s v="no backers"/>
    <b v="0"/>
    <x v="38"/>
    <n v="0"/>
    <n v="0"/>
    <x v="2"/>
    <x v="38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s v="no backers"/>
    <b v="0"/>
    <x v="38"/>
    <n v="0"/>
    <n v="0"/>
    <x v="2"/>
    <x v="38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s v="no backers"/>
    <b v="0"/>
    <x v="38"/>
    <n v="0"/>
    <n v="0"/>
    <x v="2"/>
    <x v="38"/>
    <x v="390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s v="no backers"/>
    <b v="0"/>
    <x v="38"/>
    <n v="0"/>
    <n v="0"/>
    <x v="2"/>
    <x v="38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s v="no backers"/>
    <b v="0"/>
    <x v="32"/>
    <n v="0"/>
    <n v="0"/>
    <x v="1"/>
    <x v="32"/>
    <x v="3903"/>
  </r>
  <r>
    <n v="1569"/>
    <s v="to be removed (Canceled)"/>
    <s v="to be removed"/>
    <n v="30000"/>
    <n v="0"/>
    <x v="1"/>
    <x v="0"/>
    <s v="USD"/>
    <n v="1369498714"/>
    <n v="1366906714"/>
    <b v="0"/>
    <s v="no backers"/>
    <b v="0"/>
    <x v="32"/>
    <n v="0"/>
    <n v="0"/>
    <x v="1"/>
    <x v="32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s v="no backers"/>
    <b v="0"/>
    <x v="32"/>
    <n v="0"/>
    <n v="0"/>
    <x v="1"/>
    <x v="32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s v="no backers"/>
    <b v="0"/>
    <x v="34"/>
    <n v="0"/>
    <n v="0"/>
    <x v="2"/>
    <x v="34"/>
    <x v="390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s v="no backers"/>
    <b v="0"/>
    <x v="34"/>
    <n v="0"/>
    <n v="0"/>
    <x v="2"/>
    <x v="34"/>
    <x v="390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s v="no backers"/>
    <b v="0"/>
    <x v="34"/>
    <n v="0"/>
    <n v="0"/>
    <x v="2"/>
    <x v="34"/>
    <x v="390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s v="no backers"/>
    <b v="0"/>
    <x v="34"/>
    <n v="0"/>
    <n v="0"/>
    <x v="2"/>
    <x v="34"/>
    <x v="390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s v="no backers"/>
    <b v="0"/>
    <x v="34"/>
    <n v="0"/>
    <n v="0"/>
    <x v="2"/>
    <x v="34"/>
    <x v="39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s v="no backers"/>
    <b v="0"/>
    <x v="34"/>
    <n v="0"/>
    <n v="0"/>
    <x v="2"/>
    <x v="34"/>
    <x v="391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s v="no backers"/>
    <b v="0"/>
    <x v="34"/>
    <n v="0"/>
    <n v="0"/>
    <x v="2"/>
    <x v="34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s v="no backers"/>
    <b v="0"/>
    <x v="14"/>
    <n v="0"/>
    <n v="0"/>
    <x v="7"/>
    <x v="14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s v="no backers"/>
    <b v="0"/>
    <x v="14"/>
    <n v="0"/>
    <n v="0"/>
    <x v="7"/>
    <x v="14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s v="no backers"/>
    <b v="0"/>
    <x v="14"/>
    <n v="0"/>
    <n v="0"/>
    <x v="7"/>
    <x v="14"/>
    <x v="39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s v="no backers"/>
    <b v="0"/>
    <x v="14"/>
    <n v="0"/>
    <n v="0"/>
    <x v="7"/>
    <x v="14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s v="no backers"/>
    <b v="0"/>
    <x v="14"/>
    <n v="0"/>
    <n v="0"/>
    <x v="7"/>
    <x v="14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s v="no backers"/>
    <b v="0"/>
    <x v="14"/>
    <n v="0"/>
    <n v="0"/>
    <x v="7"/>
    <x v="14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s v="no backers"/>
    <b v="0"/>
    <x v="14"/>
    <n v="0"/>
    <n v="0"/>
    <x v="7"/>
    <x v="14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s v="no backers"/>
    <b v="0"/>
    <x v="14"/>
    <n v="0"/>
    <n v="0"/>
    <x v="7"/>
    <x v="14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s v="no backers"/>
    <b v="0"/>
    <x v="14"/>
    <n v="0"/>
    <n v="0"/>
    <x v="7"/>
    <x v="14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s v="no backers"/>
    <b v="0"/>
    <x v="14"/>
    <n v="0"/>
    <n v="0"/>
    <x v="7"/>
    <x v="14"/>
    <x v="392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s v="no backers"/>
    <b v="0"/>
    <x v="14"/>
    <n v="0"/>
    <n v="0"/>
    <x v="7"/>
    <x v="14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s v="no backers"/>
    <b v="0"/>
    <x v="14"/>
    <n v="0"/>
    <n v="0"/>
    <x v="7"/>
    <x v="14"/>
    <x v="39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s v="no backers"/>
    <b v="0"/>
    <x v="14"/>
    <n v="0"/>
    <n v="0"/>
    <x v="7"/>
    <x v="14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s v="no backers"/>
    <b v="0"/>
    <x v="14"/>
    <n v="0"/>
    <n v="0"/>
    <x v="7"/>
    <x v="14"/>
    <x v="392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s v="no backers"/>
    <b v="0"/>
    <x v="3"/>
    <n v="0"/>
    <n v="0"/>
    <x v="2"/>
    <x v="3"/>
    <x v="392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s v="no backers"/>
    <b v="0"/>
    <x v="3"/>
    <n v="0"/>
    <n v="0"/>
    <x v="2"/>
    <x v="3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s v="no backers"/>
    <b v="0"/>
    <x v="3"/>
    <n v="0"/>
    <n v="0"/>
    <x v="2"/>
    <x v="3"/>
    <x v="392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s v="no backers"/>
    <b v="0"/>
    <x v="3"/>
    <n v="0"/>
    <n v="0"/>
    <x v="2"/>
    <x v="3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s v="no backers"/>
    <b v="0"/>
    <x v="28"/>
    <n v="0"/>
    <n v="0"/>
    <x v="3"/>
    <x v="28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s v="no backers"/>
    <b v="0"/>
    <x v="28"/>
    <n v="0"/>
    <n v="0"/>
    <x v="3"/>
    <x v="28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s v="no backers"/>
    <b v="0"/>
    <x v="28"/>
    <n v="0"/>
    <n v="0"/>
    <x v="3"/>
    <x v="28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s v="no backers"/>
    <b v="0"/>
    <x v="28"/>
    <n v="0"/>
    <n v="0"/>
    <x v="3"/>
    <x v="28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s v="no backers"/>
    <b v="0"/>
    <x v="28"/>
    <n v="0"/>
    <n v="0"/>
    <x v="3"/>
    <x v="28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s v="no backers"/>
    <b v="0"/>
    <x v="36"/>
    <n v="0"/>
    <n v="0"/>
    <x v="2"/>
    <x v="36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s v="no backers"/>
    <b v="0"/>
    <x v="36"/>
    <n v="0"/>
    <n v="0"/>
    <x v="2"/>
    <x v="36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s v="no backers"/>
    <b v="0"/>
    <x v="36"/>
    <n v="0"/>
    <n v="0"/>
    <x v="2"/>
    <x v="36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s v="no backers"/>
    <b v="0"/>
    <x v="36"/>
    <n v="0"/>
    <n v="0"/>
    <x v="2"/>
    <x v="36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s v="no backers"/>
    <b v="0"/>
    <x v="36"/>
    <n v="0"/>
    <n v="0"/>
    <x v="2"/>
    <x v="36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s v="no backers"/>
    <b v="0"/>
    <x v="18"/>
    <n v="0"/>
    <n v="0"/>
    <x v="3"/>
    <x v="18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s v="no backers"/>
    <b v="0"/>
    <x v="18"/>
    <n v="0"/>
    <n v="0"/>
    <x v="3"/>
    <x v="18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s v="no backers"/>
    <b v="0"/>
    <x v="26"/>
    <n v="0"/>
    <n v="0"/>
    <x v="0"/>
    <x v="26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s v="no backers"/>
    <b v="0"/>
    <x v="26"/>
    <n v="0"/>
    <n v="0"/>
    <x v="0"/>
    <x v="26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s v="no backers"/>
    <b v="0"/>
    <x v="26"/>
    <n v="0"/>
    <n v="0"/>
    <x v="0"/>
    <x v="26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s v="no backers"/>
    <b v="0"/>
    <x v="26"/>
    <n v="0"/>
    <n v="0"/>
    <x v="0"/>
    <x v="26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s v="no backers"/>
    <b v="0"/>
    <x v="26"/>
    <n v="0"/>
    <n v="0"/>
    <x v="0"/>
    <x v="26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s v="no backers"/>
    <b v="0"/>
    <x v="26"/>
    <n v="0"/>
    <n v="0"/>
    <x v="0"/>
    <x v="26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s v="no backers"/>
    <b v="0"/>
    <x v="26"/>
    <n v="0"/>
    <n v="0"/>
    <x v="0"/>
    <x v="26"/>
    <x v="394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s v="no backers"/>
    <b v="0"/>
    <x v="26"/>
    <n v="0"/>
    <n v="0"/>
    <x v="0"/>
    <x v="26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s v="no backers"/>
    <b v="0"/>
    <x v="26"/>
    <n v="0"/>
    <n v="0"/>
    <x v="0"/>
    <x v="26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s v="no backers"/>
    <b v="0"/>
    <x v="26"/>
    <n v="0"/>
    <n v="0"/>
    <x v="0"/>
    <x v="26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s v="no backers"/>
    <b v="0"/>
    <x v="26"/>
    <n v="0"/>
    <n v="0"/>
    <x v="0"/>
    <x v="26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s v="no backers"/>
    <b v="0"/>
    <x v="26"/>
    <n v="0"/>
    <n v="0"/>
    <x v="0"/>
    <x v="26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s v="no backers"/>
    <b v="0"/>
    <x v="26"/>
    <n v="0"/>
    <n v="0"/>
    <x v="0"/>
    <x v="26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s v="no backers"/>
    <b v="0"/>
    <x v="26"/>
    <n v="0"/>
    <n v="0"/>
    <x v="0"/>
    <x v="26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s v="no backers"/>
    <b v="0"/>
    <x v="26"/>
    <n v="0"/>
    <n v="0"/>
    <x v="0"/>
    <x v="26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s v="no backers"/>
    <b v="0"/>
    <x v="26"/>
    <n v="0"/>
    <n v="0"/>
    <x v="0"/>
    <x v="2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s v="no backers"/>
    <b v="0"/>
    <x v="26"/>
    <n v="0"/>
    <n v="0"/>
    <x v="0"/>
    <x v="26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s v="no backers"/>
    <b v="0"/>
    <x v="26"/>
    <n v="0"/>
    <n v="0"/>
    <x v="0"/>
    <x v="26"/>
    <x v="396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s v="no backers"/>
    <b v="0"/>
    <x v="26"/>
    <n v="0"/>
    <n v="0"/>
    <x v="0"/>
    <x v="26"/>
    <x v="396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s v="no backers"/>
    <b v="0"/>
    <x v="26"/>
    <n v="0"/>
    <n v="0"/>
    <x v="0"/>
    <x v="26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s v="no backers"/>
    <b v="0"/>
    <x v="26"/>
    <n v="0"/>
    <n v="0"/>
    <x v="0"/>
    <x v="26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s v="no backers"/>
    <b v="0"/>
    <x v="26"/>
    <n v="0"/>
    <n v="0"/>
    <x v="0"/>
    <x v="26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s v="no backers"/>
    <b v="0"/>
    <x v="26"/>
    <n v="0"/>
    <n v="0"/>
    <x v="0"/>
    <x v="26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s v="no backers"/>
    <b v="0"/>
    <x v="26"/>
    <n v="0"/>
    <n v="0"/>
    <x v="0"/>
    <x v="26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s v="no backers"/>
    <b v="0"/>
    <x v="26"/>
    <n v="0"/>
    <n v="0"/>
    <x v="0"/>
    <x v="26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s v="no backers"/>
    <b v="0"/>
    <x v="26"/>
    <n v="0"/>
    <n v="0"/>
    <x v="0"/>
    <x v="26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s v="no backers"/>
    <b v="0"/>
    <x v="26"/>
    <n v="0"/>
    <n v="0"/>
    <x v="0"/>
    <x v="26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s v="no backers"/>
    <b v="0"/>
    <x v="26"/>
    <n v="0"/>
    <n v="0"/>
    <x v="0"/>
    <x v="26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s v="no backers"/>
    <b v="0"/>
    <x v="29"/>
    <n v="0"/>
    <n v="0"/>
    <x v="4"/>
    <x v="29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s v="no backers"/>
    <b v="0"/>
    <x v="29"/>
    <n v="0"/>
    <n v="0"/>
    <x v="4"/>
    <x v="29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s v="no backers"/>
    <b v="0"/>
    <x v="29"/>
    <n v="0"/>
    <n v="0"/>
    <x v="4"/>
    <x v="29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s v="no backers"/>
    <b v="0"/>
    <x v="29"/>
    <n v="0"/>
    <n v="0"/>
    <x v="4"/>
    <x v="29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s v="no backers"/>
    <b v="0"/>
    <x v="29"/>
    <n v="0"/>
    <n v="0"/>
    <x v="4"/>
    <x v="29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s v="no backers"/>
    <b v="0"/>
    <x v="29"/>
    <n v="0"/>
    <n v="0"/>
    <x v="4"/>
    <x v="29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s v="no backers"/>
    <b v="0"/>
    <x v="29"/>
    <n v="0"/>
    <n v="0"/>
    <x v="4"/>
    <x v="29"/>
    <x v="39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s v="no backers"/>
    <b v="0"/>
    <x v="29"/>
    <n v="0"/>
    <n v="0"/>
    <x v="4"/>
    <x v="29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s v="no backers"/>
    <b v="0"/>
    <x v="29"/>
    <n v="0"/>
    <n v="0"/>
    <x v="4"/>
    <x v="29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s v="no backers"/>
    <b v="0"/>
    <x v="40"/>
    <n v="0"/>
    <n v="0"/>
    <x v="4"/>
    <x v="40"/>
    <x v="398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s v="no backers"/>
    <b v="0"/>
    <x v="40"/>
    <n v="0"/>
    <n v="0"/>
    <x v="4"/>
    <x v="40"/>
    <x v="398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s v="no backers"/>
    <b v="0"/>
    <x v="40"/>
    <n v="0"/>
    <n v="0"/>
    <x v="4"/>
    <x v="40"/>
    <x v="398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s v="no backers"/>
    <b v="0"/>
    <x v="40"/>
    <n v="0"/>
    <n v="0"/>
    <x v="4"/>
    <x v="40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s v="no backers"/>
    <b v="0"/>
    <x v="40"/>
    <n v="0"/>
    <n v="0"/>
    <x v="4"/>
    <x v="40"/>
    <x v="398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s v="no backers"/>
    <b v="0"/>
    <x v="40"/>
    <n v="0"/>
    <n v="0"/>
    <x v="4"/>
    <x v="40"/>
    <x v="398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s v="no backers"/>
    <b v="0"/>
    <x v="40"/>
    <n v="0"/>
    <n v="0"/>
    <x v="4"/>
    <x v="40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s v="no backers"/>
    <b v="0"/>
    <x v="40"/>
    <n v="0"/>
    <n v="0"/>
    <x v="4"/>
    <x v="40"/>
    <x v="398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s v="no backers"/>
    <b v="0"/>
    <x v="40"/>
    <n v="0"/>
    <n v="0"/>
    <x v="4"/>
    <x v="40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s v="no backers"/>
    <b v="0"/>
    <x v="40"/>
    <n v="0"/>
    <n v="0"/>
    <x v="4"/>
    <x v="40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s v="no backers"/>
    <b v="0"/>
    <x v="40"/>
    <n v="0"/>
    <n v="0"/>
    <x v="4"/>
    <x v="4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s v="no backers"/>
    <b v="0"/>
    <x v="29"/>
    <n v="0"/>
    <n v="0"/>
    <x v="4"/>
    <x v="29"/>
    <x v="399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s v="no backers"/>
    <b v="0"/>
    <x v="29"/>
    <n v="0"/>
    <n v="0"/>
    <x v="4"/>
    <x v="29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s v="no backers"/>
    <b v="0"/>
    <x v="29"/>
    <n v="0"/>
    <n v="0"/>
    <x v="4"/>
    <x v="29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s v="no backers"/>
    <b v="0"/>
    <x v="29"/>
    <n v="0"/>
    <n v="0"/>
    <x v="4"/>
    <x v="29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s v="no backers"/>
    <b v="0"/>
    <x v="29"/>
    <n v="0"/>
    <n v="0"/>
    <x v="4"/>
    <x v="29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s v="no backers"/>
    <b v="0"/>
    <x v="29"/>
    <n v="0"/>
    <n v="0"/>
    <x v="4"/>
    <x v="29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s v="no backers"/>
    <b v="0"/>
    <x v="29"/>
    <n v="0"/>
    <n v="0"/>
    <x v="4"/>
    <x v="29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s v="no backers"/>
    <b v="0"/>
    <x v="29"/>
    <n v="0"/>
    <n v="0"/>
    <x v="4"/>
    <x v="29"/>
    <x v="399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s v="no backers"/>
    <b v="0"/>
    <x v="29"/>
    <n v="0"/>
    <n v="0"/>
    <x v="4"/>
    <x v="29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s v="no backers"/>
    <b v="0"/>
    <x v="29"/>
    <n v="0"/>
    <n v="0"/>
    <x v="4"/>
    <x v="29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s v="no backers"/>
    <b v="0"/>
    <x v="29"/>
    <n v="0"/>
    <n v="0"/>
    <x v="4"/>
    <x v="29"/>
    <x v="400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s v="no backers"/>
    <b v="0"/>
    <x v="29"/>
    <n v="0"/>
    <n v="0"/>
    <x v="4"/>
    <x v="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s v="no backers"/>
    <b v="0"/>
    <x v="29"/>
    <n v="0"/>
    <n v="0"/>
    <x v="4"/>
    <x v="29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s v="no backers"/>
    <b v="0"/>
    <x v="29"/>
    <n v="0"/>
    <n v="0"/>
    <x v="4"/>
    <x v="29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s v="no backers"/>
    <b v="0"/>
    <x v="4"/>
    <n v="0"/>
    <n v="0"/>
    <x v="0"/>
    <x v="4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s v="no backers"/>
    <b v="0"/>
    <x v="29"/>
    <n v="0"/>
    <n v="0"/>
    <x v="4"/>
    <x v="29"/>
    <x v="400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s v="no backers"/>
    <b v="0"/>
    <x v="29"/>
    <n v="0"/>
    <n v="0"/>
    <x v="4"/>
    <x v="29"/>
    <x v="4007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s v="no backers"/>
    <b v="0"/>
    <x v="29"/>
    <n v="0"/>
    <n v="0"/>
    <x v="4"/>
    <x v="29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s v="no backers"/>
    <b v="0"/>
    <x v="39"/>
    <n v="0"/>
    <n v="0"/>
    <x v="1"/>
    <x v="39"/>
    <x v="400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s v="no backers"/>
    <b v="0"/>
    <x v="39"/>
    <n v="0"/>
    <n v="0"/>
    <x v="1"/>
    <x v="39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s v="no backers"/>
    <b v="0"/>
    <x v="39"/>
    <n v="0"/>
    <n v="0"/>
    <x v="1"/>
    <x v="39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s v="no backers"/>
    <b v="0"/>
    <x v="39"/>
    <n v="0"/>
    <n v="0"/>
    <x v="1"/>
    <x v="39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s v="no backers"/>
    <b v="0"/>
    <x v="39"/>
    <n v="0"/>
    <n v="0"/>
    <x v="1"/>
    <x v="39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s v="no backers"/>
    <b v="0"/>
    <x v="39"/>
    <n v="0"/>
    <n v="0"/>
    <x v="1"/>
    <x v="39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s v="no backers"/>
    <b v="0"/>
    <x v="39"/>
    <n v="0"/>
    <n v="0"/>
    <x v="1"/>
    <x v="39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s v="no backers"/>
    <b v="0"/>
    <x v="39"/>
    <n v="0"/>
    <n v="0"/>
    <x v="1"/>
    <x v="39"/>
    <x v="4016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s v="no backers"/>
    <b v="0"/>
    <x v="39"/>
    <n v="0"/>
    <n v="0"/>
    <x v="1"/>
    <x v="39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s v="no backers"/>
    <b v="0"/>
    <x v="11"/>
    <n v="0"/>
    <n v="0"/>
    <x v="6"/>
    <x v="11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s v="no backers"/>
    <b v="0"/>
    <x v="11"/>
    <n v="0"/>
    <n v="0"/>
    <x v="6"/>
    <x v="11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s v="no backers"/>
    <b v="0"/>
    <x v="11"/>
    <n v="0"/>
    <n v="0"/>
    <x v="6"/>
    <x v="11"/>
    <x v="402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s v="no backers"/>
    <b v="0"/>
    <x v="11"/>
    <n v="0"/>
    <n v="0"/>
    <x v="6"/>
    <x v="11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s v="no backers"/>
    <b v="0"/>
    <x v="11"/>
    <n v="0"/>
    <n v="0"/>
    <x v="6"/>
    <x v="11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s v="no backers"/>
    <b v="0"/>
    <x v="11"/>
    <n v="0"/>
    <n v="0"/>
    <x v="6"/>
    <x v="11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s v="no backers"/>
    <b v="0"/>
    <x v="11"/>
    <n v="0"/>
    <n v="0"/>
    <x v="6"/>
    <x v="11"/>
    <x v="402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s v="no backers"/>
    <b v="0"/>
    <x v="11"/>
    <n v="0"/>
    <n v="0"/>
    <x v="6"/>
    <x v="11"/>
    <x v="402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s v="no backers"/>
    <b v="0"/>
    <x v="11"/>
    <n v="0"/>
    <n v="0"/>
    <x v="6"/>
    <x v="11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s v="no backers"/>
    <b v="0"/>
    <x v="11"/>
    <n v="0"/>
    <n v="0"/>
    <x v="6"/>
    <x v="11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s v="no backers"/>
    <b v="0"/>
    <x v="11"/>
    <n v="0"/>
    <n v="0"/>
    <x v="6"/>
    <x v="11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s v="no backers"/>
    <b v="0"/>
    <x v="11"/>
    <n v="0"/>
    <n v="0"/>
    <x v="6"/>
    <x v="11"/>
    <x v="402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s v="no backers"/>
    <b v="0"/>
    <x v="11"/>
    <n v="0"/>
    <n v="0"/>
    <x v="6"/>
    <x v="11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s v="no backers"/>
    <b v="0"/>
    <x v="11"/>
    <n v="0"/>
    <n v="0"/>
    <x v="6"/>
    <x v="11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s v="no backers"/>
    <b v="0"/>
    <x v="9"/>
    <n v="0"/>
    <n v="0"/>
    <x v="6"/>
    <x v="9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s v="no backers"/>
    <b v="0"/>
    <x v="9"/>
    <n v="0"/>
    <n v="0"/>
    <x v="6"/>
    <x v="9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s v="no backers"/>
    <b v="0"/>
    <x v="9"/>
    <n v="0"/>
    <n v="0"/>
    <x v="6"/>
    <x v="9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s v="no backers"/>
    <b v="0"/>
    <x v="9"/>
    <n v="0"/>
    <n v="0"/>
    <x v="6"/>
    <x v="9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s v="no backers"/>
    <b v="0"/>
    <x v="9"/>
    <n v="0"/>
    <n v="0"/>
    <x v="6"/>
    <x v="9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s v="no backers"/>
    <b v="0"/>
    <x v="9"/>
    <n v="0"/>
    <n v="0"/>
    <x v="6"/>
    <x v="9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s v="no backers"/>
    <b v="0"/>
    <x v="9"/>
    <n v="0"/>
    <n v="0"/>
    <x v="6"/>
    <x v="9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s v="no backers"/>
    <b v="0"/>
    <x v="9"/>
    <n v="0"/>
    <n v="0"/>
    <x v="6"/>
    <x v="9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s v="no backers"/>
    <b v="0"/>
    <x v="9"/>
    <n v="0"/>
    <n v="0"/>
    <x v="6"/>
    <x v="9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s v="no backers"/>
    <b v="0"/>
    <x v="9"/>
    <n v="0"/>
    <n v="0"/>
    <x v="6"/>
    <x v="9"/>
    <x v="4041"/>
  </r>
  <r>
    <n v="3061"/>
    <s v="Help Save Parkway Cinemas!"/>
    <s v="Save a historic Local theater."/>
    <n v="1000000"/>
    <n v="0"/>
    <x v="2"/>
    <x v="0"/>
    <s v="USD"/>
    <n v="1407955748"/>
    <n v="1405363748"/>
    <b v="0"/>
    <s v="no backers"/>
    <b v="0"/>
    <x v="9"/>
    <n v="0"/>
    <n v="0"/>
    <x v="6"/>
    <x v="9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s v="no backers"/>
    <b v="0"/>
    <x v="9"/>
    <n v="0"/>
    <n v="0"/>
    <x v="6"/>
    <x v="9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s v="no backers"/>
    <b v="0"/>
    <x v="9"/>
    <n v="0"/>
    <n v="0"/>
    <x v="6"/>
    <x v="9"/>
    <x v="4044"/>
  </r>
  <r>
    <n v="3125"/>
    <s v="N/A (Canceled)"/>
    <s v="N/A"/>
    <n v="1500000"/>
    <n v="0"/>
    <x v="1"/>
    <x v="0"/>
    <s v="USD"/>
    <n v="1452142672"/>
    <n v="1449550672"/>
    <b v="0"/>
    <s v="no backers"/>
    <b v="0"/>
    <x v="9"/>
    <n v="0"/>
    <n v="0"/>
    <x v="6"/>
    <x v="9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s v="no backers"/>
    <b v="0"/>
    <x v="9"/>
    <n v="0"/>
    <n v="0"/>
    <x v="6"/>
    <x v="9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s v="no backers"/>
    <b v="0"/>
    <x v="11"/>
    <n v="0"/>
    <n v="0"/>
    <x v="6"/>
    <x v="11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s v="no backers"/>
    <b v="0"/>
    <x v="11"/>
    <n v="0"/>
    <n v="0"/>
    <x v="6"/>
    <x v="11"/>
    <x v="404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s v="no backers"/>
    <b v="0"/>
    <x v="11"/>
    <n v="0"/>
    <n v="0"/>
    <x v="6"/>
    <x v="11"/>
    <x v="404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s v="no backers"/>
    <b v="0"/>
    <x v="19"/>
    <n v="0"/>
    <n v="0"/>
    <x v="6"/>
    <x v="19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s v="no backers"/>
    <b v="0"/>
    <x v="19"/>
    <n v="0"/>
    <n v="0"/>
    <x v="6"/>
    <x v="19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s v="no backers"/>
    <b v="0"/>
    <x v="19"/>
    <n v="0"/>
    <n v="0"/>
    <x v="6"/>
    <x v="19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s v="no backers"/>
    <b v="0"/>
    <x v="19"/>
    <n v="0"/>
    <n v="0"/>
    <x v="6"/>
    <x v="19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s v="no backers"/>
    <b v="0"/>
    <x v="19"/>
    <n v="0"/>
    <n v="0"/>
    <x v="6"/>
    <x v="19"/>
    <x v="405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s v="no backers"/>
    <b v="0"/>
    <x v="19"/>
    <n v="0"/>
    <n v="0"/>
    <x v="6"/>
    <x v="19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s v="no backers"/>
    <b v="0"/>
    <x v="19"/>
    <n v="0"/>
    <n v="0"/>
    <x v="6"/>
    <x v="19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s v="no backers"/>
    <b v="0"/>
    <x v="19"/>
    <n v="0"/>
    <n v="0"/>
    <x v="6"/>
    <x v="19"/>
    <x v="405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s v="no backers"/>
    <b v="0"/>
    <x v="11"/>
    <n v="0"/>
    <n v="0"/>
    <x v="6"/>
    <x v="11"/>
    <x v="40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s v="no backers"/>
    <b v="0"/>
    <x v="11"/>
    <n v="0"/>
    <n v="0"/>
    <x v="6"/>
    <x v="11"/>
    <x v="405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s v="no backers"/>
    <b v="0"/>
    <x v="11"/>
    <n v="0"/>
    <n v="0"/>
    <x v="6"/>
    <x v="11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s v="no backers"/>
    <b v="0"/>
    <x v="11"/>
    <n v="0"/>
    <n v="0"/>
    <x v="6"/>
    <x v="11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s v="no backers"/>
    <b v="0"/>
    <x v="19"/>
    <n v="0"/>
    <n v="0"/>
    <x v="6"/>
    <x v="19"/>
    <x v="406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s v="no backers"/>
    <b v="0"/>
    <x v="19"/>
    <n v="0"/>
    <n v="0"/>
    <x v="6"/>
    <x v="19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s v="no backers"/>
    <b v="0"/>
    <x v="19"/>
    <n v="0"/>
    <n v="0"/>
    <x v="6"/>
    <x v="19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s v="no backers"/>
    <b v="0"/>
    <x v="19"/>
    <n v="0"/>
    <n v="0"/>
    <x v="6"/>
    <x v="19"/>
    <x v="406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s v="no backers"/>
    <b v="0"/>
    <x v="11"/>
    <n v="0"/>
    <n v="0"/>
    <x v="6"/>
    <x v="11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s v="no backers"/>
    <b v="0"/>
    <x v="19"/>
    <n v="0"/>
    <n v="0"/>
    <x v="6"/>
    <x v="19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s v="no backers"/>
    <b v="0"/>
    <x v="19"/>
    <n v="0"/>
    <n v="0"/>
    <x v="6"/>
    <x v="19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s v="no backers"/>
    <b v="0"/>
    <x v="19"/>
    <n v="0"/>
    <n v="0"/>
    <x v="6"/>
    <x v="19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s v="no backers"/>
    <b v="0"/>
    <x v="19"/>
    <n v="0"/>
    <n v="0"/>
    <x v="6"/>
    <x v="19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s v="no backers"/>
    <b v="0"/>
    <x v="19"/>
    <n v="0"/>
    <n v="0"/>
    <x v="6"/>
    <x v="19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s v="no backers"/>
    <b v="0"/>
    <x v="19"/>
    <n v="0"/>
    <n v="0"/>
    <x v="6"/>
    <x v="19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s v="no backers"/>
    <b v="0"/>
    <x v="19"/>
    <n v="0"/>
    <n v="0"/>
    <x v="6"/>
    <x v="19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s v="no backers"/>
    <b v="0"/>
    <x v="19"/>
    <n v="0"/>
    <n v="0"/>
    <x v="6"/>
    <x v="19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s v="no backers"/>
    <b v="0"/>
    <x v="19"/>
    <n v="0"/>
    <n v="0"/>
    <x v="6"/>
    <x v="19"/>
    <x v="4075"/>
  </r>
  <r>
    <n v="3886"/>
    <s v="a (Canceled)"/>
    <n v="1"/>
    <n v="10000"/>
    <n v="0"/>
    <x v="1"/>
    <x v="8"/>
    <s v="AUD"/>
    <n v="1418275702"/>
    <n v="1415683702"/>
    <b v="0"/>
    <s v="no backers"/>
    <b v="0"/>
    <x v="19"/>
    <n v="0"/>
    <n v="0"/>
    <x v="6"/>
    <x v="19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s v="no backers"/>
    <b v="0"/>
    <x v="11"/>
    <n v="0"/>
    <n v="0"/>
    <x v="6"/>
    <x v="11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s v="no backers"/>
    <b v="0"/>
    <x v="11"/>
    <n v="0"/>
    <n v="0"/>
    <x v="6"/>
    <x v="11"/>
    <x v="4078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s v="no backers"/>
    <b v="0"/>
    <x v="11"/>
    <n v="0"/>
    <n v="0"/>
    <x v="6"/>
    <x v="11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s v="no backers"/>
    <b v="0"/>
    <x v="11"/>
    <n v="0"/>
    <n v="0"/>
    <x v="6"/>
    <x v="11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s v="no backers"/>
    <b v="0"/>
    <x v="11"/>
    <n v="0"/>
    <n v="0"/>
    <x v="6"/>
    <x v="11"/>
    <x v="408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s v="no backers"/>
    <b v="0"/>
    <x v="11"/>
    <n v="0"/>
    <n v="0"/>
    <x v="6"/>
    <x v="11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s v="no backers"/>
    <b v="0"/>
    <x v="11"/>
    <n v="0"/>
    <n v="0"/>
    <x v="6"/>
    <x v="11"/>
    <x v="408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s v="no backers"/>
    <b v="0"/>
    <x v="11"/>
    <n v="0"/>
    <n v="0"/>
    <x v="6"/>
    <x v="11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s v="no backers"/>
    <b v="0"/>
    <x v="11"/>
    <n v="0"/>
    <n v="0"/>
    <x v="6"/>
    <x v="11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s v="no backers"/>
    <b v="0"/>
    <x v="11"/>
    <n v="0"/>
    <n v="0"/>
    <x v="6"/>
    <x v="11"/>
    <x v="408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s v="no backers"/>
    <b v="0"/>
    <x v="11"/>
    <n v="0"/>
    <n v="0"/>
    <x v="6"/>
    <x v="11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s v="no backers"/>
    <b v="0"/>
    <x v="11"/>
    <n v="0"/>
    <n v="0"/>
    <x v="6"/>
    <x v="11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s v="no backers"/>
    <b v="0"/>
    <x v="11"/>
    <n v="0"/>
    <n v="0"/>
    <x v="6"/>
    <x v="11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s v="no backers"/>
    <b v="0"/>
    <x v="11"/>
    <n v="0"/>
    <n v="0"/>
    <x v="6"/>
    <x v="11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s v="no backers"/>
    <b v="0"/>
    <x v="11"/>
    <n v="0"/>
    <n v="0"/>
    <x v="6"/>
    <x v="11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s v="no backers"/>
    <b v="0"/>
    <x v="11"/>
    <n v="0"/>
    <n v="0"/>
    <x v="6"/>
    <x v="11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s v="no backers"/>
    <b v="0"/>
    <x v="11"/>
    <n v="0"/>
    <n v="0"/>
    <x v="6"/>
    <x v="11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s v="no backers"/>
    <b v="0"/>
    <x v="11"/>
    <n v="0"/>
    <n v="0"/>
    <x v="6"/>
    <x v="11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s v="no backers"/>
    <b v="0"/>
    <x v="11"/>
    <n v="0"/>
    <n v="0"/>
    <x v="6"/>
    <x v="11"/>
    <x v="409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s v="no backers"/>
    <b v="0"/>
    <x v="11"/>
    <n v="0"/>
    <n v="0"/>
    <x v="6"/>
    <x v="11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s v="no backers"/>
    <b v="0"/>
    <x v="11"/>
    <n v="0"/>
    <n v="0"/>
    <x v="6"/>
    <x v="11"/>
    <x v="409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s v="no backers"/>
    <b v="0"/>
    <x v="11"/>
    <n v="0"/>
    <n v="0"/>
    <x v="6"/>
    <x v="11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s v="no backers"/>
    <b v="0"/>
    <x v="11"/>
    <n v="0"/>
    <n v="0"/>
    <x v="6"/>
    <x v="11"/>
    <x v="409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s v="no backers"/>
    <b v="0"/>
    <x v="11"/>
    <n v="0"/>
    <n v="0"/>
    <x v="6"/>
    <x v="11"/>
    <x v="41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s v="no backers"/>
    <b v="0"/>
    <x v="11"/>
    <n v="0"/>
    <n v="0"/>
    <x v="6"/>
    <x v="11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s v="no backers"/>
    <b v="0"/>
    <x v="11"/>
    <n v="0"/>
    <n v="0"/>
    <x v="6"/>
    <x v="11"/>
    <x v="410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s v="no backers"/>
    <b v="0"/>
    <x v="11"/>
    <n v="0"/>
    <n v="0"/>
    <x v="6"/>
    <x v="11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s v="no backers"/>
    <b v="0"/>
    <x v="11"/>
    <n v="0"/>
    <n v="0"/>
    <x v="6"/>
    <x v="11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s v="no backers"/>
    <b v="0"/>
    <x v="11"/>
    <n v="0"/>
    <n v="0"/>
    <x v="6"/>
    <x v="11"/>
    <x v="410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s v="no backers"/>
    <b v="0"/>
    <x v="11"/>
    <n v="0"/>
    <n v="0"/>
    <x v="6"/>
    <x v="11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s v="no backers"/>
    <b v="0"/>
    <x v="11"/>
    <n v="0"/>
    <n v="0"/>
    <x v="6"/>
    <x v="11"/>
    <x v="4107"/>
  </r>
  <r>
    <n v="4087"/>
    <s v="Stage Production &quot;The Nail Shop&quot;"/>
    <s v="Comedy Stage Play"/>
    <n v="9600"/>
    <n v="0"/>
    <x v="2"/>
    <x v="0"/>
    <s v="USD"/>
    <n v="1468777786"/>
    <n v="1466185786"/>
    <b v="0"/>
    <s v="no backers"/>
    <b v="0"/>
    <x v="11"/>
    <n v="0"/>
    <n v="0"/>
    <x v="6"/>
    <x v="11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s v="no backers"/>
    <b v="0"/>
    <x v="11"/>
    <n v="0"/>
    <n v="0"/>
    <x v="6"/>
    <x v="11"/>
    <x v="410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s v="no backers"/>
    <b v="0"/>
    <x v="11"/>
    <n v="0"/>
    <n v="0"/>
    <x v="6"/>
    <x v="11"/>
    <x v="411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s v="no backers"/>
    <b v="0"/>
    <x v="11"/>
    <n v="0"/>
    <n v="0"/>
    <x v="6"/>
    <x v="11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s v="no backers"/>
    <b v="0"/>
    <x v="11"/>
    <n v="0"/>
    <n v="0"/>
    <x v="6"/>
    <x v="11"/>
    <x v="41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s v="no backers"/>
    <b v="0"/>
    <x v="11"/>
    <n v="0"/>
    <n v="0"/>
    <x v="6"/>
    <x v="1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1">
  <r>
    <n v="2909"/>
    <s v="CONVERSATIONS WITH AN AVERAGE JOE"/>
    <s v="CONVERSATIONS WITH AN AVERAGE JOE tells our stories exposing those in charge of our lives and tells how to take control of country back"/>
    <x v="0"/>
    <n v="20"/>
    <x v="0"/>
    <s v="US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</r>
  <r>
    <n v="2902"/>
    <s v="Bring the iconic story of Leontyne Price to the stage."/>
    <s v="Help me honor and bring &quot;The American Soprano&quot; Leontyne Price back to the stage one more time."/>
    <x v="1"/>
    <n v="25"/>
    <x v="0"/>
    <s v="US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</r>
  <r>
    <n v="2876"/>
    <s v="The Sins of Bad People  Urban Stage Play"/>
    <s v="Charlotte NC playwright looking to showcase a series of three stage plays.  Plays are funny, completed and ready to run!"/>
    <x v="1"/>
    <n v="0"/>
    <x v="0"/>
    <s v="US"/>
    <s v="USD"/>
    <n v="1437069079"/>
    <n v="1434477079"/>
    <b v="0"/>
    <s v="no backers"/>
    <b v="0"/>
    <s v="theater/plays"/>
    <n v="0"/>
    <n v="0"/>
    <s v="theater"/>
    <s v="plays"/>
    <d v="2015-06-16T17:51:19"/>
    <d v="2015-07-16T17:51:19"/>
  </r>
  <r>
    <n v="4092"/>
    <s v="A CRY FOR HELP"/>
    <s v="&quot;A Cry for Help is Riveting, Inspiring, and Mesmerizing. You will laugh, cry, and be thinking about your own Cry for Help&quot;"/>
    <x v="2"/>
    <n v="20"/>
    <x v="0"/>
    <s v="US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</r>
  <r>
    <n v="3557"/>
    <s v="Good Bread Alley"/>
    <s v="A play by April Yvette Thompson. A Gullah Healer Woman and an Afro-Cuban Priest forge a new world of magic &amp; dreams in Jim Crow Miami."/>
    <x v="3"/>
    <n v="100036"/>
    <x v="1"/>
    <s v="US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</r>
  <r>
    <n v="3853"/>
    <s v="The Original Laughter Therapist"/>
    <s v="A dose of One-woman &quot;Dramedy&quot; to cure those daily blues is just what the doctor ordered!"/>
    <x v="3"/>
    <n v="26"/>
    <x v="0"/>
    <s v="US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</r>
  <r>
    <n v="3977"/>
    <s v="Tales of a Dragon KNIGHT"/>
    <s v="Created for the greatest stages of the world, will captivate the hearts of its audience with a Powerful Story Line &amp; Magical creatures!"/>
    <x v="4"/>
    <n v="1305"/>
    <x v="0"/>
    <s v="US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</r>
  <r>
    <n v="4098"/>
    <s v="Life is simple"/>
    <s v="Community Youth play, written by and performed by the youth about finding joy in the simple things in life"/>
    <x v="5"/>
    <n v="0"/>
    <x v="0"/>
    <s v="US"/>
    <s v="USD"/>
    <n v="1465060797"/>
    <n v="1462468797"/>
    <b v="0"/>
    <s v="no backers"/>
    <b v="0"/>
    <s v="theater/plays"/>
    <n v="0"/>
    <n v="0"/>
    <s v="theater"/>
    <s v="plays"/>
    <d v="2016-05-05T17:19:57"/>
    <d v="2016-06-04T17:19:57"/>
  </r>
  <r>
    <n v="3909"/>
    <s v="Woman2Woman"/>
    <s v="I am trying to put on a gospel comedy stage play that is full of laughter and life lessons as well that will change your life forever,"/>
    <x v="6"/>
    <n v="135"/>
    <x v="0"/>
    <s v="US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</r>
  <r>
    <n v="3893"/>
    <s v="MY PRIVATE REVOLUTION"/>
    <s v="An inspiring story of a young girl's journey from childhood to adulthood told through monologue, dialogue, poetry and music and dance."/>
    <x v="7"/>
    <n v="10775"/>
    <x v="0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</r>
  <r>
    <n v="2863"/>
    <s v="Equality Theatre"/>
    <s v="I would like to start a Acting Company that supports and includes LGBTQ youth and young adults in very conservative North Texas"/>
    <x v="7"/>
    <n v="20"/>
    <x v="0"/>
    <s v="US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</r>
  <r>
    <n v="3993"/>
    <s v="Invincible Diamonds: A Survivor's Guide"/>
    <s v="I am seeking to turn my collection of urban poetry into a stage play. My desire is to inspire victims to heal."/>
    <x v="7"/>
    <n v="3"/>
    <x v="0"/>
    <s v="US"/>
    <s v="USD"/>
    <n v="1431549912"/>
    <n v="1428957912"/>
    <b v="0"/>
    <n v="1"/>
    <b v="0"/>
    <s v="theater/plays"/>
    <n v="0"/>
    <n v="3"/>
    <s v="theater"/>
    <s v="plays"/>
    <d v="2015-04-13T20:45:12"/>
    <d v="2015-05-13T20:45:12"/>
  </r>
  <r>
    <n v="2894"/>
    <s v="How Could You Do This To Me (The Stage Play)"/>
    <s v="This Is A Story About A Woman A Man And A Woman"/>
    <x v="7"/>
    <n v="0"/>
    <x v="0"/>
    <s v="US"/>
    <s v="USD"/>
    <n v="1428100815"/>
    <n v="1422920415"/>
    <b v="0"/>
    <s v="no backers"/>
    <b v="0"/>
    <s v="theater/plays"/>
    <n v="0"/>
    <n v="0"/>
    <s v="theater"/>
    <s v="plays"/>
    <d v="2015-02-02T23:40:15"/>
    <d v="2015-04-03T22:40:15"/>
  </r>
  <r>
    <n v="2884"/>
    <s v="The Lizard King, a play by Jay Jeff Jones"/>
    <s v="Come explore the dream world of Jim Morrison, rock singer, mystic, poet, shaman."/>
    <x v="8"/>
    <n v="185"/>
    <x v="0"/>
    <s v="US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</r>
  <r>
    <n v="3691"/>
    <s v="Most Dangerous Man in America (WEB DuBois) by Amiri  Baraka"/>
    <s v="World Premiere of last play written by Amiri Baraka"/>
    <x v="9"/>
    <n v="51184"/>
    <x v="1"/>
    <s v="US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</r>
  <r>
    <n v="3648"/>
    <s v="Moth Theater Lives"/>
    <s v="Help Moth Live! Support Moth and its artist collective to achieve its 2014/15 season."/>
    <x v="9"/>
    <n v="40153"/>
    <x v="1"/>
    <s v="US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</r>
  <r>
    <n v="3845"/>
    <s v="Marilyn Madness &amp; Me"/>
    <s v="He met Marilyn. He became obsessed with Norma Jean. That changed everything._x000a__x000a_                                A play by Frank Furino"/>
    <x v="9"/>
    <n v="842"/>
    <x v="0"/>
    <s v="US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</r>
  <r>
    <n v="3166"/>
    <s v="Verdigris - A Play by Jim Beaver"/>
    <s v="VERDIGRIS: A play written by Jim Beaver, star of Supernatural and Deadwood, opening March 2015 at Theatre West in Los Angeles."/>
    <x v="10"/>
    <n v="56079.83"/>
    <x v="1"/>
    <s v="US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</r>
  <r>
    <n v="3547"/>
    <s v="Tommy and Me by Ray Didinger - Theatre Exile"/>
    <s v="Help to bring this heart warming story of Ray Didinger's relationship with his boyhood hero Tommy McDonald to life."/>
    <x v="10"/>
    <n v="40043.25"/>
    <x v="1"/>
    <s v="US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</r>
  <r>
    <n v="3237"/>
    <s v="Celebrating 20 years of The 24 Hour Plays around the world!"/>
    <s v="An annual campaign supporting our intensive for artists 25 and under."/>
    <x v="10"/>
    <n v="35275.64"/>
    <x v="1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</r>
  <r>
    <n v="3215"/>
    <s v="Colt Coeur's 6th Season"/>
    <s v="2 world premieres:_x000a_HOW TO LIVE ON EARTH by MJ Kaufman_x000a_ / CAL IN CAMO by William Francis Hoffman_x000a_+ workshops of 7 more plays!"/>
    <x v="10"/>
    <n v="35123"/>
    <x v="1"/>
    <s v="US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</r>
  <r>
    <n v="2848"/>
    <s v="Hurricane Katrina 10th Anniversary: Brothers from the Bottom"/>
    <s v="Wendell Pierce stars in Brothers from the Bottom by Jackie Alexander to mark Hurricane Katrinaâ€™s 10th Anniversary. June 2015 in NoLA."/>
    <x v="10"/>
    <n v="70"/>
    <x v="0"/>
    <s v="US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</r>
  <r>
    <n v="3282"/>
    <s v="Not This Year ... I Have a Headache: a comedy about marriage"/>
    <s v="Two long-time pals, comedy veterans, have written a hilarious new play. Neil Simon-ish w modern social mores. Let's help them stage it."/>
    <x v="11"/>
    <n v="31820.5"/>
    <x v="1"/>
    <s v="US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</r>
  <r>
    <n v="3425"/>
    <s v="The Erlkings"/>
    <s v="The Erlkings is a play that uses the writings of the perpetrators of the Columbine Shooting to explore the inner lives of these boys."/>
    <x v="12"/>
    <n v="30891.1"/>
    <x v="1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</r>
  <r>
    <n v="3224"/>
    <s v="AdA (Author directing Author)"/>
    <s v="Neil LaBute and Marco Calvani reunite once again for the unique, international collaboration that is ADA: Author directing Author."/>
    <x v="12"/>
    <n v="30610"/>
    <x v="1"/>
    <s v="US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</r>
  <r>
    <n v="3981"/>
    <s v="BEIRUT, LADY OF LEBANON"/>
    <s v="A Theatrical Production Celebrating the Lebanese Culture and the Human Spirit in Time of War."/>
    <x v="12"/>
    <n v="1225"/>
    <x v="0"/>
    <s v="US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</r>
  <r>
    <n v="3132"/>
    <s v="A Bite of a Snake Play"/>
    <s v="Smells Like Money, Drips Like Honey, Taste Like Mocha, Better Run AWAY"/>
    <x v="12"/>
    <n v="10"/>
    <x v="2"/>
    <s v="US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</r>
  <r>
    <n v="4006"/>
    <s v="&quot;The Norwegians&quot; Midwestern Tour"/>
    <s v="Olive and Betty have cheating boyfriends. The solution: Gus and Tor, two Norwegian hit men who specialize in solving such problems."/>
    <x v="12"/>
    <n v="2"/>
    <x v="0"/>
    <s v="US"/>
    <s v="USD"/>
    <n v="1455647587"/>
    <n v="1453487587"/>
    <b v="0"/>
    <n v="1"/>
    <b v="0"/>
    <s v="theater/plays"/>
    <n v="0"/>
    <n v="2"/>
    <s v="theater"/>
    <s v="plays"/>
    <d v="2016-01-22T18:33:07"/>
    <d v="2016-02-16T18:33:07"/>
  </r>
  <r>
    <n v="2888"/>
    <s v="ARTS to HEARTS - The Holidate (An Original Stage Play)"/>
    <s v="We're dedicated to writing &amp; producing plays, infusing inspirational, universal principles that aren't commonly displayed in America."/>
    <x v="12"/>
    <n v="0"/>
    <x v="0"/>
    <s v="US"/>
    <s v="USD"/>
    <n v="1413608340"/>
    <n v="1412945440"/>
    <b v="0"/>
    <s v="no backers"/>
    <b v="0"/>
    <s v="theater/plays"/>
    <n v="0"/>
    <n v="0"/>
    <s v="theater"/>
    <s v="plays"/>
    <d v="2014-10-10T12:50:40"/>
    <d v="2014-10-18T04:59:00"/>
  </r>
  <r>
    <n v="3957"/>
    <s v="Yada.Yada.Yada. An Unauthorized Seinfeld Event. 9 in 90"/>
    <s v="A play about something, or maybe nothing. Four actors depicting all 9 seasons of Seinfeld in 90 minutes."/>
    <x v="13"/>
    <n v="7"/>
    <x v="0"/>
    <s v="US"/>
    <s v="USD"/>
    <n v="1468020354"/>
    <n v="1464045954"/>
    <b v="0"/>
    <n v="1"/>
    <b v="0"/>
    <s v="theater/plays"/>
    <n v="0"/>
    <n v="7"/>
    <s v="theater"/>
    <s v="plays"/>
    <d v="2016-05-23T23:25:54"/>
    <d v="2016-07-08T23:25:54"/>
  </r>
  <r>
    <n v="3952"/>
    <s v="ThÃ©Ã¢tre Polichinelle Show &quot;Clown-Ballet&quot;"/>
    <s v="This is the story about dreams of the kindly clown who indulge in reverie to be a ballet dancer! Every act is a funny sentimental story"/>
    <x v="14"/>
    <n v="25"/>
    <x v="0"/>
    <s v="US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</r>
  <r>
    <n v="3250"/>
    <s v="Bring Love's Labour's Lost to Minnesota"/>
    <s v="The birth-child of The Moving Company, Theatre de la Jeune Lune &amp; William Shakespeare:  A wild new production of Love's Labour's Lost."/>
    <x v="15"/>
    <n v="25388"/>
    <x v="1"/>
    <s v="US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</r>
  <r>
    <n v="3145"/>
    <s v="Arlington's 1st Dinner Theatre"/>
    <s v="Dominion Theatre Company is the first community dinner theatre  to be established in Arlington TX."/>
    <x v="15"/>
    <n v="0"/>
    <x v="2"/>
    <s v="US"/>
    <s v="USD"/>
    <n v="1490659134"/>
    <n v="1485478734"/>
    <b v="0"/>
    <s v="no backers"/>
    <b v="0"/>
    <s v="theater/plays"/>
    <n v="0"/>
    <n v="0"/>
    <s v="theater"/>
    <s v="plays"/>
    <d v="2017-01-27T00:58:54"/>
    <d v="2017-03-27T23:58:54"/>
  </r>
  <r>
    <n v="3211"/>
    <s v="Titus &amp; Two Conversations. Huzzah!"/>
    <s v="Our fifth season is upon us: A wild new imagining of Titus Andronicus and our signature reading series &quot;Two Plays. One Conversation.&quot;"/>
    <x v="16"/>
    <n v="27541"/>
    <x v="1"/>
    <s v="US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</r>
  <r>
    <n v="3259"/>
    <s v="Laughter is Sacred Space 2.0"/>
    <s v="The Human Faces Tour - Every Story Sacred. This tour is about laughter, grief, and identity in the human striving toward wholeness"/>
    <x v="16"/>
    <n v="24418.6"/>
    <x v="1"/>
    <s v="US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</r>
  <r>
    <n v="3245"/>
    <s v="Roughly Speaking: Voices from The Soup Kitchen"/>
    <s v="Five playwrights volunteer at New York's largest soup kitchen and develop a play around the people they meet."/>
    <x v="17"/>
    <n v="21904"/>
    <x v="1"/>
    <s v="US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</r>
  <r>
    <n v="3147"/>
    <s v="The Eternal Space Brings the Old Penn Station Back to Life"/>
    <s v="A play that uses photography to tell the story of a friendship forged during the demolition of New York's Pennsylvania Station."/>
    <x v="18"/>
    <n v="23505"/>
    <x v="1"/>
    <s v="US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</r>
  <r>
    <n v="1297"/>
    <s v="The One Man Traveling Tennessee Williams Festival"/>
    <s v="We will bring you the world of Tennessee Williams right to the front door of your home, school, church, theatre and community."/>
    <x v="18"/>
    <n v="21905"/>
    <x v="1"/>
    <s v="US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</r>
  <r>
    <n v="3229"/>
    <s v="The Seagull Project Presents: The Three Sisters"/>
    <s v="After electrifying audiences in Seattle and Tashkent, The Seagull Project embarks on a brand new journey."/>
    <x v="18"/>
    <n v="21573"/>
    <x v="1"/>
    <s v="US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</r>
  <r>
    <n v="3253"/>
    <s v="EMPATHITRAX, a new play by Ana Nogueira"/>
    <s v="Can you ever truly feel what someone else is feeling?_x000a_Do you want to?"/>
    <x v="18"/>
    <n v="20365"/>
    <x v="1"/>
    <s v="US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</r>
  <r>
    <n v="3236"/>
    <s v="Sub-Basement World Premiere"/>
    <s v="A dark comedy exploring the importance of art, homelessness, and finding your own path.  World Premiere 3/27/17 at IRT Theater in NYC."/>
    <x v="18"/>
    <n v="20120"/>
    <x v="1"/>
    <s v="US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</r>
  <r>
    <n v="3219"/>
    <s v="Eyes Closed - The First In-Dream Theater Experience"/>
    <s v="Eyes Closed is a collaborative play and docudrama about New Yorkers and their dreams."/>
    <x v="18"/>
    <n v="20022"/>
    <x v="1"/>
    <s v="US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</r>
  <r>
    <n v="3728"/>
    <s v="Bare Bones Shakespeare 2015-16 Season"/>
    <s v="Bare Bones Shakespeare's first season will start with a DFW school touring show: Romeo and Juliet."/>
    <x v="18"/>
    <n v="1862"/>
    <x v="0"/>
    <s v="US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</r>
  <r>
    <n v="4062"/>
    <s v="Motorcycle MacBeth...NOT your grandmother's Shakespeare!"/>
    <s v="Shakespeare's beloved tragedy, MacBeth, staged in the Black Hills of Wyoming during Sturgis '76. Warning! This is no church picnic!"/>
    <x v="18"/>
    <n v="490"/>
    <x v="0"/>
    <s v="US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</r>
  <r>
    <n v="3929"/>
    <s v="Comedy Of Errors: Antioch Community High School"/>
    <s v="We need to raise funds to bring this elaborate production to life with special FX makeup, highly detailed sets, and costumes."/>
    <x v="18"/>
    <n v="453"/>
    <x v="0"/>
    <s v="US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</r>
  <r>
    <n v="2869"/>
    <s v="Theatre West97 - not-for-profit run Youth Theatre Program"/>
    <s v="We provide performing arts training and experience to young people of low income families in NYC, building confidence and self esteem"/>
    <x v="18"/>
    <n v="177"/>
    <x v="0"/>
    <s v="US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</r>
  <r>
    <n v="4049"/>
    <s v="The Hounds of Reservoir - A Shakesperian Heist film"/>
    <s v="A caravan heist goes horribly wrong. When the rogues meet up to discuss the matter, they suspect one of them is the King's guard."/>
    <x v="18"/>
    <n v="16"/>
    <x v="0"/>
    <s v="US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</r>
  <r>
    <n v="2875"/>
    <s v="Right Tracey!"/>
    <s v="Play about Tracey a gay man trapped in his room by his Bible thumping mother. He finds love but the room can not keep the love alive."/>
    <x v="18"/>
    <n v="7"/>
    <x v="0"/>
    <s v="US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</r>
  <r>
    <n v="3741"/>
    <s v="Open House Theater"/>
    <s v="A small community with a love for theater would like to continue. Help the children of this community continue."/>
    <x v="18"/>
    <n v="0"/>
    <x v="0"/>
    <s v="US"/>
    <s v="USD"/>
    <n v="1450389950"/>
    <n v="1447797950"/>
    <b v="0"/>
    <s v="no backers"/>
    <b v="0"/>
    <s v="theater/plays"/>
    <n v="0"/>
    <n v="0"/>
    <s v="theater"/>
    <s v="plays"/>
    <d v="2015-11-17T22:05:50"/>
    <d v="2015-12-17T22:05:50"/>
  </r>
  <r>
    <n v="3936"/>
    <s v="End Breast Cancer"/>
    <s v="This stage play is a true story about one woman's fight against breast cancer while still having to deal with the adversities of life."/>
    <x v="18"/>
    <n v="0"/>
    <x v="0"/>
    <s v="US"/>
    <s v="USD"/>
    <n v="1480576720"/>
    <n v="1477981120"/>
    <b v="0"/>
    <s v="no backers"/>
    <b v="0"/>
    <s v="theater/plays"/>
    <n v="0"/>
    <n v="0"/>
    <s v="theater"/>
    <s v="plays"/>
    <d v="2016-11-01T06:18:40"/>
    <d v="2016-12-01T07:18:40"/>
  </r>
  <r>
    <n v="4029"/>
    <s v="Next 2 the Stage"/>
    <s v="A theater complex that educates as we entertain.  We will provide shows that inspire and theater classes that motivate."/>
    <x v="18"/>
    <n v="0"/>
    <x v="0"/>
    <s v="US"/>
    <s v="USD"/>
    <n v="1450053370"/>
    <n v="1447461370"/>
    <b v="0"/>
    <s v="no backers"/>
    <b v="0"/>
    <s v="theater/plays"/>
    <n v="0"/>
    <n v="0"/>
    <s v="theater"/>
    <s v="plays"/>
    <d v="2015-11-14T00:36:10"/>
    <d v="2015-12-14T00:36:10"/>
  </r>
  <r>
    <n v="4022"/>
    <s v="The Merchant of Venice as Shakespeare Heard It"/>
    <s v="Help us produce a video of the first Original Pronunciation Merchant of Venice."/>
    <x v="19"/>
    <n v="12521"/>
    <x v="0"/>
    <s v="US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</r>
  <r>
    <n v="3953"/>
    <s v="A Time Pirate's Love"/>
    <s v="Actors and actresses are needed to help me create a stage play. A stage play needs to be adapted from the book I wrote."/>
    <x v="20"/>
    <n v="0"/>
    <x v="0"/>
    <s v="US"/>
    <s v="USD"/>
    <n v="1469834940"/>
    <n v="1467162586"/>
    <b v="0"/>
    <s v="no backers"/>
    <b v="0"/>
    <s v="theater/plays"/>
    <n v="0"/>
    <n v="0"/>
    <s v="theater"/>
    <s v="plays"/>
    <d v="2016-06-29T01:09:46"/>
    <d v="2016-07-29T23:29:00"/>
  </r>
  <r>
    <n v="3274"/>
    <s v="Orpheus Descending by Tennessee Williams"/>
    <s v="Austin Pendleton directs a rare revival of Tennessee Williams' Orpheus Descending. (photos by Michael Halsband and Talfoto)"/>
    <x v="21"/>
    <n v="15705"/>
    <x v="1"/>
    <s v="US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22"/>
    <n v="17444"/>
    <x v="1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</r>
  <r>
    <n v="3402"/>
    <s v="Liberty Falls, 54321"/>
    <s v="Itâ€™s a celebration of our heritage. Well, not all of ours. If you live in Liberty Falls, itâ€™s yours. If you donâ€™t, then it's not."/>
    <x v="22"/>
    <n v="16465"/>
    <x v="1"/>
    <s v="US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</r>
  <r>
    <n v="3128"/>
    <s v="Casablanca - The Gin Joint Cut (The Play)"/>
    <s v="Bring Morag Fullarton's fun-loving spoof and homage of the classic and timeless film, 'Casablanca', to the stage in New York City."/>
    <x v="22"/>
    <n v="16291"/>
    <x v="2"/>
    <s v="US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</r>
  <r>
    <n v="3304"/>
    <s v="I Can Ski Forever 3"/>
    <s v="A musical comedy production celebrating the unique, lovable, insufferable ski culture of the modern day mountain town."/>
    <x v="22"/>
    <n v="15677.5"/>
    <x v="1"/>
    <s v="US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</r>
  <r>
    <n v="3411"/>
    <s v="Assimilation - A history lesson you will never forget"/>
    <s v="The world's Boarding School history is brutal. But in this acclaimed play, Natives run the school, and Whites are being assimilated."/>
    <x v="22"/>
    <n v="15535"/>
    <x v="1"/>
    <s v="US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x v="22"/>
    <n v="15481"/>
    <x v="1"/>
    <s v="US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</r>
  <r>
    <n v="1293"/>
    <s v="WORSE THAN TIGERS"/>
    <s v="Invest in the world premiere of WORSE THAN TIGERS at ACT, and in the future of Seattle's newest, female-led theatre company: RED STAGE."/>
    <x v="22"/>
    <n v="15335"/>
    <x v="1"/>
    <s v="US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</r>
  <r>
    <n v="3338"/>
    <s v="The Last Days of Judas Iscariot"/>
    <s v="Join Estelle Parsons in support of Theater That Looks and Sounds Like America"/>
    <x v="22"/>
    <n v="15327"/>
    <x v="1"/>
    <s v="US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x v="22"/>
    <n v="15315"/>
    <x v="1"/>
    <s v="US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</r>
  <r>
    <n v="3286"/>
    <s v="THE FALL - A New Play at FringeNYC!"/>
    <s v="An ensemble-driven play inspired by real-life accounts about six young women who lost their fathers on 9/11. August 2016 at FringeNYC!"/>
    <x v="22"/>
    <n v="15265"/>
    <x v="1"/>
    <s v="US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</r>
  <r>
    <n v="3220"/>
    <s v="Burners"/>
    <s v="A sci-fi thriller for the stage opening March 10 in Los Angeles."/>
    <x v="22"/>
    <n v="15126"/>
    <x v="1"/>
    <s v="US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</r>
  <r>
    <n v="2868"/>
    <s v="Becoming UNZIPPED"/>
    <s v="7 billion people &amp; most of us feel alone.  It's time we become emotionally unzipped.  &quot;Unzipped&quot; a new play about men &amp; relationships."/>
    <x v="22"/>
    <n v="6301.76"/>
    <x v="0"/>
    <s v="US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</r>
  <r>
    <n v="3890"/>
    <s v="Something Wicked This Way Comes"/>
    <s v="Will Power Troupe is the only US group invited to perform in London's Shakespeare Festival. We need your help to bring the USA to UK!"/>
    <x v="22"/>
    <n v="2524"/>
    <x v="0"/>
    <s v="US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x v="22"/>
    <n v="2290"/>
    <x v="0"/>
    <s v="US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</r>
  <r>
    <n v="4077"/>
    <s v="Citrus Heights Theatre In The Heights"/>
    <s v="We aim to bring creative, innovative, exciting, educational and fun community theater (with a professional attitude) to a new location."/>
    <x v="22"/>
    <n v="1335"/>
    <x v="0"/>
    <s v="US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</r>
  <r>
    <n v="3894"/>
    <s v="MADE-UP: A Sitcom Theater Special"/>
    <s v="Ryan and Vanessa are hosting Christmas for the first time but instead of a happy celebration, they get a hilarious survival situation."/>
    <x v="22"/>
    <n v="520"/>
    <x v="0"/>
    <s v="US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</r>
  <r>
    <n v="4021"/>
    <s v="Angels in Houston"/>
    <s v="Help a group of actors end bigotry in Houston, TX by supporting a  full production of Angels in America."/>
    <x v="22"/>
    <n v="125"/>
    <x v="0"/>
    <s v="US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x v="22"/>
    <n v="25"/>
    <x v="0"/>
    <s v="US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</r>
  <r>
    <n v="3970"/>
    <s v="GCU Follow Your Dreams Production"/>
    <s v="WeÂ  areÂ  aÂ  newÂ  productionÂ  companyÂ  andÂ  willÂ  beÂ  touringÂ  withÂ  ourÂ  production,  FOLLOW  YOUR  DREAMS  debuting  June  2016."/>
    <x v="22"/>
    <n v="11"/>
    <x v="0"/>
    <s v="US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</r>
  <r>
    <n v="3912"/>
    <s v="JoLee Productions"/>
    <s v="Producing &amp; directing Jake's Women by Neil Simon opening July 9 and running through July 26 for Sonoma Arts Live"/>
    <x v="22"/>
    <n v="1"/>
    <x v="0"/>
    <s v="US"/>
    <s v="USD"/>
    <n v="1429936500"/>
    <n v="1424759330"/>
    <b v="0"/>
    <n v="1"/>
    <b v="0"/>
    <s v="theater/plays"/>
    <n v="0"/>
    <n v="1"/>
    <s v="theater"/>
    <s v="plays"/>
    <d v="2015-02-24T06:28:50"/>
    <d v="2015-04-25T04:35:00"/>
  </r>
  <r>
    <n v="2912"/>
    <s v="Fair Play"/>
    <s v="Set in Iceland, Fair Play is a a dark comedy- a play within a play. An extravaganza, fueled by Absinthe, and touched by the Surreal."/>
    <x v="23"/>
    <n v="2030"/>
    <x v="0"/>
    <s v="US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</r>
  <r>
    <n v="3971"/>
    <s v="The Sentinel &amp; The Showman"/>
    <s v="The timeless story of the struggling actor, the faithful agent and   the reality of what constitutes success and failure in Hollywood."/>
    <x v="24"/>
    <n v="136"/>
    <x v="0"/>
    <s v="US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</r>
  <r>
    <n v="4034"/>
    <s v="Technical Design for Liberty Lake Community Theatre"/>
    <s v="This local community theatre needs a proper, efficient, SAFE and professional audio and lighting setup. Helps us raise the funds!"/>
    <x v="25"/>
    <n v="200"/>
    <x v="0"/>
    <s v="US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</r>
  <r>
    <n v="3163"/>
    <s v="Bring &quot;SONNY&quot; To Toronto This Summer!"/>
    <s v="We are a group of actors reviving a play called &quot;Sonny Under the Assumption&quot; to bring to Toronto, Canada this summer..."/>
    <x v="26"/>
    <n v="14450"/>
    <x v="1"/>
    <s v="US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</r>
  <r>
    <n v="3848"/>
    <s v="'LETTERS FROM WAR' Losing loved ones to Alzheimer's Disease"/>
    <s v="A Carnegie Mellon capstone play based on a woman's life as she slips from reality due to the degenerative effect of Alzheimer's Disease"/>
    <x v="26"/>
    <n v="2129"/>
    <x v="0"/>
    <s v="US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</r>
  <r>
    <n v="2862"/>
    <s v="Get Your Life Back"/>
    <s v="&quot;Get Your Life Back&quot; is a dynamic stage play that deals with true issues of life that reign in the lives of many people everyday."/>
    <x v="27"/>
    <n v="55"/>
    <x v="0"/>
    <s v="US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</r>
  <r>
    <n v="3262"/>
    <s v="Prison Boxing: A New Play by Leah Joki"/>
    <s v="A one-woman theatrical exploration of the prison system and its inhabitants."/>
    <x v="28"/>
    <n v="12571"/>
    <x v="1"/>
    <s v="US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</r>
  <r>
    <n v="3677"/>
    <s v="Goldfish Memory Productions"/>
    <s v="Goldfish Memory Productions seeks at least $12,000 to begin their first 3 professional projects."/>
    <x v="29"/>
    <n v="12348.5"/>
    <x v="1"/>
    <s v="US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</r>
  <r>
    <n v="3248"/>
    <s v="Honest Accomplice Theatre 2015-16 Season"/>
    <s v="Honest Accomplice Theatre produces theatre for social change."/>
    <x v="29"/>
    <n v="12095"/>
    <x v="1"/>
    <s v="US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</r>
  <r>
    <n v="525"/>
    <s v="EUPHORIA! A New Play by John Corigliano"/>
    <s v="EUPHORIA! is a new play about the decriminalization of drugs, and its profound effect on both the criminals in prison and &quot;The Man.&quot;"/>
    <x v="29"/>
    <n v="12000"/>
    <x v="1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2880"/>
    <s v="BELIEF on the Isle of Skye"/>
    <s v="BELIEF leaves res &amp; crosses nations, swims the Atlantic, landing on Isle where Salish meets Gaelic, where humanity transcends barriers"/>
    <x v="29"/>
    <n v="2800"/>
    <x v="0"/>
    <s v="US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</r>
  <r>
    <n v="2897"/>
    <s v="CAYCE"/>
    <s v="A unique stage play about the epic struggle of psychic Edgar Cayce to deal with his extraordinary abilities and find his place in life."/>
    <x v="29"/>
    <n v="550"/>
    <x v="0"/>
    <s v="US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</r>
  <r>
    <n v="3932"/>
    <s v="Improv Patrol &quot;The Gift of Your Story is Our Script&quot;"/>
    <s v="Audience tell stories from their life chooses the improv actors to re-enact the story on the spot via song, dance and theatrics."/>
    <x v="29"/>
    <n v="1"/>
    <x v="0"/>
    <s v="US"/>
    <s v="USD"/>
    <n v="1458097364"/>
    <n v="1455508964"/>
    <b v="0"/>
    <n v="1"/>
    <b v="0"/>
    <s v="theater/plays"/>
    <n v="0"/>
    <n v="1"/>
    <s v="theater"/>
    <s v="plays"/>
    <d v="2016-02-15T04:02:44"/>
    <d v="2016-03-16T03:02:44"/>
  </r>
  <r>
    <n v="3316"/>
    <s v="LOVENESS, the play @FringeNYC 2014"/>
    <s v="Gorgeousness that which sits in the root of Loveness._x000a_Other than this there is no endearment for or otherwise_x000a_to describe."/>
    <x v="30"/>
    <n v="11747.18"/>
    <x v="1"/>
    <s v="US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</r>
  <r>
    <n v="2879"/>
    <s v="Girls, Ladies and Women - A Gospel Drama"/>
    <s v="She that fines a husband? Wait, is that right? Girl... you better check yourself, before you wreck yourself!"/>
    <x v="31"/>
    <n v="29"/>
    <x v="0"/>
    <s v="US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</r>
  <r>
    <n v="3983"/>
    <s v="A Season of Love and Music (Spring 2014)"/>
    <s v="Donâ€™t miss Golden Threadâ€™s new family-friendly play with live music about Ziryab, the 9th century musician and cultural trailblazer!"/>
    <x v="32"/>
    <n v="3877"/>
    <x v="0"/>
    <s v="US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</r>
  <r>
    <n v="3854"/>
    <s v="The Case Of Soghomon Tehlirian"/>
    <s v="A play dedicated to the 100th anniversary of the Armenian Genocide."/>
    <x v="33"/>
    <n v="1788"/>
    <x v="0"/>
    <s v="US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</r>
  <r>
    <n v="3620"/>
    <s v="The Irish play MISTERMAN by Enda Walsh, heads to Boulder"/>
    <s v="An Irish show about mental illness though the eyes of the man experiencing it. Support this show and help get it to Boulder and NYC."/>
    <x v="34"/>
    <n v="11045"/>
    <x v="1"/>
    <s v="US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</r>
  <r>
    <n v="3847"/>
    <s v="Madame X"/>
    <s v="The production of the original play &quot;Madame X&quot; by Amanda Davison. Inspired by the painting by John Singer Sargent."/>
    <x v="34"/>
    <n v="1697"/>
    <x v="0"/>
    <s v="US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</r>
  <r>
    <n v="3272"/>
    <s v="&quot;Next Stop&quot; - Adjusting to dating in NYC"/>
    <s v="A new original play that follows two Israeli singles navigate the humorous and confusing dating scene of NYC."/>
    <x v="35"/>
    <n v="15443"/>
    <x v="1"/>
    <s v="US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</r>
  <r>
    <n v="3256"/>
    <s v="Paperhand Puppet Intervention 16th Annual Summer Show"/>
    <s v="Our 16th year promises to be bigger and better than ever but we need your help to bring the show to life!"/>
    <x v="35"/>
    <n v="12806"/>
    <x v="1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</r>
  <r>
    <n v="2803"/>
    <s v="Princess Cut: A young girl's reality inside a TN sex ring"/>
    <s v="An original theatrical production using music, movement and monologues to tell the story of a TN native growing up within a sex ring."/>
    <x v="35"/>
    <n v="12795"/>
    <x v="1"/>
    <s v="US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</r>
  <r>
    <n v="3242"/>
    <s v="First Day Off in a Long Time by Brian Finkelstein"/>
    <s v="First Day Off in a Long Time is a comedy show...            _x000a_About suicide."/>
    <x v="35"/>
    <n v="12730.42"/>
    <x v="1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</r>
  <r>
    <n v="532"/>
    <s v="Walken On Sunshine"/>
    <s v="A fast paced, comedic play about an anxiety-ridden filmmaker who lies to investors about having Christopher Walken in his film."/>
    <x v="35"/>
    <n v="12325"/>
    <x v="1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</r>
  <r>
    <n v="3468"/>
    <s v="Publicity for &quot;When Yellow Were the Stars on Earth&quot;"/>
    <s v="Amidst the atrocities of WWII, two women transcend enemy lines to make the ultimate heroic sacrifice."/>
    <x v="35"/>
    <n v="12178"/>
    <x v="1"/>
    <s v="US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</r>
  <r>
    <n v="3389"/>
    <s v="Chimera Ensemble Productions Fund"/>
    <s v="Chimera Ensemble is launching 2 inaugural theater productions, and we need support to do high quality work!"/>
    <x v="35"/>
    <n v="11450"/>
    <x v="1"/>
    <s v="US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</r>
  <r>
    <n v="2966"/>
    <s v="Fat Pig, The Play!"/>
    <s v="Bringing one of Neil LaBute's incredibly witty and viciously honest plays, about body image and the effect it has on us, to life!"/>
    <x v="35"/>
    <n v="11363"/>
    <x v="1"/>
    <s v="US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</r>
  <r>
    <n v="3246"/>
    <s v="The Gray Man"/>
    <s v="The Gray Man isnâ€™t real. Heâ€™s a ghost story, a boogeyman, a tale mothers make up to keep their children safe."/>
    <x v="35"/>
    <n v="11122"/>
    <x v="1"/>
    <s v="US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</r>
  <r>
    <n v="2963"/>
    <s v="One Funny Mother: I'm Not Crazy!!"/>
    <s v="A hilarious comedy show about motherhood...through stories, videos and stand-up you'll realize YOUâ€™RE NOT CRAZY, motherhood is!"/>
    <x v="35"/>
    <n v="10685"/>
    <x v="1"/>
    <s v="US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</r>
  <r>
    <n v="2818"/>
    <s v="Joe West's THEATER OF DEATH"/>
    <s v="Joe West and his wonderful theater company THEATER OF DEATH present original plays both horrific and comical."/>
    <x v="35"/>
    <n v="10603"/>
    <x v="1"/>
    <s v="US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</r>
  <r>
    <n v="3434"/>
    <s v="The Williams Project"/>
    <s v="Bringing Tennessee Williams, Shakespeare, and 8 world class actors to Longview, Washington to build a play in and for the community."/>
    <x v="35"/>
    <n v="10555"/>
    <x v="1"/>
    <s v="US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</r>
  <r>
    <n v="3507"/>
    <s v="The Chameleon Fools Theatre Troupe Project"/>
    <s v="Please help our troupe bring our first project from planning to reality! Join us on one exciting ride!"/>
    <x v="35"/>
    <n v="10440"/>
    <x v="1"/>
    <s v="US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</r>
  <r>
    <n v="3173"/>
    <s v="Melissa Arctic At the Road Theatre"/>
    <s v="A play with songs written by Craig Wright, based on Shakespeare's &quot;The Winter's Tale&quot; set in late 20th Century, Pine City, Minnesota."/>
    <x v="35"/>
    <n v="10300"/>
    <x v="1"/>
    <s v="US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</r>
  <r>
    <n v="3358"/>
    <s v="One-Man Show: &quot;The Book Of oded, Chapter 2&quot;"/>
    <s v="Alef productions, LLC is proud to present a World Premiere Play about Acceptance, Relationships,  Mortality and Love!"/>
    <x v="35"/>
    <n v="10299"/>
    <x v="1"/>
    <s v="US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</r>
  <r>
    <n v="3714"/>
    <s v="Expedition (to NYC)"/>
    <s v="This summer, help some of the top high school theater students from across the country come to NYC to create a world premiere play."/>
    <x v="35"/>
    <n v="10235"/>
    <x v="1"/>
    <s v="US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x v="35"/>
    <n v="10173"/>
    <x v="1"/>
    <s v="US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</r>
  <r>
    <n v="3524"/>
    <s v="Sweet, Sweet Spirit"/>
    <s v="A West Texas matriarch is enraged by the news that her gay grandson has been the victim of a hate crime committed by his own father."/>
    <x v="35"/>
    <n v="10156"/>
    <x v="1"/>
    <s v="US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</r>
  <r>
    <n v="3575"/>
    <s v="AnaiÌˆs Nin Goes to Hell"/>
    <s v="An island in hell. Cleopatra, Joan of Arc, &amp; Queen Victoria wait, trapped in the memory of who they were... until AnaiÌˆs Nin shows up."/>
    <x v="35"/>
    <n v="10133"/>
    <x v="1"/>
    <s v="US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</r>
  <r>
    <n v="3421"/>
    <s v="New Works Lab @ PPAS: &quot;Begets: Fall of a High School Ronin&quot;"/>
    <s v="Waterwell's New Works Lab @ PPAS is the country's leading development program for challenging new plays for young actors."/>
    <x v="35"/>
    <n v="10115"/>
    <x v="1"/>
    <s v="US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</r>
  <r>
    <n v="527"/>
    <s v="Omega Kids - a new play"/>
    <s v="OMEGA KIDS, a new play by Noah Mease, directed by Jay Stull &amp; produced by New Light Theater Project in association with Access Theater."/>
    <x v="35"/>
    <n v="10085"/>
    <x v="1"/>
    <s v="US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5"/>
    <n v="10065"/>
    <x v="1"/>
    <s v="US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</r>
  <r>
    <n v="3400"/>
    <s v="You, Me and That Guy"/>
    <s v="A hilarious comedy starring Sarah, a recent grad, who uses the magic of a mystical open mic to solve the problems of her relationships."/>
    <x v="35"/>
    <n v="10041"/>
    <x v="1"/>
    <s v="US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</r>
  <r>
    <n v="3406"/>
    <s v="Voices of Swords"/>
    <s v="A funny and moving new play about two families dealing with aging parents in very different ways!"/>
    <x v="35"/>
    <n v="10031"/>
    <x v="1"/>
    <s v="US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</r>
  <r>
    <n v="3144"/>
    <s v="Benghazi Bergen-Belsen"/>
    <s v="Two women, one love, one must die: a multicultural cast in a play about the denied holocaust of Libyan Jews. Premieres in March in NYC"/>
    <x v="35"/>
    <n v="7540"/>
    <x v="2"/>
    <s v="US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</r>
  <r>
    <n v="4035"/>
    <s v="The Lost Boy"/>
    <s v="&quot;Stories are where you go to look for the truth of your own life.&quot; (Frank Delaney)"/>
    <x v="35"/>
    <n v="3685"/>
    <x v="0"/>
    <s v="US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</r>
  <r>
    <n v="2883"/>
    <s v="&quot;Skip To My Lou,&quot; a NEW play by Steve Romagnoli"/>
    <s v="Ticket sales benefit Bedford Hills Maximum Security Prison, Women's College Program Library. Presented by Theater For The New City."/>
    <x v="35"/>
    <n v="1908"/>
    <x v="0"/>
    <s v="US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</r>
  <r>
    <n v="3913"/>
    <s v="The Great Gatsby at All-of-us Express Children's Theatre"/>
    <s v="â€œNo amount of fire or freshness can challenge what a man will store up in his ghostly heart.â€ â€“ The Great Gatsby"/>
    <x v="35"/>
    <n v="1000"/>
    <x v="0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x v="35"/>
    <n v="872"/>
    <x v="0"/>
    <s v="US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</r>
  <r>
    <n v="3992"/>
    <s v="Tearing Down Cabrini-Green, a dynamic social commentary."/>
    <s v="A richly textured and intellectually powerful social commentary about family, community and America."/>
    <x v="35"/>
    <n v="541"/>
    <x v="0"/>
    <s v="US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</r>
  <r>
    <n v="2871"/>
    <s v="The Bill Cosby Assault, a play"/>
    <s v="America's dad or serial rapist? Or both? The stories of the Bill Cosby accusers and the society so skeptical of them."/>
    <x v="35"/>
    <n v="467"/>
    <x v="0"/>
    <s v="US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</r>
  <r>
    <n v="3130"/>
    <s v="MEDEA | A New Vision"/>
    <s v="A shockingly relevant modern take on a 2,000-year-old tragedy that confronts current gender politics."/>
    <x v="35"/>
    <n v="375"/>
    <x v="2"/>
    <s v="US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</r>
  <r>
    <n v="2891"/>
    <s v="Literacy for Brooklyn Kids"/>
    <s v="Did you know that we are enriching the lives of Brooklyn kids through literacy and educational theater? We just need a little help."/>
    <x v="35"/>
    <n v="273"/>
    <x v="0"/>
    <s v="US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</r>
  <r>
    <n v="3899"/>
    <s v="RAIN | a theatrical production of life-changing proportions"/>
    <s v="More than just a play, RAIN is an outreach to hurting people who feel disengaged or rejected by others."/>
    <x v="35"/>
    <n v="125"/>
    <x v="0"/>
    <s v="US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</r>
  <r>
    <n v="4017"/>
    <s v="The Rights (and Wrongs) of Mary Wollstonecraft"/>
    <s v="The true story of the romantic entanglements of Mary Shelley's parents. Anarchist; William Godwin &amp;, 1st feminist; Mary Wollstonecraft."/>
    <x v="35"/>
    <n v="105"/>
    <x v="0"/>
    <s v="US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</r>
  <r>
    <n v="4042"/>
    <s v="Messages"/>
    <s v="Acting group and production for inner city youth, about inner city youth. The problems and stuation that they see everyday."/>
    <x v="35"/>
    <n v="21"/>
    <x v="0"/>
    <s v="US"/>
    <s v="USD"/>
    <n v="1421781360"/>
    <n v="1419213664"/>
    <b v="0"/>
    <n v="3"/>
    <b v="0"/>
    <s v="theater/plays"/>
    <n v="0"/>
    <n v="7"/>
    <s v="theater"/>
    <s v="plays"/>
    <d v="2014-12-22T02:01:04"/>
    <d v="2015-01-20T19:16:00"/>
  </r>
  <r>
    <n v="3852"/>
    <s v="Rob Base Presents Unequally Yoked The Stage Play"/>
    <s v="Writer/Director Lynette J. Blackwell presents the hilarious entangled love story of when evil and good attempt to coexist."/>
    <x v="35"/>
    <n v="20"/>
    <x v="0"/>
    <s v="US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</r>
  <r>
    <n v="3904"/>
    <s v="Black America from Prophets to Pimps"/>
    <s v="A play that will cover 4000 years of black history."/>
    <x v="35"/>
    <n v="3"/>
    <x v="0"/>
    <s v="US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</r>
  <r>
    <n v="2913"/>
    <s v="The Salem Haunted Magic Show"/>
    <s v="A LIVE history infused, frightening magic and mind reading show in the heart of the Halloween capital of the world, Salem, MA!!"/>
    <x v="35"/>
    <n v="2"/>
    <x v="0"/>
    <s v="US"/>
    <s v="USD"/>
    <n v="1410041339"/>
    <n v="1404857339"/>
    <b v="0"/>
    <n v="2"/>
    <b v="0"/>
    <s v="theater/plays"/>
    <n v="0"/>
    <n v="1"/>
    <s v="theater"/>
    <s v="plays"/>
    <d v="2014-07-08T22:08:59"/>
    <d v="2014-09-06T22:08:59"/>
  </r>
  <r>
    <n v="2899"/>
    <s v="The Esoteric Camgirl"/>
    <s v="Sex, intrigue, lust, &amp; love; follow the lives of two individuals as their romance turns from innocent online flirting to something more"/>
    <x v="35"/>
    <n v="0"/>
    <x v="0"/>
    <s v="US"/>
    <s v="USD"/>
    <n v="1469325158"/>
    <n v="1464141158"/>
    <b v="0"/>
    <s v="no backers"/>
    <b v="0"/>
    <s v="theater/plays"/>
    <n v="0"/>
    <n v="0"/>
    <s v="theater"/>
    <s v="plays"/>
    <d v="2016-05-25T01:52:38"/>
    <d v="2016-07-24T01:52:38"/>
  </r>
  <r>
    <n v="3844"/>
    <s v="Get &quot;Walken in His Shoes&quot; to Capital Fringe Festival in DC!"/>
    <s v="A comedy about a Christopher Walken Club.  This show was chosen to perform in DC!  Help the production get to our nation's capital."/>
    <x v="36"/>
    <n v="4066"/>
    <x v="0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</r>
  <r>
    <n v="2908"/>
    <s v="&quot;THIS THING OF OURS&quot;"/>
    <s v="A dinner theatre/show about a day in the life of a Vegas &quot;Mob Boss&quot;_x000a_circa 1965- ish. It is all at once realistic,tragic, farce/comical"/>
    <x v="37"/>
    <n v="264"/>
    <x v="0"/>
    <s v="US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</r>
  <r>
    <n v="4087"/>
    <s v="Stage Production &quot;The Nail Shop&quot;"/>
    <s v="Comedy Stage Play"/>
    <x v="37"/>
    <n v="0"/>
    <x v="0"/>
    <s v="US"/>
    <s v="USD"/>
    <n v="1468777786"/>
    <n v="1466185786"/>
    <b v="0"/>
    <s v="no backers"/>
    <b v="0"/>
    <s v="theater/plays"/>
    <n v="0"/>
    <n v="0"/>
    <s v="theater"/>
    <s v="plays"/>
    <d v="2016-06-17T17:49:46"/>
    <d v="2016-07-17T17:49:46"/>
  </r>
  <r>
    <n v="3209"/>
    <s v="King Kirby, a play by Crystal Skillman and Fred Van Lente"/>
    <s v="The hysterical and heartbreaking story of artist Jack Kirby, &quot;the King of the Comics,&quot; at the 2014 Comic Book Theater Festival"/>
    <x v="38"/>
    <n v="11335.7"/>
    <x v="1"/>
    <s v="US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</r>
  <r>
    <n v="3433"/>
    <s v="The Dybbuk"/>
    <s v="death&amp;pretzels presents their first Chicago based project:_x000a_The Dybbuk by S. Ansky"/>
    <x v="38"/>
    <n v="9525"/>
    <x v="1"/>
    <s v="US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</r>
  <r>
    <n v="4014"/>
    <s v="Ministry theater"/>
    <s v="I am trying to put together a ministry theater company for junior / high schoolers that which puts on free shows in the SoCal area."/>
    <x v="39"/>
    <n v="0"/>
    <x v="0"/>
    <s v="US"/>
    <s v="USD"/>
    <n v="1457157269"/>
    <n v="1455861269"/>
    <b v="0"/>
    <s v="no backers"/>
    <b v="0"/>
    <s v="theater/plays"/>
    <n v="0"/>
    <n v="0"/>
    <s v="theater"/>
    <s v="plays"/>
    <d v="2016-02-19T05:54:29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x v="40"/>
    <n v="0"/>
    <x v="0"/>
    <s v="US"/>
    <s v="USD"/>
    <n v="1475294400"/>
    <n v="1472674285"/>
    <b v="0"/>
    <s v="no backers"/>
    <b v="0"/>
    <s v="theater/plays"/>
    <n v="0"/>
    <n v="0"/>
    <s v="theater"/>
    <s v="plays"/>
    <d v="2016-08-31T20:11:25"/>
    <d v="2016-10-01T04:00:00"/>
  </r>
  <r>
    <n v="3241"/>
    <s v="THE SOPHOCLES PROJECT"/>
    <s v="iDiOM mounts the West Coast Premiere of â€œThese Seven Sicknessesâ€ â€“ ALL SEVEN of Sophoclesâ€™ surviving plays in one epic production."/>
    <x v="41"/>
    <n v="9801"/>
    <x v="1"/>
    <s v="US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</r>
  <r>
    <n v="3746"/>
    <s v="Stage Play Production - &quot;I Love You to Death&quot;"/>
    <s v="Generational curses CAN be broken...right?"/>
    <x v="41"/>
    <n v="202"/>
    <x v="0"/>
    <s v="US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</r>
  <r>
    <n v="3339"/>
    <s v="FRESH PRODUCE'd LA presents: Friends in Transient Places"/>
    <s v="FPLA presents FRIENDS IN TRANSIENT PLACES by Jonathan Caren: a magical story of modern life."/>
    <x v="42"/>
    <n v="8348"/>
    <x v="1"/>
    <s v="US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</r>
  <r>
    <n v="3169"/>
    <s v="The Window"/>
    <s v="We're bringing The Window to the Cherry Lane Theater in January 2014."/>
    <x v="42"/>
    <n v="8241"/>
    <x v="1"/>
    <s v="US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</r>
  <r>
    <n v="3243"/>
    <s v="THE INCREDIBLE FOX SISTERS"/>
    <s v="Live Source's world premiere of a new play by Jaclyn Backhaus, premiering at the New Ohio Theatre October 30th-November 8th."/>
    <x v="42"/>
    <n v="8227"/>
    <x v="1"/>
    <s v="US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</r>
  <r>
    <n v="3326"/>
    <s v="Me? A Caregiver?"/>
    <s v="An edgy, hilarious, compassionate and honest show to help caregivers find courage, trust their instincts and above all, to laugh."/>
    <x v="42"/>
    <n v="8110"/>
    <x v="1"/>
    <s v="US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</r>
  <r>
    <n v="2975"/>
    <s v="The Butterfingers Angel... [By The Mummers]"/>
    <s v="[By The Mummers] needs your help this holiday season to stage a full scale production of William Gibson's &quot;The Butterfingers Angel...&quot;"/>
    <x v="42"/>
    <n v="8010"/>
    <x v="1"/>
    <s v="US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</r>
  <r>
    <n v="3376"/>
    <s v="The Tutors"/>
    <s v="3 college grads struggling to fund their social network. 1 bratty blackmailing student. 1 dreamy Asian business man. 1 awesome play."/>
    <x v="42"/>
    <n v="8001"/>
    <x v="1"/>
    <s v="US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</r>
  <r>
    <n v="3911"/>
    <s v="Ministers of Grace"/>
    <s v="â€˜Ministers of Graceâ€™ imagines what the movie Ghostbusters would be like if written by William Shakespeare."/>
    <x v="42"/>
    <n v="2993"/>
    <x v="0"/>
    <s v="US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</r>
  <r>
    <n v="4040"/>
    <s v="The Last Encore Musical"/>
    <s v="This nationally published book, set in the 70â€™s, tells the untold story of singers and a friendly reunion visit turning bad."/>
    <x v="42"/>
    <n v="2500"/>
    <x v="0"/>
    <s v="US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</r>
  <r>
    <n v="2850"/>
    <s v="Romeo and Juliet...Choose Your Own Ending"/>
    <s v="Romeo and Juliet: Wouldn't it be great if they didn't all die at the end? Now YOU get to control the fate of these timeless characters!"/>
    <x v="42"/>
    <n v="311"/>
    <x v="0"/>
    <s v="US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</r>
  <r>
    <n v="3889"/>
    <s v="Sherri's Playhouse Present's A Heavenly Hand!"/>
    <s v="A romantic comedy about a girl trying to figure out what to do with her life and an angel who comes to help her."/>
    <x v="42"/>
    <n v="118"/>
    <x v="0"/>
    <s v="US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</r>
  <r>
    <n v="4000"/>
    <s v="The Escorts"/>
    <s v="An Enticing Trip into the World of Assisted Dying"/>
    <x v="42"/>
    <n v="10"/>
    <x v="0"/>
    <s v="US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</r>
  <r>
    <n v="2846"/>
    <s v="SIN, The Stage Play-Spreading Awareness One City At A Time"/>
    <s v="SIN, has an important message, outstanding music, uplifting performances and amazing entertainment. SIN, is a &quot;must see&quot; for everyone!"/>
    <x v="42"/>
    <n v="0"/>
    <x v="0"/>
    <s v="US"/>
    <s v="USD"/>
    <n v="1432917394"/>
    <n v="1429029394"/>
    <b v="0"/>
    <s v="no backers"/>
    <b v="0"/>
    <s v="theater/plays"/>
    <n v="0"/>
    <n v="0"/>
    <s v="theater"/>
    <s v="plays"/>
    <d v="2015-04-14T16:36:34"/>
    <d v="2015-05-29T16:36:34"/>
  </r>
  <r>
    <n v="3931"/>
    <s v="Still I Weep"/>
    <s v="An original stage play designed to bring to light the long-term effects on adult survivors of childhood sexual abuse. We do survive!"/>
    <x v="42"/>
    <n v="0"/>
    <x v="0"/>
    <s v="US"/>
    <s v="USD"/>
    <n v="1441510707"/>
    <n v="1439350707"/>
    <b v="0"/>
    <s v="no backers"/>
    <b v="0"/>
    <s v="theater/plays"/>
    <n v="0"/>
    <n v="0"/>
    <s v="theater"/>
    <s v="plays"/>
    <d v="2015-08-12T03:38:27"/>
    <d v="2015-09-06T03:38:27"/>
  </r>
  <r>
    <n v="3363"/>
    <s v="Making the Move--Edinburgh Fringe 2014"/>
    <s v="A first play about a first kiss, Making the Move is going to the Edinburgh Fringe festival.  Join the party, fall in love.  Help us!"/>
    <x v="43"/>
    <n v="7860"/>
    <x v="1"/>
    <s v="US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</r>
  <r>
    <n v="3712"/>
    <s v="IT'S JUST MY LIFE"/>
    <s v="Married, Single, Divorced, Straight, Gay, Transgendered, Birth Mother, Adoptive Mother.... Everyone has a story.  These are ours."/>
    <x v="44"/>
    <n v="11530"/>
    <x v="1"/>
    <s v="US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</r>
  <r>
    <n v="3586"/>
    <s v="Actors &amp; Musicians who are Blind or Autistic"/>
    <s v="See Theatre In A New Light"/>
    <x v="44"/>
    <n v="8207"/>
    <x v="1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</r>
  <r>
    <n v="2845"/>
    <s v="Haberdasher Theatre Inc. : Richard Greenbergâ€™s, The Maderati"/>
    <s v="The Maderati: A bitingly witty absurdest comedy, which pokes wickedly perceptive fun at NY artist lifestyle."/>
    <x v="44"/>
    <n v="2366"/>
    <x v="0"/>
    <s v="US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</r>
  <r>
    <n v="2898"/>
    <s v="Galaxy Express - The Play"/>
    <s v="This is an action packed Sci-Fi stage play, using foam latex creature puppets, projected video footage, and audience participation."/>
    <x v="44"/>
    <n v="316"/>
    <x v="0"/>
    <s v="US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</r>
  <r>
    <n v="3966"/>
    <s v="Moroccan National Debate Team"/>
    <s v="MNDT will be the first Moroccan Team in history to participate in the WSDC. the worldâ€™s biggest high school debate tournament."/>
    <x v="44"/>
    <n v="45"/>
    <x v="0"/>
    <s v="US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</r>
  <r>
    <n v="3862"/>
    <s v="The Container Play"/>
    <s v="The hit immersive theatre experience of England comes to Corpus Christi!"/>
    <x v="44"/>
    <n v="1"/>
    <x v="0"/>
    <s v="US"/>
    <s v="USD"/>
    <n v="1473699540"/>
    <n v="1472451356"/>
    <b v="0"/>
    <n v="1"/>
    <b v="0"/>
    <s v="theater/plays"/>
    <n v="0"/>
    <n v="1"/>
    <s v="theater"/>
    <s v="plays"/>
    <d v="2016-08-29T06:15:56"/>
    <d v="2016-09-12T16:59:00"/>
  </r>
  <r>
    <n v="4010"/>
    <s v="The Connection Play 2014"/>
    <s v="JUNTO Productions is proud to present our first production, the premiere of The Connection, a play by Jeffrey Paul."/>
    <x v="45"/>
    <n v="1742"/>
    <x v="0"/>
    <s v="US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</r>
  <r>
    <n v="3154"/>
    <s v="&quot;Bright Ideas&quot; By Eric Coble"/>
    <s v="Hilarious play about two parents obsessed with getting their kid into the best pre-school and are willing to do ANYTHING to get him in!"/>
    <x v="46"/>
    <n v="7905"/>
    <x v="1"/>
    <s v="US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</r>
  <r>
    <n v="3258"/>
    <s v="Bluebirds by Joe Brondo"/>
    <s v="A guy named Walt steals a book and plans to sell it to get his life on track... until his wife finds out."/>
    <x v="46"/>
    <n v="7365"/>
    <x v="1"/>
    <s v="US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</r>
  <r>
    <n v="3228"/>
    <s v="Hear Me Roar: A Season of Powerful Women"/>
    <s v="A Season of Powerful Women. A Season of Defiance."/>
    <x v="46"/>
    <n v="7164"/>
    <x v="1"/>
    <s v="US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</r>
  <r>
    <n v="3182"/>
    <s v="A Thought in Three Parts"/>
    <s v="FRANK, a newborn company, presents Wallace Shawn's famously unproduced,&quot;A Thought in Three Parts.&quot;_x000a_Be FRANK with us!"/>
    <x v="46"/>
    <n v="7062"/>
    <x v="1"/>
    <s v="US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</r>
  <r>
    <n v="3999"/>
    <s v="The Sins of Seven Tables at the Edinburgh Fringe Festival"/>
    <s v="If tables had ears what tales would they tell? Sins of Seven Tables, a modern take on the 7 Deadlies, are they still sins?"/>
    <x v="46"/>
    <n v="1156"/>
    <x v="0"/>
    <s v="US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</r>
  <r>
    <n v="3933"/>
    <s v="Three for 5: A King's Story"/>
    <s v="Presenting the complete three part of writer/director Ty Foard's &quot;A King's Story&quot; ...a dramatic artistic one director play festival"/>
    <x v="46"/>
    <n v="1102"/>
    <x v="0"/>
    <s v="US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</r>
  <r>
    <n v="3846"/>
    <s v="My Insane Shakespeare"/>
    <s v="My Insane Shakespeare. An original play by Arthur Elbakyan premiering October 13th at United Solo, New York City."/>
    <x v="46"/>
    <n v="189"/>
    <x v="0"/>
    <s v="US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</r>
  <r>
    <n v="4015"/>
    <s v="Shakespeare In The Park"/>
    <s v="FREE Shakespeare In the Park in Bergen County, NJ on July 24, 25, 31, and August 1. We need your support to help keep our show FREE"/>
    <x v="46"/>
    <n v="1"/>
    <x v="0"/>
    <s v="US"/>
    <s v="USD"/>
    <n v="1437331463"/>
    <n v="1434739463"/>
    <b v="0"/>
    <n v="1"/>
    <b v="0"/>
    <s v="theater/plays"/>
    <n v="0"/>
    <n v="1"/>
    <s v="theater"/>
    <s v="plays"/>
    <d v="2015-06-19T18:44:23"/>
    <d v="2015-07-19T18:44:23"/>
  </r>
  <r>
    <n v="4023"/>
    <s v="Forgive &amp; Forget"/>
    <s v="An original gospel stage play that explores the pain and hurt caused by those who struggle to forgive others!"/>
    <x v="46"/>
    <n v="0"/>
    <x v="0"/>
    <s v="US"/>
    <s v="USD"/>
    <n v="1458860363"/>
    <n v="1454975963"/>
    <b v="0"/>
    <s v="no backers"/>
    <b v="0"/>
    <s v="theater/plays"/>
    <n v="0"/>
    <n v="0"/>
    <s v="theater"/>
    <s v="plays"/>
    <d v="2016-02-08T23:59:23"/>
    <d v="2016-03-24T22:59:23"/>
  </r>
  <r>
    <n v="3310"/>
    <s v="The Island Boys: A New Play"/>
    <s v="A new play about coming coming home, recovery, and trying to find God in the process."/>
    <x v="47"/>
    <n v="6505"/>
    <x v="1"/>
    <s v="US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</r>
  <r>
    <n v="4032"/>
    <s v="The Modern Theater's 'Play It Forward' Fund"/>
    <s v="'Play it Forward' is a ticket bank for individuals in need. Fund a theater experience for someone that would otherwise go without!"/>
    <x v="48"/>
    <n v="413"/>
    <x v="0"/>
    <s v="US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</r>
  <r>
    <n v="3266"/>
    <s v="Macbeth"/>
    <s v="An original version of Shakespeare's masterpiece that emphasizes family and explores the destruction of blood ties"/>
    <x v="49"/>
    <n v="7877"/>
    <x v="1"/>
    <s v="US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</r>
  <r>
    <n v="2784"/>
    <s v="&quot;The Santaland Diaries&quot; by David Sedaris in Los Angeles 2014"/>
    <s v="David Sedaris' &quot;The Santaland Diaries&quot; starring Matt Crabtree at The Working Stage Theatre in Hollywood!"/>
    <x v="49"/>
    <n v="7140"/>
    <x v="1"/>
    <s v="US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x v="49"/>
    <n v="7015"/>
    <x v="1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</r>
  <r>
    <n v="2970"/>
    <s v="Leah in Vegas at The New York International Fringe Festival"/>
    <s v="Kara Ayn Napolitano's latest play about a young mother's attempt to reclaim her life after making a serious mistake."/>
    <x v="49"/>
    <n v="6360"/>
    <x v="1"/>
    <s v="US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</r>
  <r>
    <n v="3424"/>
    <s v="Maggie LumiÃ¨re and The Ghost Train: an exciting new play!"/>
    <s v="Maggie is a deaf girl determined to make a silent film masterpiece. Help us share her story with students across the state of Idaho."/>
    <x v="49"/>
    <n v="6215"/>
    <x v="1"/>
    <s v="US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</r>
  <r>
    <n v="3342"/>
    <s v="Uprising Theatre Company's First Production"/>
    <s v="We believe in the power of stories to change the world. Theatre that inspires transformation."/>
    <x v="49"/>
    <n v="6100"/>
    <x v="1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</r>
  <r>
    <n v="3384"/>
    <s v="The Hat"/>
    <s v="Six gay men, emotional baggage, and online dating: what could go wrong? A play about looking for love and finding something better."/>
    <x v="49"/>
    <n v="6000.66"/>
    <x v="1"/>
    <s v="US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</r>
  <r>
    <n v="2822"/>
    <s v="Theatre Forever's The Nature Crown"/>
    <s v="A campaign to support the artists creating Theatre Forever's The Nature Crown, premiering in the Guthrie Theater's Dowling Studio!"/>
    <x v="49"/>
    <n v="6000"/>
    <x v="1"/>
    <s v="US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</r>
  <r>
    <n v="3332"/>
    <s v="Cortez"/>
    <s v="Two marine biologists are at odds during an important expedition. When a stranded shark refuses to die, things get weird."/>
    <x v="49"/>
    <n v="6000"/>
    <x v="1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</r>
  <r>
    <n v="4036"/>
    <s v="3 Days In Savannah"/>
    <s v="&quot;3 Days In Savannah&quot; explores the issues of love, racism, and regret while reminding us that, &quot;life is a game and love is the prize.&quot;"/>
    <x v="49"/>
    <n v="2823"/>
    <x v="0"/>
    <s v="US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</r>
  <r>
    <n v="3860"/>
    <s v="Tennessee Williams' ONE ARM @ Minnesota Fringe"/>
    <s v="The unproduced screenplay by Tennessee Williams is given life for the first time on a Twin Cities stage by an ensemble of local actors."/>
    <x v="49"/>
    <n v="1060"/>
    <x v="0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</r>
  <r>
    <n v="2877"/>
    <s v="COLLABORATION: WARHOL &amp; BASQUIAT"/>
    <s v="Two of the 20th Centuryâ€™s Greatest Artists _x000a_navigate the perilous terrain of Art &amp; Fame _x000a_in a historic Collaboration."/>
    <x v="49"/>
    <n v="650"/>
    <x v="0"/>
    <s v="US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</r>
  <r>
    <n v="2906"/>
    <s v="NO HOMO at Atwater Village Theatre"/>
    <s v="The smash hit, award-winning comedy sashays onto the Los Angeles Theater Scene in a fabulous new production at Atwater Village Theatre."/>
    <x v="49"/>
    <n v="565"/>
    <x v="0"/>
    <s v="US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</r>
  <r>
    <n v="3946"/>
    <s v="DR. Mecurio's Mythical Marvels &amp; Beastiry"/>
    <s v="Dr. Mecurio's is an original work of fantasy designed and written for the stage."/>
    <x v="49"/>
    <n v="195"/>
    <x v="0"/>
    <s v="US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</r>
  <r>
    <n v="3910"/>
    <s v="&quot;SHERLOCK HOLMES AND THE SCARLET AVENGER&quot;"/>
    <s v="Join Sherlock Holmes and Dr. Watson as the first adventure together is dramatized live on-stage!  The game is afoot!"/>
    <x v="49"/>
    <n v="185"/>
    <x v="0"/>
    <s v="US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</r>
  <r>
    <n v="3863"/>
    <s v="Umma Yemaya"/>
    <s v="Umma Yemaya is  a play that examines the challenges of unconventional love. The Lady  and the Artist create their own world for love."/>
    <x v="49"/>
    <n v="0"/>
    <x v="0"/>
    <s v="US"/>
    <s v="USD"/>
    <n v="1446739905"/>
    <n v="1441552305"/>
    <b v="0"/>
    <s v="no backers"/>
    <b v="0"/>
    <s v="theater/plays"/>
    <n v="0"/>
    <n v="0"/>
    <s v="theater"/>
    <s v="plays"/>
    <d v="2015-09-06T15:11:45"/>
    <d v="2015-11-05T16:11:45"/>
  </r>
  <r>
    <n v="3279"/>
    <s v="Good People at The Hudson Guild Theatre"/>
    <s v="LOOKING FOR GOOD PEOPLE to help fund our production of &quot;Good People&quot; with Kia Hellman &amp; Shayne Anderson, directed by Christine Dunford."/>
    <x v="50"/>
    <n v="6628"/>
    <x v="1"/>
    <s v="US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</r>
  <r>
    <n v="3574"/>
    <s v="Galli Theater Fresh Start Fundraiser"/>
    <s v="Help Galli Theater continue to bring fairytales to children in English &amp; German in our theater and to institutions serving children."/>
    <x v="50"/>
    <n v="6155"/>
    <x v="1"/>
    <s v="US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</r>
  <r>
    <n v="4046"/>
    <s v="Glenn Herman's EXPRESSIONS: The UnKnown"/>
    <s v="An eclectic One Man stage show, that takes the audience on a journey through vast personalities, as he discovers his true self...#Drama"/>
    <x v="51"/>
    <n v="460"/>
    <x v="0"/>
    <s v="US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</r>
  <r>
    <n v="3553"/>
    <s v="Coming Home"/>
    <s v="Professional actors bring to life the true stories of 5 African-Americans struggling with mental health and their search for healing."/>
    <x v="52"/>
    <n v="5845"/>
    <x v="1"/>
    <s v="US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x v="52"/>
    <n v="5771"/>
    <x v="1"/>
    <s v="US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</r>
  <r>
    <n v="3542"/>
    <s v="Gifts of War"/>
    <s v="Ancient Greece. Giddy, champagne soaked debauchery celebrating the Trojan War's end leads to a shocking and deadly surprise."/>
    <x v="52"/>
    <n v="5623"/>
    <x v="1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</r>
  <r>
    <n v="3156"/>
    <s v="Bringing First Love/Worst Love To Life"/>
    <s v="First Love/Worst Love is an examination of love and its mutability, as expressed through twelve stories and five actors on one stage."/>
    <x v="52"/>
    <n v="5600"/>
    <x v="1"/>
    <s v="US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</r>
  <r>
    <n v="3348"/>
    <s v="Macbeth"/>
    <s v="Old Hat's new production explores the bleak culture of war and the cosmic powers of guilt and imagination in Shakespeare's tragedy."/>
    <x v="52"/>
    <n v="5516"/>
    <x v="1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</r>
  <r>
    <n v="2900"/>
    <s v="Bring Oedipus Revenant to Life!"/>
    <s v="In October, we plan to premiere Oedipus Revenant, a historically grounded horror adaptation of Sophoclesâ€™ classic, Oedipus the Tyrant."/>
    <x v="52"/>
    <n v="3405"/>
    <x v="0"/>
    <s v="US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</r>
  <r>
    <n v="3731"/>
    <s v="The Rabbit on the Moon"/>
    <s v="A long distance wrong number leads to love, but with Emily flying in to finally meet, Nick somehow forgot to mention he's blind."/>
    <x v="52"/>
    <n v="620"/>
    <x v="0"/>
    <s v="US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</r>
  <r>
    <n v="2892"/>
    <s v="Something Precious"/>
    <s v="Something Precious is the world's first musical to alert folks to the harmful effects of technology on the human spirit."/>
    <x v="52"/>
    <n v="500"/>
    <x v="0"/>
    <s v="US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</r>
  <r>
    <n v="3941"/>
    <s v="TWO for the PRICE OF ONE THEATRE"/>
    <s v="Help produce &quot;Boseman and Lena&quot; by Athol Fugard._x000a_Celebrate 18 years of Service to Arts and Community, 2nd Show of a 7th Season in NOLA!"/>
    <x v="52"/>
    <n v="50"/>
    <x v="0"/>
    <s v="US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52"/>
    <n v="0"/>
    <x v="0"/>
    <s v="US"/>
    <s v="USD"/>
    <n v="1417620036"/>
    <n v="1412432436"/>
    <b v="0"/>
    <s v="no backers"/>
    <b v="0"/>
    <s v="theater/plays"/>
    <n v="0"/>
    <n v="0"/>
    <s v="theater"/>
    <s v="plays"/>
    <d v="2014-10-04T14:20:36"/>
    <d v="2014-12-03T15:20:36"/>
  </r>
  <r>
    <n v="3956"/>
    <s v="The Woman in Me"/>
    <s v="This saucy stage play chronicles the highs and lows of my life involving gangs, drugs and prison. The story is a transforming ministry."/>
    <x v="52"/>
    <n v="0"/>
    <x v="0"/>
    <s v="US"/>
    <s v="USD"/>
    <n v="1461543600"/>
    <n v="1459203727"/>
    <b v="0"/>
    <s v="no backers"/>
    <b v="0"/>
    <s v="theater/plays"/>
    <n v="0"/>
    <n v="0"/>
    <s v="theater"/>
    <s v="plays"/>
    <d v="2016-03-28T22:22:07"/>
    <d v="2016-04-25T00:20:00"/>
  </r>
  <r>
    <n v="538"/>
    <s v="Shakespeare Orange County's HAMLET: Match This!"/>
    <s v="SOC produces affordable and accessible theatre in the heart of Orange County, CA, and we need your help to match a $5,000 grant!"/>
    <x v="53"/>
    <n v="15121"/>
    <x v="1"/>
    <s v="US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</r>
  <r>
    <n v="2973"/>
    <s v="CST's As You Like It goes to Canada!"/>
    <s v="We're going to represent the entire USA at the World Festival of Children's Theater in Stratford, ON in June, 2016. Help us get there!"/>
    <x v="53"/>
    <n v="8740"/>
    <x v="1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</r>
  <r>
    <n v="3534"/>
    <s v="Night of Ashes"/>
    <s v="A Theatrical Prequel to Hell's Rebels, the current Pathfinder Adventure Path from Paizo Publishing"/>
    <x v="53"/>
    <n v="7810"/>
    <x v="1"/>
    <s v="US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</r>
  <r>
    <n v="2807"/>
    <s v="The Commission Theatre Co."/>
    <s v="Bringing Shakespeare back to the Playwrights"/>
    <x v="53"/>
    <n v="6300"/>
    <x v="1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</r>
  <r>
    <n v="3281"/>
    <s v="KICK It's Not How High. It's How Strong! Written &amp; Performed"/>
    <s v="&quot;This is how theater should connect to people&quot;  Margo Jefferson, Pulitzer Prize winning critic"/>
    <x v="53"/>
    <n v="6080"/>
    <x v="1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</r>
  <r>
    <n v="523"/>
    <s v="&quot;The Star on My Heart&quot; Original Play Project on Holocaust"/>
    <s v="The Star on My Heart, an original play based on a survivor of the Terezin concentration camp, with community outreach for all ages."/>
    <x v="53"/>
    <n v="6030"/>
    <x v="1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</r>
  <r>
    <n v="3233"/>
    <s v="64 Squares"/>
    <s v="64 Squares is an autobiographical one-man exploration of the internal chess game played to reconcile relationships."/>
    <x v="53"/>
    <n v="5940"/>
    <x v="1"/>
    <s v="US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</r>
  <r>
    <n v="3655"/>
    <s v="The Tumbleweed Zephyr"/>
    <s v="All aboard for the world premiere of a new steampunk-inspired train adventure play, written by Maggie Lee and directed by Amy Poisson!"/>
    <x v="53"/>
    <n v="5813"/>
    <x v="1"/>
    <s v="US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</r>
  <r>
    <n v="3158"/>
    <s v="Nursery Crimes"/>
    <s v="A 40s crime-noir play using nursery rhyme characters."/>
    <x v="53"/>
    <n v="5700"/>
    <x v="1"/>
    <s v="US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x v="53"/>
    <n v="5696"/>
    <x v="1"/>
    <s v="US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x v="53"/>
    <n v="5673"/>
    <x v="1"/>
    <s v="US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</r>
  <r>
    <n v="3554"/>
    <s v="MASKS: Off-Broadway Debut"/>
    <s v="MASKS is a dramedy dealing with what it means to be alive, the reliability of identity, and what it means to suffer."/>
    <x v="53"/>
    <n v="5671.11"/>
    <x v="1"/>
    <s v="US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</r>
  <r>
    <n v="3698"/>
    <s v="CORIOLANUS | THE NORMAL HEART @ The Lab Theater"/>
    <s v="Two great political plays, separated in authorship by four hundred years but united in their urgency."/>
    <x v="53"/>
    <n v="5526"/>
    <x v="1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</r>
  <r>
    <n v="2961"/>
    <s v="Shakespeare in the Park! A Comedy of Errors"/>
    <s v="Teens in Take Note Troupe put on Shakespeare in the Park annually. Keep relevant, family-friendly Shakespeare in the community!"/>
    <x v="53"/>
    <n v="5481"/>
    <x v="1"/>
    <s v="US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x v="53"/>
    <n v="5478"/>
    <x v="1"/>
    <s v="US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</r>
  <r>
    <n v="3260"/>
    <s v="Keep the Art of Marionettes Alive With PUPPETWORKS!"/>
    <s v="We're looking to raise money to continue bringing Brooklyn the vanishing art form of marionette puppetry."/>
    <x v="53"/>
    <n v="5462"/>
    <x v="1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</r>
  <r>
    <n v="3436"/>
    <s v="â€œDamselflyâ€ Gracing the stage"/>
    <s v="Please help us fund &quot;Damselfly&quot; - The Play ( put on by Saints on Stage Alumni &amp; sponsored by Mothers Against Medical Error)"/>
    <x v="53"/>
    <n v="5295"/>
    <x v="1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</r>
  <r>
    <n v="3685"/>
    <s v="Two Noble Kinsmen: Fire &amp; Shadows"/>
    <s v="Bare Theatre &amp; Cirque de Vol Studios are back for another outdoor adventure in the amphitheatre at Raleigh Little Theatre!"/>
    <x v="53"/>
    <n v="5285"/>
    <x v="1"/>
    <s v="US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</r>
  <r>
    <n v="3825"/>
    <s v="Help keep girls in school in Burkina Faso"/>
    <s v="A girl in Burkina Faso is more likely to marry than finish high school. Public theatre can promote the need for girls to stay in school"/>
    <x v="53"/>
    <n v="5271"/>
    <x v="1"/>
    <s v="US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</r>
  <r>
    <n v="3440"/>
    <s v="Gruesome Playground Injuries"/>
    <s v="LA-based team of professional actors and directors taking Rajiv Joseph's harrowing and romantic play to the Boulder community."/>
    <x v="53"/>
    <n v="5260.92"/>
    <x v="1"/>
    <s v="US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</r>
  <r>
    <n v="2785"/>
    <s v="Henry VI: The War of the Roses"/>
    <s v="Bare Theatre and Raleigh Little Theatre present Shakespeare's epic, set in a post-apocalyptic dystopia."/>
    <x v="53"/>
    <n v="5234"/>
    <x v="1"/>
    <s v="US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53"/>
    <n v="5232"/>
    <x v="1"/>
    <s v="US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x v="53"/>
    <n v="5226"/>
    <x v="1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</r>
  <r>
    <n v="3208"/>
    <s v="The Blind Owl Stages Shinn's &quot;The Coming World&quot;"/>
    <s v="The political and personal collide in a raw and intimate look at a pre-9/11 America: &quot;The Coming World&quot; by Christopher Shinn"/>
    <x v="53"/>
    <n v="5175"/>
    <x v="1"/>
    <s v="US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</r>
  <r>
    <n v="3464"/>
    <s v="SHE! Is History!"/>
    <s v="Why Do We Know More About Kim Kardashian Than Abigail Adams?  Let's produce and publish a play about women who MAKE and MADE history!"/>
    <x v="53"/>
    <n v="5116.18"/>
    <x v="1"/>
    <s v="US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</r>
  <r>
    <n v="2974"/>
    <s v="The World Premiere of Fire Work by Lauren Gunderson"/>
    <s v="Known for producing gritty new work, TheatreFIRST presents an exciting new romantic comedy by the hottest playwright in the country."/>
    <x v="53"/>
    <n v="5100"/>
    <x v="1"/>
    <s v="US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</r>
  <r>
    <n v="2979"/>
    <s v="'ART'"/>
    <s v="Dear Stone returns with Yasmina Reza's 'ART', a compelling, clever exploration of friendship under duress. Thanks for watching!"/>
    <x v="53"/>
    <n v="5070"/>
    <x v="1"/>
    <s v="US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</r>
  <r>
    <n v="3721"/>
    <s v="MamaÃ­ Kickstarts its 2015 Season: Chekhov, Williams &amp; more!"/>
    <s v="Our birthing pains are over! Mamai Theatre Co. has delivered. Ease our growing pains as we move to downtown venues &amp; Playhouse Square!"/>
    <x v="53"/>
    <n v="5040"/>
    <x v="1"/>
    <s v="US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x v="53"/>
    <n v="5035.6899999999996"/>
    <x v="1"/>
    <s v="US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</r>
  <r>
    <n v="3569"/>
    <s v="Green Light Productions produces theatre created by women"/>
    <s v="In 2015, Green Light is producing 3 shows of new plays exclusively written, directed and created by women- help make it happen!"/>
    <x v="53"/>
    <n v="5024"/>
    <x v="1"/>
    <s v="US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</r>
  <r>
    <n v="3687"/>
    <s v="death (and straight boys)"/>
    <s v="&quot;death (and straight boys)&quot; is a 5 play cycle, loosely founded on the KÃ¼bler-Ross model, more commonly known as the 5 stages of grief."/>
    <x v="53"/>
    <n v="5012.25"/>
    <x v="1"/>
    <s v="US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</r>
  <r>
    <n v="3828"/>
    <s v="A Few Brave Men: The Chosen Few"/>
    <s v="In 1942 three black and one Puerto Rican jazz musicians from Harlem join the segregated US Marines. We see &quot;Love In Time of War&quot;"/>
    <x v="53"/>
    <n v="5000"/>
    <x v="1"/>
    <s v="US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</r>
  <r>
    <n v="3973"/>
    <s v="Staged Right Theatre First Season Campaign"/>
    <s v="Staged Right Theatre Company is putting on its first season this year, and we need your help with raising money to put on four plays!"/>
    <x v="53"/>
    <n v="3905"/>
    <x v="0"/>
    <s v="US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</r>
  <r>
    <n v="4106"/>
    <s v="David Facer, Paradox Magic"/>
    <s v="No magic show has ever integrated theatre arts like this.  World of Paradox is designed for all audiences and is interactive in nature."/>
    <x v="53"/>
    <n v="3530"/>
    <x v="0"/>
    <s v="US"/>
    <s v="USD"/>
    <n v="1427936400"/>
    <n v="1424221866"/>
    <b v="0"/>
    <n v="33"/>
    <b v="0"/>
    <s v="theater/plays"/>
    <n v="71"/>
    <n v="106.97"/>
    <s v="theater"/>
    <s v="plays"/>
    <d v="2015-02-18T01:11:06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x v="53"/>
    <n v="3045"/>
    <x v="0"/>
    <s v="US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</r>
  <r>
    <n v="3943"/>
    <s v="Alexandra Petri's &quot;The Scrum&quot;  - Field Trip Theatre"/>
    <s v="Field Trip Theatre has  commissioned Alexandra Petri to write a world premiere play set in DC , &quot;The Scrum&quot;,"/>
    <x v="53"/>
    <n v="1782"/>
    <x v="0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</r>
  <r>
    <n v="2918"/>
    <s v="When Johnny Comes Marching Home"/>
    <s v="A meta-theatrical retelling of Chekhov's Three Sisters, framed with Civil War Hymns, Dance, and wild theatricality."/>
    <x v="53"/>
    <n v="1362"/>
    <x v="0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</r>
  <r>
    <n v="3843"/>
    <s v="Vengeance Can Wait"/>
    <s v="Vengeance Can Wait navigates Japanese sub-culture as it charts a dark, twisted and touching, â€œdifferentâ€ kind of love story."/>
    <x v="53"/>
    <n v="1065"/>
    <x v="0"/>
    <s v="US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</r>
  <r>
    <n v="2870"/>
    <s v="America is at the Mall: A Post 9/11 Happily  Never After"/>
    <s v="The war in Iraq changed everything -one journey from the safe haven of the 99% to the shadows of veteran. How would you persevere?"/>
    <x v="53"/>
    <n v="750"/>
    <x v="0"/>
    <s v="US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</r>
  <r>
    <n v="3928"/>
    <s v="CHARM by Philip Dawkins"/>
    <s v="&quot;Charm&quot; class is in session! Mama Darleena, a transgender African-American woman, shares rules for etiquette with her LGBTQ students."/>
    <x v="53"/>
    <n v="651"/>
    <x v="0"/>
    <s v="US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</r>
  <r>
    <n v="3934"/>
    <s v="&quot;A Measure of Normalcy&quot;"/>
    <s v="Lost youth and lost souls struggle to find meaning amid dingy basements, vanishing malls, and a bleak Midwestern summer."/>
    <x v="53"/>
    <n v="550"/>
    <x v="0"/>
    <s v="US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</r>
  <r>
    <n v="3968"/>
    <s v="Scarlet Letters (a play with songs)"/>
    <s v="&quot;On the breast of her gown, in fine red cloth, appeared the letter A.&quot; But what about the rest of the alphabet?"/>
    <x v="53"/>
    <n v="527"/>
    <x v="0"/>
    <s v="US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</r>
  <r>
    <n v="3729"/>
    <s v="Picasso at The Lapin Agile, a play by Steve Martin"/>
    <s v="Shoe-string, Independent theater with a focus on art that makes you think.  Next, we're putting on an award winning Steve Martin play!"/>
    <x v="53"/>
    <n v="362"/>
    <x v="0"/>
    <s v="US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</r>
  <r>
    <n v="2874"/>
    <s v="Lead Players Theatre Company"/>
    <s v="We present Classics made for the 21st Century and we need a space! Please help us rent a space for The Importance of Being Earnest!"/>
    <x v="53"/>
    <n v="271"/>
    <x v="0"/>
    <s v="US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</r>
  <r>
    <n v="3857"/>
    <s v="I support Molding Heartz"/>
    <s v="The Ultimate Screenwriting Conference_x000a_is the experience showing screenwriters how to write and sell a screenplay in hollywood!"/>
    <x v="53"/>
    <n v="260"/>
    <x v="0"/>
    <s v="US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</r>
  <r>
    <n v="4089"/>
    <s v="THE SNAIL: a comedy play at Hollywood Fringe Festival 2015"/>
    <s v="&quot;The Snail&quot; is the story of Andrew, a Transgender, who discovers his identity through the relationship with parents, with peers and sex"/>
    <x v="53"/>
    <n v="240"/>
    <x v="0"/>
    <s v="US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</r>
  <r>
    <n v="4047"/>
    <s v="The Bridge That Brought Us Over: The History of Gospel Music"/>
    <s v="A conservative grandmother takes her hip-hop generation grandchildren through the history of Gospel music in one night..."/>
    <x v="53"/>
    <n v="110"/>
    <x v="0"/>
    <s v="US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</r>
  <r>
    <n v="3742"/>
    <s v="The Jennings Family Reunion"/>
    <s v="In the midst of dealing with sending their son off to the army, Mitch and Melanie Jennings plan a family reunion to ease their sorrow."/>
    <x v="53"/>
    <n v="100"/>
    <x v="0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2852"/>
    <s v="Freedom Train"/>
    <s v="Just one time back to the past on the Freedom Train will open your eyes and your lives will never ever be the same!"/>
    <x v="53"/>
    <n v="95"/>
    <x v="0"/>
    <s v="US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</r>
  <r>
    <n v="3864"/>
    <s v="Grammar Land Performances"/>
    <s v="I want to create a theatrical performance of the book Grammar Land and present it at schools to help children learn proper grammar."/>
    <x v="53"/>
    <n v="60"/>
    <x v="0"/>
    <s v="US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</r>
  <r>
    <n v="2866"/>
    <s v="Church Folk Can Be Dangerous People"/>
    <s v="The reality is dark, sinister. The milieu is not as friendly as it claims. What is this place? Where is it? Is it your local church?"/>
    <x v="53"/>
    <n v="45"/>
    <x v="0"/>
    <s v="US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</r>
  <r>
    <n v="2903"/>
    <s v="GettingTeensSaved.org Play in Richmond, California 2016"/>
    <s v="We are raising funds to rent a theater hall for a play to help educate teenagers and parents on the pitfalls teenagers currently face."/>
    <x v="53"/>
    <n v="39"/>
    <x v="0"/>
    <s v="US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</r>
  <r>
    <n v="2893"/>
    <s v="REDISCOVERING KIA THE PLAY"/>
    <s v="Fundraising for REDISCOVERING KIA THE PLAY"/>
    <x v="53"/>
    <n v="25"/>
    <x v="0"/>
    <s v="US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</r>
  <r>
    <n v="3940"/>
    <s v="Attraction"/>
    <s v="A Stage Play that will bring you to the edge of your seat , leave you thinkin and will also have you laughing while enjoyin the talent"/>
    <x v="53"/>
    <n v="11"/>
    <x v="0"/>
    <s v="US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</r>
  <r>
    <n v="3856"/>
    <s v="&quot;Trouble at the Gate&quot; play"/>
    <s v="Thought-provoking drama about one who gets so caught up in churchwork, loses the true meaning of serving God, &amp; has TROUBLE AT THE GATE"/>
    <x v="53"/>
    <n v="1"/>
    <x v="0"/>
    <s v="US"/>
    <s v="USD"/>
    <n v="1425833403"/>
    <n v="1423245003"/>
    <b v="0"/>
    <n v="1"/>
    <b v="0"/>
    <s v="theater/plays"/>
    <n v="0"/>
    <n v="1"/>
    <s v="theater"/>
    <s v="plays"/>
    <d v="2015-02-06T17:50:03"/>
    <d v="2015-03-08T16:50:03"/>
  </r>
  <r>
    <n v="3944"/>
    <s v="Shakespeare Shortened School Plays"/>
    <s v="My project is to finish writing all 38 of Shakespeare's Plays into shortened 15-20 minute Shortened versions and publish them in 1 year"/>
    <x v="53"/>
    <n v="0"/>
    <x v="0"/>
    <s v="US"/>
    <s v="USD"/>
    <n v="1440690875"/>
    <n v="1438098875"/>
    <b v="0"/>
    <s v="no backers"/>
    <b v="0"/>
    <s v="theater/plays"/>
    <n v="0"/>
    <n v="0"/>
    <s v="theater"/>
    <s v="plays"/>
    <d v="2015-07-28T15:54:3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x v="53"/>
    <n v="0"/>
    <x v="0"/>
    <s v="US"/>
    <s v="USD"/>
    <n v="1418914964"/>
    <n v="1414591364"/>
    <b v="0"/>
    <s v="no backers"/>
    <b v="0"/>
    <s v="theater/plays"/>
    <n v="0"/>
    <n v="0"/>
    <s v="theater"/>
    <s v="plays"/>
    <d v="2014-10-29T14:02:44"/>
    <d v="2014-12-18T15:02:44"/>
  </r>
  <r>
    <n v="3285"/>
    <s v="By Morning"/>
    <s v="A new play by Matthew Gasda"/>
    <x v="54"/>
    <n v="5604"/>
    <x v="1"/>
    <s v="US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</r>
  <r>
    <n v="3473"/>
    <s v="King Sisyphus"/>
    <s v="A modern telling of the Greek myth. Sisyphus defies the Gods and attempts to change the world order... but can he overcome his fate?"/>
    <x v="55"/>
    <n v="4900"/>
    <x v="1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</r>
  <r>
    <n v="3217"/>
    <s v="Wake Up Call @ IRT Theater"/>
    <s v="Wake Up Call is a comedic play about a group of hotel employees working on Christmas Eve."/>
    <x v="56"/>
    <n v="5221"/>
    <x v="1"/>
    <s v="US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</r>
  <r>
    <n v="3160"/>
    <s v="We Play Chekhov"/>
    <s v="Two stories by Anton Chekhov adapted for the stage and performed back-to-back in a stunning live theatrical performance."/>
    <x v="56"/>
    <n v="4569"/>
    <x v="1"/>
    <s v="US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</r>
  <r>
    <n v="3344"/>
    <s v="The Other Group Theatre"/>
    <s v="We are a company of crafted and trained actors, writers and directors dedicated to the principles set by the legendary Group Theatre."/>
    <x v="56"/>
    <n v="4565"/>
    <x v="1"/>
    <s v="US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</r>
  <r>
    <n v="2808"/>
    <s v="PICNIC, by William Inge: An Inaugural Production"/>
    <s v="Seat of the Pants mounts our first show in a black box space that could become permanent; can you help us excel and seal the deal?"/>
    <x v="56"/>
    <n v="4511"/>
    <x v="1"/>
    <s v="US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</r>
  <r>
    <n v="4099"/>
    <s v="L.U.N.A. Theatre Company produces &quot;Steel Magnolias&quot;"/>
    <s v="L.U.N.A. (Love, Understanding, Nurturing, and Awareness) is a non-profit organization dedicated to helping raise awareness for causes."/>
    <x v="56"/>
    <n v="50"/>
    <x v="0"/>
    <s v="US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</r>
  <r>
    <n v="3184"/>
    <s v="Equus at Frenetic Theatre"/>
    <s v="Equus is the story of a psychiatrist treating a teenaged boy who blinds six horses with a metal spike."/>
    <x v="57"/>
    <n v="4610"/>
    <x v="1"/>
    <s v="US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</r>
  <r>
    <n v="3179"/>
    <s v="I Do Wonder"/>
    <s v="A Sci-fi play in several vignettes that will narrate an alternate history in the mid-20th century."/>
    <x v="58"/>
    <n v="4794.82"/>
    <x v="1"/>
    <s v="US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</r>
  <r>
    <n v="3131"/>
    <s v="SNAKE EYES"/>
    <s v="A Staged Reading of &quot;Snake Eyes,&quot; a new play by Alex Rafala"/>
    <x v="59"/>
    <n v="645"/>
    <x v="2"/>
    <s v="US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</r>
  <r>
    <n v="3589"/>
    <s v="God is a Woman (The Untitled Mitchell Buckley Project)"/>
    <s v="After being officially selected for the 2015 FringeNYC Festival, we are looking for your help to put on this new and exciting play!"/>
    <x v="60"/>
    <n v="5100"/>
    <x v="1"/>
    <s v="US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</r>
  <r>
    <n v="3162"/>
    <s v="Your Radio Adventure!"/>
    <s v="Radio show meets interactive novel, accompanied by live foley, music, and audience participation. YOU choose what happens next!"/>
    <x v="60"/>
    <n v="5086"/>
    <x v="1"/>
    <s v="US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</r>
  <r>
    <n v="3212"/>
    <s v="Campo Maldito"/>
    <s v="Help us bring our production of Campo Maldito to New York AND San Francisco!"/>
    <x v="60"/>
    <n v="5050"/>
    <x v="1"/>
    <s v="US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</r>
  <r>
    <n v="3398"/>
    <s v="Lord of the Flies - Syracuse University"/>
    <s v="We're mounting a theatrical adaptation of Lord of the Flies completely student directed, produced, designed, managed and performed."/>
    <x v="60"/>
    <n v="4443"/>
    <x v="1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</r>
  <r>
    <n v="3273"/>
    <s v="Toscana, or What I Remember"/>
    <s v="We're bringing Tuscany to the Cherry Lane Theatre with a new play about memory and how we deal with people we love but we can't stand."/>
    <x v="60"/>
    <n v="4296"/>
    <x v="1"/>
    <s v="US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</r>
  <r>
    <n v="3359"/>
    <s v="BEIRUT, LADY OF LEBANON"/>
    <s v="A Theatrical Production Celebrating the Lebanese Culture and the Human Spirit in Time of War."/>
    <x v="60"/>
    <n v="4250"/>
    <x v="1"/>
    <s v="US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</r>
  <r>
    <n v="3502"/>
    <s v="Dickhead"/>
    <s v="Dickhead is a play about one man's struggle with the dicks in his head. If you want to know more stop being a twat and put out...please"/>
    <x v="60"/>
    <n v="4216"/>
    <x v="1"/>
    <s v="US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</r>
  <r>
    <n v="3381"/>
    <s v="Syrian Children's Play: Romeo &amp; Juliet Separated by War"/>
    <s v="A creative art therapy project for Syrian children. Romeo &amp; Juliet are lovers separated by war. Romeo in Jordan &amp; Juliet in Syria."/>
    <x v="60"/>
    <n v="4090"/>
    <x v="1"/>
    <s v="US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</r>
  <r>
    <n v="3305"/>
    <s v="The Judgment of Paris"/>
    <s v="The Judgement of Paris is an exciting, inspirational poem set to run Oct. 2, 3 &amp; 4 at Plays &amp; Players, but we need funding and fans."/>
    <x v="60"/>
    <n v="4081"/>
    <x v="1"/>
    <s v="US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</r>
  <r>
    <n v="3157"/>
    <s v="Summer FourPlay"/>
    <s v="Four Directors.  Four One Acts.  Four Genres.  For You."/>
    <x v="60"/>
    <n v="4040"/>
    <x v="1"/>
    <s v="US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x v="60"/>
    <n v="4035"/>
    <x v="1"/>
    <s v="US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</r>
  <r>
    <n v="1288"/>
    <s v="&quot;The Rounds&quot; by Justin Moriarty, presented by EggSalad"/>
    <s v="EggSalad presents an unflinching new work mapping the mental landscape of addiction and recovery. Premiering in NY Aug 26-27 &amp; Sept 2!"/>
    <x v="60"/>
    <n v="4018"/>
    <x v="1"/>
    <s v="US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</r>
  <r>
    <n v="3695"/>
    <s v="The History Boys at USC"/>
    <s v="Tony-Award Winning Play, The History Boys brought to you by the Independent Student Production Company Narrative Series: Page to Stage!"/>
    <x v="60"/>
    <n v="4005"/>
    <x v="1"/>
    <s v="US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x v="60"/>
    <n v="4002"/>
    <x v="1"/>
    <s v="US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</r>
  <r>
    <n v="531"/>
    <s v="COMPASS PLAYERS presents SYLVIA by A. R. Gurney"/>
    <s v="SYLVIA is a modern romantic comedy about a marriage and a talking dog. Directed by Jeanna Michaels. January 12 through January 29, 2017"/>
    <x v="60"/>
    <n v="4000"/>
    <x v="1"/>
    <s v="US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</r>
  <r>
    <n v="2860"/>
    <s v="Macbeth For President 2016"/>
    <s v="The Bard's classic tale set in the 2016 Presidential Campaign. Power, corruption, greed, and conspiracy. How far are you willing to go?"/>
    <x v="60"/>
    <n v="266"/>
    <x v="0"/>
    <s v="US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</r>
  <r>
    <n v="4065"/>
    <s v="A Midsummer's Night's Dream"/>
    <s v="A classical/ fantasy version of midsummers done by professionally trained actors in Tulsa!"/>
    <x v="60"/>
    <n v="27"/>
    <x v="0"/>
    <s v="US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</r>
  <r>
    <n v="3950"/>
    <s v="The Great Elephant Repertory Company"/>
    <s v="With the Great Elephant Repertory we can reach those children who are perceived unreachable, educating them through performance art."/>
    <x v="60"/>
    <n v="25"/>
    <x v="0"/>
    <s v="US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</r>
  <r>
    <n v="4026"/>
    <s v="Speak to my Soul: A Montage of Voices"/>
    <s v="This is a play that voices that stories of the black experience in America using spoken word, song and dance."/>
    <x v="60"/>
    <n v="0"/>
    <x v="0"/>
    <s v="US"/>
    <s v="USD"/>
    <n v="1449247439"/>
    <n v="1444059839"/>
    <b v="0"/>
    <s v="no backers"/>
    <b v="0"/>
    <s v="theater/plays"/>
    <n v="0"/>
    <n v="0"/>
    <s v="theater"/>
    <s v="plays"/>
    <d v="2015-10-05T15:43:59"/>
    <d v="2015-12-04T16:43:59"/>
  </r>
  <r>
    <n v="3334"/>
    <s v="The Saltbox Theatre Collective Seed Money Project"/>
    <s v="The Saltbox Theatre Collective is a brand new not-for-profit theatre company in Illinois."/>
    <x v="61"/>
    <n v="5366"/>
    <x v="1"/>
    <s v="US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</r>
  <r>
    <n v="3492"/>
    <s v="The Man from Willow's Brook, a new play by Kevin Kordis"/>
    <s v="We have the Blackbox Fellowship at Boston Playwright's Theatre, now all we need is your support to produce Kevin's new play!"/>
    <x v="62"/>
    <n v="4000.22"/>
    <x v="1"/>
    <s v="US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</r>
  <r>
    <n v="3426"/>
    <s v="Holocene"/>
    <s v="Part ghost story, part cautionary tale, Holocene is a play about the end of our world, and the beginning of another."/>
    <x v="63"/>
    <n v="4055"/>
    <x v="1"/>
    <s v="US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</r>
  <r>
    <n v="4058"/>
    <s v="Secret of Shahrazad (World Premier)"/>
    <s v="Help reveal the beauty of Islamic culture by launching this new adventure play celebrating Persian music, dance, and lore."/>
    <x v="63"/>
    <n v="95"/>
    <x v="0"/>
    <s v="US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</r>
  <r>
    <n v="3466"/>
    <s v="Spotlight Youth Theater Production of Wizard"/>
    <s v="The Spotlight Youth Theater is a program where every participant has a moment in the spotlight."/>
    <x v="64"/>
    <n v="4450"/>
    <x v="1"/>
    <s v="US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</r>
  <r>
    <n v="1299"/>
    <s v="The (out)Siders Project"/>
    <s v="A new work inspired by the classic novel and created by Dallas teens under the direction of professional artists."/>
    <x v="64"/>
    <n v="4340"/>
    <x v="1"/>
    <s v="US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</r>
  <r>
    <n v="3308"/>
    <s v="A Hand of Talons"/>
    <s v="Descend into the dark world of steampunk noir in this thrilling new play, written by Maggie Lee and directed by Amy Poisson!"/>
    <x v="64"/>
    <n v="4280"/>
    <x v="1"/>
    <s v="US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</r>
  <r>
    <n v="2839"/>
    <s v="&quot;The Annual Neighborhood Garage Tour&quot;"/>
    <s v="Help us tour our brand new show &quot;Stripe and Spot (Learn to) Get Along&quot; to neighborhoods throughout the Twin Cities metro area!"/>
    <x v="64"/>
    <n v="3900"/>
    <x v="1"/>
    <s v="US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</r>
  <r>
    <n v="3683"/>
    <s v="A Krumpus Story - World Premiere"/>
    <s v="A Krumpus Story is a dark holiday comedy for anyone who wants a little more spice in their holiday fare."/>
    <x v="64"/>
    <n v="3880"/>
    <x v="1"/>
    <s v="US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</r>
  <r>
    <n v="1290"/>
    <s v="I Died... I Came Back, ... Whatever"/>
    <s v="Sometimes your Heart has to STOP for your Life to START."/>
    <x v="64"/>
    <n v="3800"/>
    <x v="1"/>
    <s v="US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</r>
  <r>
    <n v="3694"/>
    <s v="Three Christs - Presented at Dixon Place"/>
    <s v="A new play exploring themes of reverence, belief, and certainty. _x000a_&quot;Because what is is, and what is cannot not be...&quot;"/>
    <x v="64"/>
    <n v="3760"/>
    <x v="1"/>
    <s v="US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</r>
  <r>
    <n v="2968"/>
    <s v="The Curse of the Babywoman @ FringeNYC"/>
    <s v="The Curse of the Babywoman is real â€” and it is coming to FringeNYC this August."/>
    <x v="64"/>
    <n v="3710"/>
    <x v="1"/>
    <s v="US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</r>
  <r>
    <n v="3333"/>
    <s v="From Providence to Cuba: A Historic Theater Adventure"/>
    <s v="Providence's Latino theater, ECAS Theater, is headed to Cuba in July to premiere an original Cuban play there. Help us make history!"/>
    <x v="64"/>
    <n v="3660"/>
    <x v="1"/>
    <s v="US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x v="64"/>
    <n v="3659"/>
    <x v="1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64"/>
    <n v="3535"/>
    <x v="1"/>
    <s v="US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</r>
  <r>
    <n v="3671"/>
    <s v="Kylie for President"/>
    <s v="Bring a touring character education play about making wise choices to elementary students in Kentuckiana. Vote Kylie for President!"/>
    <x v="64"/>
    <n v="3530"/>
    <x v="1"/>
    <s v="US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</r>
  <r>
    <n v="3151"/>
    <s v="&quot;The Holiday Bug&quot; 2014 Puppet Show"/>
    <s v="A Multi-Media Puppet Show, with large cable control puppets to tell a hilarious story for all ages."/>
    <x v="64"/>
    <n v="3514"/>
    <x v="1"/>
    <s v="US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</r>
  <r>
    <n v="4083"/>
    <s v="Defendant Maurice Chevalier"/>
    <s v="Condemned to death for Collaboration with the Nazis, popular French Singer &amp; Entertainer Maurice Chevalier tells his side of the story"/>
    <x v="64"/>
    <n v="759"/>
    <x v="0"/>
    <s v="US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</r>
  <r>
    <n v="2905"/>
    <s v="DIANA's &quot;Late: A Cowboy Song&quot; by Sarah Ruhl"/>
    <s v="Philly-based feminist theatre's inaugural production about a woman's friendship with an awesome lady cowboy."/>
    <x v="64"/>
    <n v="622"/>
    <x v="0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</r>
  <r>
    <n v="4073"/>
    <s v="OTHELLO, by William Shakespeare ( FUNDRAISER)"/>
    <s v="OTHELLO, directed by Daniel Echevarria. A tragedy that highlights political corruption and the madness that can come out of love."/>
    <x v="64"/>
    <n v="37"/>
    <x v="0"/>
    <s v="US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</r>
  <r>
    <n v="4019"/>
    <s v="We Don't Play Fight"/>
    <s v="Finally a crossover of the arts takes place! Theater &amp; LIVE Pro Wrestling. A unique story featuring TV Pro Wrestling without the TV."/>
    <x v="64"/>
    <n v="29"/>
    <x v="0"/>
    <s v="US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</r>
  <r>
    <n v="4085"/>
    <s v="Age of Valor: Heritage - The Audio Drama"/>
    <s v="Just like the good old fashioned radio dramas, Heritage will be performed and narrated for you by 16 different talented voice actors."/>
    <x v="64"/>
    <n v="10"/>
    <x v="0"/>
    <s v="US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</r>
  <r>
    <n v="4068"/>
    <s v="Produce BELLE DAME SANS MERCI a stage play"/>
    <s v="Be a PRODUCER of the Original stage play BELLE DAME SANS MERCI by Michael Fenlason! :-) :-( !"/>
    <x v="65"/>
    <n v="34.950000000000003"/>
    <x v="0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530"/>
    <s v="Corners Grove"/>
    <s v="Corners Grove is a coming-of-age play about leaving home, gender identity and the death of Whitney Houston; will benefit Win NYC."/>
    <x v="66"/>
    <n v="3670"/>
    <x v="1"/>
    <s v="US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</r>
  <r>
    <n v="3585"/>
    <s v="The Lost Boy (a play)"/>
    <s v="The world premiere of a play, a true story about love, loss, and a man reaching back in time as the only way to move forward."/>
    <x v="67"/>
    <n v="4050"/>
    <x v="1"/>
    <s v="US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</r>
  <r>
    <n v="3483"/>
    <s v="The Faculty Lounge"/>
    <s v="Join 5 high school teachers in the lounge of every high school in America.  Hear what they never say in the classroom."/>
    <x v="68"/>
    <n v="5358"/>
    <x v="1"/>
    <s v="US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</r>
  <r>
    <n v="3720"/>
    <s v="Lakotas and the American Theatre"/>
    <s v="Breaking the American Indian stereotype in the American Theatre."/>
    <x v="69"/>
    <n v="3449"/>
    <x v="1"/>
    <s v="US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</r>
  <r>
    <n v="3526"/>
    <s v="Human, Kind Theater Project"/>
    <s v="By day we perform Acts of Kindness, by night we perform free theater, all sustained by the love of our neighbors, not ticket prices."/>
    <x v="69"/>
    <n v="3366"/>
    <x v="1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322"/>
    <s v="Familiar Strangers â€” A Staged Reading"/>
    <s v="Familiar Strangers follows the journey of a community of people living homeless on the streets in and around Tompkins Square Park."/>
    <x v="69"/>
    <n v="3350"/>
    <x v="1"/>
    <s v="US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</r>
  <r>
    <n v="3261"/>
    <s v="Scrappy Shakespeare: A Midsummer Night's Dream"/>
    <s v="Six Spartanburg-based professional actors perform A Midsummer Night's Dream outdoors in downtown Spartanburg."/>
    <x v="69"/>
    <n v="3315"/>
    <x v="1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</r>
  <r>
    <n v="3938"/>
    <s v="Broken Alley â€”Â Year 3"/>
    <s v="We Kickstarted Broken Alley Theatre in the summer of 2013. It's been an amazing two years. This year, BATx goes bigger than ever."/>
    <x v="70"/>
    <n v="397"/>
    <x v="0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</r>
  <r>
    <n v="2971"/>
    <s v="World Premiere of &quot;The Piano&quot;"/>
    <s v="An Asian-Jewish-American family collides with music, food, and identity crises in this world premiere New York theater production."/>
    <x v="71"/>
    <n v="3205"/>
    <x v="1"/>
    <s v="US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</r>
  <r>
    <n v="3223"/>
    <s v="Good People by David Lindsay-Abaire at Waterfront Playhouse"/>
    <s v="Bringing David Lindsay-Abaire's award-winning story of our times to the East Bay."/>
    <x v="72"/>
    <n v="3395"/>
    <x v="1"/>
    <s v="US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</r>
  <r>
    <n v="3153"/>
    <s v="Terminator the Second"/>
    <s v="A stage production of Terminator 2: Judgment Day, composed entirely of the words of William Shakespeare"/>
    <x v="73"/>
    <n v="10067.5"/>
    <x v="1"/>
    <s v="US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</r>
  <r>
    <n v="3456"/>
    <s v="THIEF"/>
    <s v="&quot;Thief,&quot; a one man touring show, a theatrical experience portraying a supernatural story about the 3 days Jesus spent in the grave."/>
    <x v="73"/>
    <n v="5739"/>
    <x v="1"/>
    <s v="US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</r>
  <r>
    <n v="3486"/>
    <s v="Might As Well Live: Dorothy Parker Does Hollywood Fringe"/>
    <s v="Dorothy Parker's unforgettable characters come to life onstage in &quot;Might As Well Live&quot; at the 2015 Hollywood Fringe Festival."/>
    <x v="73"/>
    <n v="4656"/>
    <x v="1"/>
    <s v="US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73"/>
    <n v="4371"/>
    <x v="1"/>
    <s v="US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</r>
  <r>
    <n v="3682"/>
    <s v="&quot;Unexpectedly Expecting&quot; - A One-Woman Show"/>
    <s v="My one-woman show invites audiences to join me on my path to pregnancy as I share my neuroses, challenges and revelations."/>
    <x v="73"/>
    <n v="4176"/>
    <x v="1"/>
    <s v="US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</r>
  <r>
    <n v="3340"/>
    <s v="King Lear"/>
    <s v="The Eno River Players is a community theater in Durham, North Carolina. We are trying to raise money to get our second show on its feet"/>
    <x v="73"/>
    <n v="4145"/>
    <x v="1"/>
    <s v="US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</r>
  <r>
    <n v="3300"/>
    <s v="MAX &amp; ELSA: NO MUSIC. NO CHILDREN."/>
    <s v="A subversive parody about the two people for whom the hills were NOT alive with THE SOUND OF MUSIC."/>
    <x v="73"/>
    <n v="4085"/>
    <x v="1"/>
    <s v="US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</r>
  <r>
    <n v="1300"/>
    <s v="Before The Lights Go Up"/>
    <s v="What would you do with the time ticking and the pressure building to make a choice?! Find out what happens in this hilarious new play!!"/>
    <x v="73"/>
    <n v="4050"/>
    <x v="1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3301"/>
    <s v="right left with heels: US Premiere at City Garage"/>
    <s v="The US premiere of the controversial new Polish play the authorities don't want you to see, staged by an award-winning director."/>
    <x v="73"/>
    <n v="4004"/>
    <x v="1"/>
    <s v="US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</r>
  <r>
    <n v="3210"/>
    <s v="&quot;The Red Herring&quot; World Premiere"/>
    <s v="The Red Herring is a new play full of wickedly fast dialogue, a joke for every sentence, and more puns than you can shake a stick at."/>
    <x v="73"/>
    <n v="3773"/>
    <x v="1"/>
    <s v="US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</r>
  <r>
    <n v="3496"/>
    <s v="Resurrecting LIZZIE BORDEN LIVE"/>
    <s v="A one-woman play based on Lizzie Borden who was accused of the brutal hatchet murders of her father and step-mother.  Workshop Oct NYC."/>
    <x v="73"/>
    <n v="3732"/>
    <x v="1"/>
    <s v="US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</r>
  <r>
    <n v="3488"/>
    <s v="Gorilla Theater Productions Presents: Phase 3"/>
    <s v="GTP has been protected financially by The Director since 2012. Now it's time for the community. Do you want GTP? Are we worth it?"/>
    <x v="73"/>
    <n v="3636"/>
    <x v="1"/>
    <s v="US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</r>
  <r>
    <n v="3689"/>
    <s v="Random Us"/>
    <s v="A humorous, touching play about the joys and challenges of a married couple's tender, yet intense relationship &quot;Love is never random&quot;"/>
    <x v="73"/>
    <n v="3550"/>
    <x v="1"/>
    <s v="US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x v="73"/>
    <n v="3506"/>
    <x v="1"/>
    <s v="US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x v="73"/>
    <n v="3486"/>
    <x v="1"/>
    <s v="US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</r>
  <r>
    <n v="3167"/>
    <s v="Destiny is Judd Nelson: a new play at FringeNYC"/>
    <s v="What is destiny? Explore it with us this August at FringeNYC."/>
    <x v="73"/>
    <n v="3485"/>
    <x v="1"/>
    <s v="US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</r>
  <r>
    <n v="522"/>
    <s v="COMPASS PLAYERS"/>
    <s v="*** TO MAKE DONATIONS IN THE FUTURE                                   GO TO OUR WEBSITE: www.compassplayers.com ***"/>
    <x v="73"/>
    <n v="3440"/>
    <x v="1"/>
    <s v="US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3"/>
    <n v="3407"/>
    <x v="1"/>
    <s v="US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</r>
  <r>
    <n v="3604"/>
    <s v="Suddenly Split &amp; Swiping Over"/>
    <s v="â€œSuddenly Split &amp; Swiping Overâ€ is a sassy and heartfelt one-woman show about ending a longterm relationship and starting over."/>
    <x v="73"/>
    <n v="3385"/>
    <x v="1"/>
    <s v="US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</r>
  <r>
    <n v="3680"/>
    <s v="Loading Dock Theatre Presents: The Dudleys! A Family Game"/>
    <s v="In The Dudleys! family memories are brought to life as a malfunctioning 8-bit video game. Press Start."/>
    <x v="73"/>
    <n v="3383"/>
    <x v="1"/>
    <s v="US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3"/>
    <n v="3330"/>
    <x v="1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</r>
  <r>
    <n v="2831"/>
    <s v="Tackett &amp; Pyke put on a Play"/>
    <s v="We each wrote a play and would like to produce them for you for nothing more than art's sake!"/>
    <x v="73"/>
    <n v="3320"/>
    <x v="1"/>
    <s v="US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x v="73"/>
    <n v="3319"/>
    <x v="1"/>
    <s v="US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</r>
  <r>
    <n v="3621"/>
    <s v="EverScape"/>
    <s v="Bare Theatre and Sonorous Road collaborate on the NC debut of  Allan Maule's gamer fantasy play that was extended in New York."/>
    <x v="73"/>
    <n v="3292"/>
    <x v="1"/>
    <s v="US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</r>
  <r>
    <n v="2980"/>
    <s v="INDEPENDENCE NYC"/>
    <s v="1 director, 4 actors, and a whole lotta determination. Help us bring this brilliant story to the heart of NYC!"/>
    <x v="73"/>
    <n v="3275"/>
    <x v="1"/>
    <s v="US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</r>
  <r>
    <n v="3410"/>
    <s v="the southland company - LAUNCH LOS ANGELES"/>
    <s v="Join us in a campaign benefitting the southland company and its interdisciplinary artistic efforts in Los Angeles."/>
    <x v="73"/>
    <n v="3255"/>
    <x v="1"/>
    <s v="US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x v="73"/>
    <n v="3255"/>
    <x v="1"/>
    <s v="US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</r>
  <r>
    <n v="3509"/>
    <s v="PL@Y, an all-original fusion of comedy, rock, and dance"/>
    <s v="PL@Y is an original comedic fantasy spectacle inspired by the original music of the Amboys and classic rabbit-hole fiction archetypes"/>
    <x v="73"/>
    <n v="3190"/>
    <x v="1"/>
    <s v="US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</r>
  <r>
    <n v="2790"/>
    <s v="Help us get &quot;Old Friends&quot; to the El Portal!!!"/>
    <s v="We want to perform the one act play &quot;Old Friends&quot; at the El Portal Theatre in North Hollywood, CA.!!  Help us to get on the stage!!"/>
    <x v="73"/>
    <n v="3160"/>
    <x v="1"/>
    <s v="US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x v="73"/>
    <n v="3148"/>
    <x v="1"/>
    <s v="US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</r>
  <r>
    <n v="3380"/>
    <s v="A Hard Rain - New York Debut"/>
    <s v="A Hard Rain is a new play that takes place on the eve of the Stonewall riots in the â€˜hiddenâ€™ gay bars of 1969 Greenwich Village."/>
    <x v="73"/>
    <n v="3133"/>
    <x v="1"/>
    <s v="US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</r>
  <r>
    <n v="3414"/>
    <s v="PCSF PlayOffs 2016"/>
    <s v="A new twist on our annual festival of fully-produced plays by member playwrights, performed by a talented ensemble cast!"/>
    <x v="73"/>
    <n v="3105"/>
    <x v="1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</r>
  <r>
    <n v="3515"/>
    <s v="Twelfth Night by William Shakespeare"/>
    <s v="We are casting an all-inclusive production of Shakespeare's Twelfth Night in a non-traditional performance space."/>
    <x v="73"/>
    <n v="3080"/>
    <x v="1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</r>
  <r>
    <n v="3659"/>
    <s v="Reality of Love Remix (Love in Disguise)"/>
    <s v="We want you to analyze while we dramatize if people who romanticize can recognize true love in a disguise."/>
    <x v="73"/>
    <n v="3061"/>
    <x v="1"/>
    <s v="US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</r>
  <r>
    <n v="3354"/>
    <s v="Strangeloop Theatre - A Focus on New Works"/>
    <s v="Help Strangeloop Theatre create and support new work by sponsoring our 2015-2016 season."/>
    <x v="73"/>
    <n v="3058"/>
    <x v="1"/>
    <s v="US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</r>
  <r>
    <n v="3284"/>
    <s v="Help fund Black Enough!"/>
    <s v="Black Enough is an LSU student-staged performance exploring the effects of white supremacy on the black community."/>
    <x v="73"/>
    <n v="3048"/>
    <x v="1"/>
    <s v="US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</r>
  <r>
    <n v="3506"/>
    <s v="&quot;The Secret&quot; Goes to NYC International Fringe Festival"/>
    <s v="The Secret is a historical drama about a lawyer who worked for the Spanish Inquisition &amp; crossed the Atlantic with Menendez in 1565."/>
    <x v="73"/>
    <n v="3045"/>
    <x v="1"/>
    <s v="US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</r>
  <r>
    <n v="2789"/>
    <s v="The Adventurers Club"/>
    <s v="BNT's Biggest Adventure So Far: Our 2015 full length production!"/>
    <x v="73"/>
    <n v="3035"/>
    <x v="1"/>
    <s v="US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</r>
  <r>
    <n v="3174"/>
    <s v="A Race Redux"/>
    <s v="This adaptation uses the text of Oâ€™Neill to explore race, and asks the audience if stereotypes impact a characters guilt or innocence."/>
    <x v="73"/>
    <n v="3034"/>
    <x v="1"/>
    <s v="US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x v="73"/>
    <n v="3030"/>
    <x v="1"/>
    <s v="US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</r>
  <r>
    <n v="3467"/>
    <s v="Venus in Fur, Los Angeles."/>
    <s v="Venus in Fur, By David Ives."/>
    <x v="73"/>
    <n v="3030"/>
    <x v="1"/>
    <s v="US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</r>
  <r>
    <n v="2830"/>
    <s v="Nakhtik and Avalon"/>
    <s v="Avalon is a new South African Township play and Nakhtik is a  danced political lecture."/>
    <x v="73"/>
    <n v="3000"/>
    <x v="1"/>
    <s v="US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</r>
  <r>
    <n v="2889"/>
    <s v="Halfway, Nebraska"/>
    <s v="Halfway, Nebraska explores the limits of hope and what it means to love someone who may be too far damaged to save."/>
    <x v="73"/>
    <n v="1142"/>
    <x v="0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</r>
  <r>
    <n v="4052"/>
    <s v="Throw Like A Girl"/>
    <s v="This empowering piece encourages women to rise up and pursue their dreams, not by behaving like a boy but by,_x000a_â€œThrowing Like A Girl.â€"/>
    <x v="73"/>
    <n v="1126"/>
    <x v="0"/>
    <s v="US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</r>
  <r>
    <n v="2896"/>
    <s v="&quot;Miracle on 34th Street&quot; - We believe. Do you believe in us?"/>
    <s v="&quot;Miracle on 34th Street&quot; is about faith and believing in others. _x000a_We believe. Do you?"/>
    <x v="73"/>
    <n v="625"/>
    <x v="0"/>
    <s v="US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</r>
  <r>
    <n v="3996"/>
    <s v="Anansi the Spider - An African Folktale"/>
    <s v="The African tale of Anansi the Spider is that of a trickster who often uses cleverness and harmless jokes to get what he wants."/>
    <x v="73"/>
    <n v="497"/>
    <x v="0"/>
    <s v="US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</r>
  <r>
    <n v="4027"/>
    <s v="Lincoln High School presents: Little Shop of Horrors"/>
    <s v="Drama Students at Lincoln High School in Walla Walla, WA are working hard to present their excellent version of Little Shop of Horrors."/>
    <x v="73"/>
    <n v="215"/>
    <x v="0"/>
    <s v="US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</r>
  <r>
    <n v="2856"/>
    <s v="The JOkeress Going Live"/>
    <s v="This will be the fifth play of The Jokeress, based on the ebook/paperback novelette series. It is scifi, suspense, terror, and noir."/>
    <x v="73"/>
    <n v="146"/>
    <x v="0"/>
    <s v="US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</r>
  <r>
    <n v="3947"/>
    <s v="Tell'em I'm Gonna Make It"/>
    <s v="Soon to be known as one of the greatest gospel stage plays of all times. Great hit in New England and now we want to take  it on tour"/>
    <x v="73"/>
    <n v="101"/>
    <x v="0"/>
    <s v="US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</r>
  <r>
    <n v="4111"/>
    <s v="REBORN IN LOVE"/>
    <s v="REBORN IN LOVE is the sequel to REBORN FROM ABOVE: A Tale of Eternal Love.  This is part two, of a One-Act play series."/>
    <x v="73"/>
    <n v="94"/>
    <x v="0"/>
    <s v="US"/>
    <s v="USD"/>
    <n v="1424747740"/>
    <n v="1422155740"/>
    <b v="0"/>
    <n v="6"/>
    <b v="0"/>
    <s v="theater/plays"/>
    <n v="3"/>
    <n v="15.67"/>
    <s v="theater"/>
    <s v="plays"/>
    <d v="2015-01-25T03:15:40"/>
    <d v="2015-02-24T03:15:40"/>
  </r>
  <r>
    <n v="4108"/>
    <s v="The Black Woman's Attitude Stage Play"/>
    <s v="We are producing and directing a stage play that will focus on relationships and the stereotypes/truths that prohibit growth."/>
    <x v="73"/>
    <n v="59"/>
    <x v="0"/>
    <s v="US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</r>
  <r>
    <n v="3960"/>
    <s v="In The Time of New York"/>
    <s v="You are closer to your dreams than what you expect, your demons will always wait for you to realize them, theyâ€™ll torture you Manny."/>
    <x v="73"/>
    <n v="45"/>
    <x v="0"/>
    <s v="US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</r>
  <r>
    <n v="4005"/>
    <s v="Bringing more Art to the Community"/>
    <s v="Help us bring more Art to the Community. It's our second production, Fences by August Wilson. Help us make it a success!"/>
    <x v="73"/>
    <n v="40"/>
    <x v="0"/>
    <s v="US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</r>
  <r>
    <n v="3901"/>
    <s v="De Lewe: A Youth Movement(Traveling Show)"/>
    <s v="&quot;De Lewe&quot; deals with the critical issues within today's youth. It reminds us that standing together is stronger than falling apart."/>
    <x v="73"/>
    <n v="25"/>
    <x v="0"/>
    <s v="US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3"/>
    <n v="5"/>
    <x v="0"/>
    <s v="US"/>
    <s v="USD"/>
    <n v="1420971324"/>
    <n v="1418379324"/>
    <b v="0"/>
    <n v="1"/>
    <b v="0"/>
    <s v="theater/plays"/>
    <n v="0"/>
    <n v="5"/>
    <s v="theater"/>
    <s v="plays"/>
    <d v="2014-12-12T10:15:2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x v="73"/>
    <n v="5"/>
    <x v="0"/>
    <s v="US"/>
    <s v="USD"/>
    <n v="1466375521"/>
    <n v="1463783521"/>
    <b v="0"/>
    <n v="1"/>
    <b v="0"/>
    <s v="theater/plays"/>
    <n v="0"/>
    <n v="5"/>
    <s v="theater"/>
    <s v="plays"/>
    <d v="2016-05-20T22:32:01"/>
    <d v="2016-06-19T22:32:01"/>
  </r>
  <r>
    <n v="2872"/>
    <s v="Loud Arts"/>
    <s v="Local Theatre group in Loudoun County, Virginia. Looking for funds to start producing shows!"/>
    <x v="73"/>
    <n v="0"/>
    <x v="0"/>
    <s v="US"/>
    <s v="USD"/>
    <n v="1434768438"/>
    <n v="1429584438"/>
    <b v="0"/>
    <s v="no backers"/>
    <b v="0"/>
    <s v="theater/plays"/>
    <n v="0"/>
    <n v="0"/>
    <s v="theater"/>
    <s v="plays"/>
    <d v="2015-04-21T02:47:18"/>
    <d v="2015-06-20T02:47:18"/>
  </r>
  <r>
    <n v="3989"/>
    <s v="A Gentleman, A Lady and A Thug"/>
    <s v="I love to write. I have written and published my first book and everyone that read it enjoyed it. My dream is to one day write movies"/>
    <x v="73"/>
    <n v="0"/>
    <x v="0"/>
    <s v="US"/>
    <s v="USD"/>
    <n v="1447009181"/>
    <n v="1444413581"/>
    <b v="0"/>
    <s v="no backers"/>
    <b v="0"/>
    <s v="theater/plays"/>
    <n v="0"/>
    <n v="0"/>
    <s v="theater"/>
    <s v="plays"/>
    <d v="2015-10-09T17:59:41"/>
    <d v="2015-11-08T18:59:41"/>
  </r>
  <r>
    <n v="4080"/>
    <s v="Uncommonnotions"/>
    <s v="&quot;Uncommonnotion&quot;. is a collections of short humors stories, I want to develop into plays, interest has been shown in this idea."/>
    <x v="73"/>
    <n v="0"/>
    <x v="0"/>
    <s v="US"/>
    <s v="USD"/>
    <n v="1465930440"/>
    <n v="1463849116"/>
    <b v="0"/>
    <s v="no backers"/>
    <b v="0"/>
    <s v="theater/plays"/>
    <n v="0"/>
    <n v="0"/>
    <s v="theater"/>
    <s v="plays"/>
    <d v="2016-05-21T16:45:16"/>
    <d v="2016-06-14T18:54:00"/>
  </r>
  <r>
    <n v="2865"/>
    <s v="FRINGE 2015 by YER Productions"/>
    <s v="Prepare to be Swept Away. Three short plays from three master playwrights; LANDFALL, SNIPER and DANGERS of TOBACCO!"/>
    <x v="74"/>
    <n v="0"/>
    <x v="0"/>
    <s v="US"/>
    <s v="USD"/>
    <n v="1420512259"/>
    <n v="1415328259"/>
    <b v="0"/>
    <s v="no backers"/>
    <b v="0"/>
    <s v="theater/plays"/>
    <n v="0"/>
    <n v="0"/>
    <s v="theater"/>
    <s v="plays"/>
    <d v="2014-11-07T02:44:19"/>
    <d v="2015-01-06T02:44:19"/>
  </r>
  <r>
    <n v="3937"/>
    <s v="Fever - a workshop production"/>
    <s v="Support the artists of the new play FEVER: a story of love, friendship and sonnets. Donate to help us develop this production!"/>
    <x v="75"/>
    <n v="2485"/>
    <x v="0"/>
    <s v="US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</r>
  <r>
    <n v="3705"/>
    <s v="Pennywinkle: A New Chicago Comedy"/>
    <s v="The play satirizes the Chicago improvisation scene exposing the rules of the craft and the eccentricities of its participants"/>
    <x v="76"/>
    <n v="2925"/>
    <x v="1"/>
    <s v="US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x v="77"/>
    <n v="211"/>
    <x v="0"/>
    <s v="US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</r>
  <r>
    <n v="2813"/>
    <s v="Hi, Are You Single? by Ryan J. Haddad"/>
    <s v="Ryan has a higher sex drive than you. He also has cerebral palsy. Join him for his hilarious and poignant new solo show!"/>
    <x v="78"/>
    <n v="3572.12"/>
    <x v="1"/>
    <s v="US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</r>
  <r>
    <n v="3513"/>
    <s v="Send Truth AND Consequences To TNT's 2014 Youth Conference"/>
    <s v="Brazos Valley TROUPE is taking an original work, Truth AND Consequences, to the Texas Nonprofit Theaters 2014 Youth Conference"/>
    <x v="78"/>
    <n v="3315"/>
    <x v="1"/>
    <s v="US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</r>
  <r>
    <n v="3469"/>
    <s v="An Evening of Original One Acts"/>
    <s v="Original plays written, performed, and produced by young and diverse theater artists - alumni from Hostos Lincoln Academy in the Bronx."/>
    <x v="78"/>
    <n v="3175"/>
    <x v="1"/>
    <s v="US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</r>
  <r>
    <n v="2833"/>
    <s v="Star Man Rocket Man"/>
    <s v="A new play about exploring outer space"/>
    <x v="79"/>
    <n v="2923"/>
    <x v="1"/>
    <s v="US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</r>
  <r>
    <n v="3595"/>
    <s v="The Flu Season"/>
    <s v="A new theatre company staging Will Eno's The Flu Season in Seattle"/>
    <x v="80"/>
    <n v="3081"/>
    <x v="1"/>
    <s v="US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x v="80"/>
    <n v="2857"/>
    <x v="1"/>
    <s v="US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</r>
  <r>
    <n v="3222"/>
    <s v="Shakespeare in ASL - and FREE for everyone"/>
    <s v="Shakespeare's classic re-imagined as a spoken and signed production for deaf and hearing audiences"/>
    <x v="81"/>
    <n v="3120"/>
    <x v="1"/>
    <s v="US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</r>
  <r>
    <n v="3168"/>
    <s v="Cosmicomics"/>
    <s v="A dazzling aerial show that brings to life the whimsical and romantic short stories of beloved fantasy author Italo Calvino."/>
    <x v="81"/>
    <n v="3105"/>
    <x v="1"/>
    <s v="US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</r>
  <r>
    <n v="3623"/>
    <s v="Since I've Been Here"/>
    <s v="An original play exploring the complications of romantic relationships in all forms."/>
    <x v="81"/>
    <n v="3000"/>
    <x v="1"/>
    <s v="US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</r>
  <r>
    <n v="3177"/>
    <s v="Tilted Field presents NO STATIC AT ALL in New York City"/>
    <s v="This one-man play made a splash on the west coast. Help shine a spotlight on this rock &amp; roll spectacle in NEW YORK CITY_x0008_!"/>
    <x v="81"/>
    <n v="2935"/>
    <x v="1"/>
    <s v="US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</r>
  <r>
    <n v="3484"/>
    <s v="Macbeth in the Basement"/>
    <s v="MACBETH IN THE BASEMENT will premiere at the Capital Fringe Festival in July 2016. A teenage kingâ€™s rise and fall in a vicious game."/>
    <x v="81"/>
    <n v="2856"/>
    <x v="1"/>
    <s v="US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</r>
  <r>
    <n v="3263"/>
    <s v="Titus Andronicus (with an all-female cast &amp; crew)"/>
    <s v="Shakespeare's bloodiest tragedy, performed and produced exclusively by women."/>
    <x v="81"/>
    <n v="2804.16"/>
    <x v="1"/>
    <s v="US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1"/>
    <n v="2746"/>
    <x v="1"/>
    <s v="US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</r>
  <r>
    <n v="3183"/>
    <s v="The Seagull on The River"/>
    <s v="Anton Chekhov's The Seagull. An outdoor Amphitheater in Manhattan. Trees. A River. Daybreak."/>
    <x v="81"/>
    <n v="2725"/>
    <x v="1"/>
    <s v="US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</r>
  <r>
    <n v="2810"/>
    <s v="Bring Bigger, Badder BRIEF HISTORY Back To The Stage!"/>
    <s v="We're remounting the musical that brought down the Bush Administration: A Brief History of the Earth And Everything In It!"/>
    <x v="81"/>
    <n v="2705"/>
    <x v="1"/>
    <s v="US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</r>
  <r>
    <n v="3164"/>
    <s v="Better Than Shakespeare Presents: Much Ado About Something"/>
    <s v="Better than Shakespeare! Theatre Companyâ€™s inaugural production, â€œMuch Ado About Something.â€ The Something is Aliens."/>
    <x v="81"/>
    <n v="2669"/>
    <x v="1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</r>
  <r>
    <n v="3823"/>
    <s v="FEED"/>
    <s v="Feed, a new play by Garrett Markgraf (based on the novel by M.T. Anderson), Directed by Anna Marck at Oakland University."/>
    <x v="81"/>
    <n v="2650"/>
    <x v="1"/>
    <s v="US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</r>
  <r>
    <n v="3365"/>
    <s v="From the Pulpit to the Runway"/>
    <s v="A dazzling dramatic musical drama that takes place inside a Charm City Church! Help us finance a play that is back by popular demand!"/>
    <x v="81"/>
    <n v="2600"/>
    <x v="1"/>
    <s v="US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</r>
  <r>
    <n v="3505"/>
    <s v="Second Act: The Four Disgracers"/>
    <s v="Four myths._x000a_Four writers._x000a_Four new takes._x000a__x000a_The Four Disgracers comes to the stage to launch a new theatre group, Ixion."/>
    <x v="81"/>
    <n v="2594"/>
    <x v="1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</r>
  <r>
    <n v="3264"/>
    <s v="Kapow-i GoGo at The PIT"/>
    <s v="The three part comedic saga of Kapow-i GoGo, who saves the world.  Again.  And again."/>
    <x v="81"/>
    <n v="2575"/>
    <x v="1"/>
    <s v="US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</r>
  <r>
    <n v="3441"/>
    <s v="Putting on a great play in Los Angeles!"/>
    <s v="We are producing the play Bug, by Tracy Letts.  This will be an inspiring show, and a great way to bring help to a great LA charity."/>
    <x v="81"/>
    <n v="2565"/>
    <x v="1"/>
    <s v="US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x v="81"/>
    <n v="2565"/>
    <x v="1"/>
    <s v="US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</r>
  <r>
    <n v="2809"/>
    <s v="Sugarglass Theatre"/>
    <s v="Sugarglass is a Dublin based theatre company committed to international collaboration. 2016 sees the launch of their NYC division."/>
    <x v="81"/>
    <n v="2560"/>
    <x v="1"/>
    <s v="US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x v="81"/>
    <n v="2560"/>
    <x v="1"/>
    <s v="US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</r>
  <r>
    <n v="3320"/>
    <s v="Mama Threw Me So High &amp; He Who Speaks"/>
    <s v="Imaginary Theater Company presents two modern day tall tales about family, resilience and redemption."/>
    <x v="81"/>
    <n v="2525"/>
    <x v="1"/>
    <s v="US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</r>
  <r>
    <n v="3614"/>
    <s v="Gruesome Playground Injuries"/>
    <s v="A production of &quot;Gruesome Playground Injuries&quot; by Rajiv Joseph July 24th-August 9th at The Bakery in Denver, CO."/>
    <x v="81"/>
    <n v="2520"/>
    <x v="1"/>
    <s v="US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x v="81"/>
    <n v="2520"/>
    <x v="1"/>
    <s v="US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</r>
  <r>
    <n v="3312"/>
    <s v="Richard III"/>
    <s v="Bare Theatre presents one of Shakespeare's most notorious characters in the final chapter of the War of the Roses saga."/>
    <x v="81"/>
    <n v="2501"/>
    <x v="1"/>
    <s v="US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</r>
  <r>
    <n v="1302"/>
    <s v="Help bring Boys of a Certain Age back to NYC!"/>
    <s v="Boys of a Certain Age is a unique and special show that we're trying to remount in New York City in 2017."/>
    <x v="81"/>
    <n v="2500"/>
    <x v="1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3516"/>
    <s v="The March of the Bonus Army"/>
    <s v="A new play about a lesser known yet pivotal event in American history, about a group of WWI Veterans fighting for their rights."/>
    <x v="81"/>
    <n v="2500"/>
    <x v="1"/>
    <s v="US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</r>
  <r>
    <n v="3544"/>
    <s v="Gruoch, or Lady Macbeth"/>
    <s v="Death &amp; Pretzels presents the world premiere of Paul Pasulka's Gruoch, or Lady Macbeth"/>
    <x v="81"/>
    <n v="2500"/>
    <x v="1"/>
    <s v="US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</r>
  <r>
    <n v="2873"/>
    <s v="&quot;Fortune's Child&quot; by Mark Scharf"/>
    <s v="DC/Baltimore AEA actors band together produce a world premiere of a touching, bittersweet, award winning play about letting go to live"/>
    <x v="81"/>
    <n v="953"/>
    <x v="0"/>
    <s v="US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</r>
  <r>
    <n v="2867"/>
    <s v="A Midsummer Night's Dream"/>
    <s v="This production is being put together by Wilson's newest professional theater company, the Wyldepine Players in conjunction w/ Taiplab"/>
    <x v="81"/>
    <n v="504"/>
    <x v="0"/>
    <s v="US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x v="81"/>
    <n v="450"/>
    <x v="0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</r>
  <r>
    <n v="4030"/>
    <s v="The Martin and Lewis Tribute Show"/>
    <s v="The world's best and only tribute to Dean Martin and Jerry Lewis_x000a_ bringing back the Music, Laughter and the Love."/>
    <x v="81"/>
    <n v="400"/>
    <x v="0"/>
    <s v="US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</r>
  <r>
    <n v="4038"/>
    <s v="Take the Vagina Monologues to Main Street in Lexington, NC!"/>
    <s v="We are vagina warriors ready to bring our message of human rights, empowerment and diversity to Main St. Lexington, NC."/>
    <x v="81"/>
    <n v="301"/>
    <x v="0"/>
    <s v="US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</r>
  <r>
    <n v="3900"/>
    <s v="HUB Theatre Group presents John Logan's RED"/>
    <s v="HUB Theatre Group collaborates with local artists to present John Logan's RED to the community."/>
    <x v="81"/>
    <n v="135"/>
    <x v="0"/>
    <s v="US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</r>
  <r>
    <n v="2907"/>
    <s v="Little Nell's - a play"/>
    <s v="Spend an evening in the afterlife with some of the greatest women who ever lived. LITTLE NELL's,by Jill Hughes, Los Angeles- June, 2016"/>
    <x v="81"/>
    <n v="2"/>
    <x v="0"/>
    <s v="US"/>
    <s v="USD"/>
    <n v="1463259837"/>
    <n v="1458075837"/>
    <b v="0"/>
    <n v="2"/>
    <b v="0"/>
    <s v="theater/plays"/>
    <n v="0"/>
    <n v="1"/>
    <s v="theater"/>
    <s v="plays"/>
    <d v="2016-03-15T21:03:57"/>
    <d v="2016-05-14T21:03:57"/>
  </r>
  <r>
    <n v="3859"/>
    <s v="What Dreams Were Made Of"/>
    <s v="This is a play that will have each and everyone that sees it thinking about the dreams they had growing up. It's a dramady"/>
    <x v="81"/>
    <n v="1"/>
    <x v="0"/>
    <s v="US"/>
    <s v="USD"/>
    <n v="1403730000"/>
    <n v="1401485207"/>
    <b v="0"/>
    <n v="1"/>
    <b v="0"/>
    <s v="theater/plays"/>
    <n v="0"/>
    <n v="1"/>
    <s v="theater"/>
    <s v="plays"/>
    <d v="2014-05-30T21:26:47"/>
    <d v="2014-06-25T21:00:00"/>
  </r>
  <r>
    <n v="4081"/>
    <s v="AU Theatre Wing (Pygmalion Sound and Lighting Fees)"/>
    <s v="AUTheatreWing is a student theatre association fostering the development of the dramatic arts at our university."/>
    <x v="82"/>
    <n v="350"/>
    <x v="0"/>
    <s v="US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</r>
  <r>
    <n v="3743"/>
    <s v="Down the Mississippi"/>
    <s v="I'm taking the Adventures of Huckleberry Finn puppet show down the Mississippi River!"/>
    <x v="83"/>
    <n v="0"/>
    <x v="0"/>
    <s v="US"/>
    <s v="USD"/>
    <n v="1404406964"/>
    <n v="1401814964"/>
    <b v="0"/>
    <s v="no backers"/>
    <b v="0"/>
    <s v="theater/plays"/>
    <n v="0"/>
    <n v="0"/>
    <s v="theater"/>
    <s v="plays"/>
    <d v="2014-06-03T17:02:44"/>
    <d v="2014-07-03T17:02:44"/>
  </r>
  <r>
    <n v="3448"/>
    <s v="The Mount, new play about Edith Wharton"/>
    <s v="The Mount-- a new play based off the life of Edith Wharton-- is having its premiere reading AT the real Mount in Lenox, MA!"/>
    <x v="84"/>
    <n v="2305"/>
    <x v="1"/>
    <s v="US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</r>
  <r>
    <n v="3548"/>
    <s v="THE UNDERSTUDY @ WORKING STAGE"/>
    <s v="We're putting together a production of THE UNDERSTUDY by Theresa Rebeck and hope you'll help us share this story."/>
    <x v="84"/>
    <n v="2140"/>
    <x v="1"/>
    <s v="US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</r>
  <r>
    <n v="3813"/>
    <s v="SUCKIN INJUN"/>
    <s v="A comedic play about hillbilly vampires and the absurdity of judging by appearances. Wanna live forever? Better watch what you drink."/>
    <x v="84"/>
    <n v="2119.9899999999998"/>
    <x v="1"/>
    <s v="US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</r>
  <r>
    <n v="3457"/>
    <s v="The Impossible Adventures Of Supernova Jones"/>
    <s v="Robots, Space Battles, Mystery, and Intrigue. Nothing is Impossible..."/>
    <x v="85"/>
    <n v="2804"/>
    <x v="1"/>
    <s v="US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</r>
  <r>
    <n v="3268"/>
    <s v="EgoPo's Hairy Ape Tours to the Provincetown Festival"/>
    <s v="EgoPo's The Hairy Ape has been invited to the Provincetown Theater Festival! Help us support our artists on this exciting tour."/>
    <x v="85"/>
    <n v="2560"/>
    <x v="1"/>
    <s v="US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</r>
  <r>
    <n v="3592"/>
    <s v="boom- a play by Peter Sinn Nachtrieb"/>
    <s v="Sex. Fish. A COMET THAT DESTROYS THE WORLD. boom a play by Peter Sinn Nachtrieb- Feb 19-21 at The Bridge in NYC."/>
    <x v="85"/>
    <n v="2545"/>
    <x v="1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</r>
  <r>
    <n v="537"/>
    <s v="Be A Buddy Not A Bully (Anti-Bullying Stage Play TOUR)"/>
    <s v="Transforming bystanders into anti-bullies since 2012 thru inclusive learning environments.  Together we can take back our classrooms."/>
    <x v="85"/>
    <n v="2410"/>
    <x v="1"/>
    <s v="US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x v="85"/>
    <n v="2405"/>
    <x v="1"/>
    <s v="US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85"/>
    <n v="2405"/>
    <x v="1"/>
    <s v="US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</r>
  <r>
    <n v="3313"/>
    <s v="Melbin the Accidental"/>
    <s v="A modern reworking of Shakespeare's histories and tragedies in iambic pentameter to talk of death, love, and race."/>
    <x v="85"/>
    <n v="2321"/>
    <x v="1"/>
    <s v="US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x v="85"/>
    <n v="2300"/>
    <x v="1"/>
    <s v="US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</r>
  <r>
    <n v="3570"/>
    <s v="The Lower Depths"/>
    <s v="Theatre Machine presents an all-new adaptation of Maxim Gorky's classic of Russian theatre, The Lower Depths."/>
    <x v="85"/>
    <n v="2287"/>
    <x v="1"/>
    <s v="US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</r>
  <r>
    <n v="3478"/>
    <s v="Measure for Measure"/>
    <s v="Bare Theatre takes on Shakespeare's most notorious &quot;problem play,&quot; which asks how far we are willing to go to do what is right."/>
    <x v="85"/>
    <n v="2257"/>
    <x v="1"/>
    <s v="US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</r>
  <r>
    <n v="3170"/>
    <s v="Ain't She Brave FringeNYC 2014 Project"/>
    <s v="An emotionally-charged journey through the history of black women in America told in reverse."/>
    <x v="85"/>
    <n v="2245"/>
    <x v="1"/>
    <s v="US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</r>
  <r>
    <n v="3679"/>
    <s v="DOG SEES GOD: Confessions of a Teenage Blockhead"/>
    <s v="Bert V. Royal makes a strong statement about drug use, suicide, teen violence, rebellion and sexual identity in this powerful play."/>
    <x v="85"/>
    <n v="2202"/>
    <x v="1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</r>
  <r>
    <n v="3432"/>
    <s v="Love Letters"/>
    <s v="Bare Theatre stages A.R. Gurney's Pulitzer Finalist script about a relationship spanning a lifetime and long distance."/>
    <x v="85"/>
    <n v="2193"/>
    <x v="1"/>
    <s v="US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</r>
  <r>
    <n v="2826"/>
    <s v="Mickey &amp; Worm: The Tour"/>
    <s v="Mickey &amp; Worm is a Noir stage experience, written by Santa Paula playwright John McKinley and back again on tour by popular demand!"/>
    <x v="85"/>
    <n v="2155"/>
    <x v="1"/>
    <s v="US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</r>
  <r>
    <n v="2792"/>
    <s v="That Still Small Voice Stage Play"/>
    <s v="Homeless and hopeless, this prequel tells the story of a Colorado youth who leans on her friends when family leaves her behind."/>
    <x v="85"/>
    <n v="2152"/>
    <x v="1"/>
    <s v="US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</r>
  <r>
    <n v="3817"/>
    <s v="TWIST: adapted from the novel Oliver Twist"/>
    <s v="Using 9 actors, TWIST focuses on the horror and unjust in 1837 London.  Think Peter and the Starcatcher meets American Horror Story."/>
    <x v="85"/>
    <n v="2145"/>
    <x v="1"/>
    <s v="US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</r>
  <r>
    <n v="3499"/>
    <s v="Fefu and Her Friends"/>
    <s v="Figure 8 Troupe's debut performance! A stunning piece of theatre written by premier female playwright Maria Irene Fornes."/>
    <x v="85"/>
    <n v="2110"/>
    <x v="1"/>
    <s v="US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</r>
  <r>
    <n v="2972"/>
    <s v="A Bad Plan"/>
    <s v="A group of artists. A mythical art piece. A harrowing quest. And some margaritas."/>
    <x v="85"/>
    <n v="2107"/>
    <x v="1"/>
    <s v="US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</r>
  <r>
    <n v="3386"/>
    <s v="Going To Market"/>
    <s v="Stories from the Bronx make for an uncommon play. Help us finish funding this production, supported by the Kevin Spacey Foundation."/>
    <x v="85"/>
    <n v="2100"/>
    <x v="1"/>
    <s v="US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</r>
  <r>
    <n v="3280"/>
    <s v="Greensboro: A Requiem presented by ATC's Youth Ensemble"/>
    <s v="Support CPS students' travel to North Carolina to interview community members and produce the documentary play, Greensboro: A Requiem."/>
    <x v="85"/>
    <n v="2060"/>
    <x v="1"/>
    <s v="US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</r>
  <r>
    <n v="1301"/>
    <s v="the dreamer examines his pillow"/>
    <s v="The Attic Theater Company presents John Patrick Shanley's THE DREAMER EXAMINES HIS PILLOW, the first official revival since 1986"/>
    <x v="85"/>
    <n v="2055"/>
    <x v="1"/>
    <s v="US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</r>
  <r>
    <n v="2788"/>
    <s v="ACT Underground Theatre, TLDC"/>
    <s v="MOVING FORWARD! WE HAVE REACHED GOAL BUT HAVE MORE TIME!! PLEASE CONSIDER PLEDGING."/>
    <x v="85"/>
    <n v="2050"/>
    <x v="1"/>
    <s v="US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85"/>
    <n v="2050"/>
    <x v="1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</r>
  <r>
    <n v="3225"/>
    <s v="Two &quot;Gentlemen&quot; of Verona by William Shakespeare"/>
    <s v="Bare Theatre brings one of Shakespeare's most accessible early comedies to life free to the public across the NC Triangle"/>
    <x v="85"/>
    <n v="2047"/>
    <x v="1"/>
    <s v="US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</r>
  <r>
    <n v="3472"/>
    <s v="Dandelion Theatre: 'Body Awareness' by Annie Baker"/>
    <s v="Raising funds for Dandelion Theatre's Chicago production of 'Body Awareness' by the Pulitzer Prize-winning playwright Annie Baker."/>
    <x v="85"/>
    <n v="2041"/>
    <x v="1"/>
    <s v="US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</r>
  <r>
    <n v="3713"/>
    <s v="Bring Matt Fotis's Nights on the Couch to NYC!"/>
    <s v="Matt Fotis's play, Nights on the Couch, was accepted to the 28th Annual Strawberry One Act Festival! Show your support!"/>
    <x v="85"/>
    <n v="2030"/>
    <x v="1"/>
    <s v="US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</r>
  <r>
    <n v="3839"/>
    <s v="El Campanario: A place to &quot;rest&quot; in times of war..."/>
    <s v="A futuristic and absurd style play, produced by Colectivo El Pozo, where the characters make a crucial decision. Written by R Dorantes."/>
    <x v="85"/>
    <n v="2025"/>
    <x v="1"/>
    <s v="US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</r>
  <r>
    <n v="1284"/>
    <s v="Free Jujube Brown NYC Performance"/>
    <s v="â€œFree Jujube Brownâ€ by Psalmayene 24 is coming home to NYC and we need YOUR support of this moving and inspiring piece"/>
    <x v="85"/>
    <n v="2020"/>
    <x v="1"/>
    <s v="US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</r>
  <r>
    <n v="3727"/>
    <s v="Star-Spangled Sitcoms: Huzzah &amp; John Adams"/>
    <s v="It's exactly what you think it is: a historical parody of your favorite sitcom about a bar and its psychiatrist spinoff!"/>
    <x v="85"/>
    <n v="2015"/>
    <x v="1"/>
    <s v="US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</r>
  <r>
    <n v="3385"/>
    <s v="The Crusade of Connor Stephens: Professional Play Reading"/>
    <s v="An Equity Reading of a new play; Intimate drama about a family dealing with consequence of actions after a school shooting."/>
    <x v="85"/>
    <n v="2000"/>
    <x v="1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</r>
  <r>
    <n v="3431"/>
    <s v="Local Jewell Production's Inaugural Season (2014-2015)"/>
    <s v="Our 1st full season!  We need your help to fund costumes, sets, props &amp; help bringing these wonderful shows to the stage!"/>
    <x v="85"/>
    <n v="2000"/>
    <x v="1"/>
    <s v="US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</r>
  <r>
    <n v="3627"/>
    <s v="One Shot Theatre Company"/>
    <s v="One Shot Theatre Company is an organization that promotes youth theatre for social change, putting on shows that open a social dialogue"/>
    <x v="85"/>
    <n v="2000"/>
    <x v="1"/>
    <s v="US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</r>
  <r>
    <n v="4094"/>
    <s v="Live at the Speakeasy with Ryan Anderson"/>
    <s v="Live at the Speakeasy with Ryan Anderson is a local talk show! Showcasing local artist, special guest, and talented bands."/>
    <x v="85"/>
    <n v="730"/>
    <x v="0"/>
    <s v="US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</r>
  <r>
    <n v="3958"/>
    <s v="Shakespeare with Noodles:  Henry IV"/>
    <s v="A children's theatre group constructing props out of swimming noodles to provide free Shakespeare in the parks to local communities."/>
    <x v="85"/>
    <n v="641"/>
    <x v="0"/>
    <s v="US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85"/>
    <n v="641"/>
    <x v="0"/>
    <s v="US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</r>
  <r>
    <n v="4028"/>
    <s v="The Last King of the I.D.A. (Minnesota Fringe)"/>
    <s v="The 2014 Minnesota Fringe Festival brings the World Premiere of LightBright's one-act play, The Last King of the I.D.A."/>
    <x v="85"/>
    <n v="561"/>
    <x v="0"/>
    <s v="US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</r>
  <r>
    <n v="2917"/>
    <s v="Elevation Twelfth Night"/>
    <s v="Cross dressing, cross gartering, crossed swords. Cross a bridge and come see this fantastically fun rendition of Twelfth Night"/>
    <x v="85"/>
    <n v="437"/>
    <x v="0"/>
    <s v="US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</r>
  <r>
    <n v="3740"/>
    <s v="dasGROUP Theatre: Savage in Limbo"/>
    <s v="Savage in Limbo is the pilot production of dasGROUP Theatre; a Dallas-based production company with an eye for grit &amp; love of theatre."/>
    <x v="85"/>
    <n v="358"/>
    <x v="0"/>
    <s v="US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</r>
  <r>
    <n v="3965"/>
    <s v="Fringe Fest: Take Comfort in Falling Forever"/>
    <s v="Andrew Heller producing a production of an original play for the Philadelphia Fringe Festival. Written and Directed by Andrew Heller"/>
    <x v="85"/>
    <n v="285"/>
    <x v="0"/>
    <s v="US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</r>
  <r>
    <n v="3867"/>
    <s v="RUSSIAN PLAY &quot;HOW TO BE BRAVE&quot;"/>
    <s v="What do you know about Russian Culture? Our project helps the American children to find out about Russian literature."/>
    <x v="85"/>
    <n v="251"/>
    <x v="0"/>
    <s v="US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</r>
  <r>
    <n v="3978"/>
    <s v="For Colored Girl Play Production"/>
    <s v="Staged play within the communities of eastern ( Kinston Wilson Wilmington ) North Carolina ! Funds will allow a child to attend! THX"/>
    <x v="85"/>
    <n v="214"/>
    <x v="0"/>
    <s v="US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</r>
  <r>
    <n v="4003"/>
    <s v="MAMA BA-B: The Stage Play"/>
    <s v="&quot;MAMA'Z BA-B&quot; is the story of Marcus Williams who struggles to find a place for himself as a young black male."/>
    <x v="85"/>
    <n v="201"/>
    <x v="0"/>
    <s v="US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</r>
  <r>
    <n v="3964"/>
    <s v="MAMA'Z BA-B: The StagePlay"/>
    <s v="&quot;MAMA'Z BA-B&quot; is the story of Marcus Williams who struggles to find a place for himself as a young black male."/>
    <x v="85"/>
    <n v="126"/>
    <x v="0"/>
    <s v="US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</r>
  <r>
    <n v="3861"/>
    <s v="READY OR NOT HERE I COME"/>
    <s v="THE COMING OF THE LORD!"/>
    <x v="85"/>
    <n v="100"/>
    <x v="0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4107"/>
    <s v="Sacrifice"/>
    <s v="A new dramatic comedy dealing with a father's unwillingness to let go of his past causes major problems for the future of his daughter."/>
    <x v="85"/>
    <n v="41"/>
    <x v="0"/>
    <s v="US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</r>
  <r>
    <n v="4013"/>
    <s v="Harriet Tubman Woman Of Faith"/>
    <s v="Harriet Tubman Woman of Faith is a remarkable narrative about the life and faith of Harriet Tubman, told through a dream of a teenager."/>
    <x v="85"/>
    <n v="26"/>
    <x v="0"/>
    <s v="US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</r>
  <r>
    <n v="2890"/>
    <s v="the Savannah Disputation"/>
    <s v="This Theological Comedy tells a story of when seemingly similar beliefs are discovered to be worlds apart; Damnation-Southern Style."/>
    <x v="85"/>
    <n v="21"/>
    <x v="0"/>
    <s v="US"/>
    <s v="USD"/>
    <n v="1407553200"/>
    <n v="1405100992"/>
    <b v="0"/>
    <n v="3"/>
    <b v="0"/>
    <s v="theater/plays"/>
    <n v="1"/>
    <n v="7"/>
    <s v="theater"/>
    <s v="plays"/>
    <d v="2014-07-11T17:49:52"/>
    <d v="2014-08-09T03:00:00"/>
  </r>
  <r>
    <n v="3866"/>
    <s v="a feminine ending, brought to you by the East End Theatre Co"/>
    <s v="A funny, moving, witty piece about a girl, her oboe, and her dreams."/>
    <x v="85"/>
    <n v="11"/>
    <x v="0"/>
    <s v="US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</r>
  <r>
    <n v="3945"/>
    <s v="Camp Curtain Call: Star Wars (A Parody)"/>
    <s v="We do a theatre camp for kids every summer doing parady shows of diff stories for kids to learn theater. This year is Star Wars Parody."/>
    <x v="85"/>
    <n v="5"/>
    <x v="0"/>
    <s v="US"/>
    <s v="USD"/>
    <n v="1431717268"/>
    <n v="1429125268"/>
    <b v="0"/>
    <n v="1"/>
    <b v="0"/>
    <s v="theater/plays"/>
    <n v="0"/>
    <n v="5"/>
    <s v="theater"/>
    <s v="plays"/>
    <d v="2015-04-15T19:14:28"/>
    <d v="2015-05-15T19:14:28"/>
  </r>
  <r>
    <n v="3994"/>
    <s v="Poles Apart - A Play in 2 Acts"/>
    <s v="Is Henson willing to dare risk a theatrical speaking tour of his North Pole adventures...and more?"/>
    <x v="85"/>
    <n v="5"/>
    <x v="0"/>
    <s v="US"/>
    <s v="USD"/>
    <n v="1405761690"/>
    <n v="1403169690"/>
    <b v="0"/>
    <n v="1"/>
    <b v="0"/>
    <s v="theater/plays"/>
    <n v="0"/>
    <n v="5"/>
    <s v="theater"/>
    <s v="plays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x v="85"/>
    <n v="5"/>
    <x v="0"/>
    <s v="US"/>
    <s v="USD"/>
    <n v="1409070480"/>
    <n v="1406572381"/>
    <b v="0"/>
    <n v="1"/>
    <b v="0"/>
    <s v="theater/plays"/>
    <n v="0"/>
    <n v="5"/>
    <s v="theater"/>
    <s v="plays"/>
    <d v="2014-07-28T18:33:01"/>
    <d v="2014-08-26T16:28:00"/>
  </r>
  <r>
    <n v="2847"/>
    <s v="COLOR ME"/>
    <s v="Dark secrets come to light when Mariah meets Stella. They find a way to face the south's largest elephant in the room: RACISM."/>
    <x v="85"/>
    <n v="0"/>
    <x v="0"/>
    <s v="US"/>
    <s v="USD"/>
    <n v="1464031265"/>
    <n v="1458847265"/>
    <b v="0"/>
    <s v="no backers"/>
    <b v="0"/>
    <s v="theater/plays"/>
    <n v="0"/>
    <n v="0"/>
    <s v="theater"/>
    <s v="plays"/>
    <d v="2016-03-24T19:21:05"/>
    <d v="2016-05-23T19:21:05"/>
  </r>
  <r>
    <n v="3176"/>
    <s v="Romeo and Juliet at Moody's Pub"/>
    <s v="Romeo and Juliet at Moody's Pub is an adapted, 90-minute version of Shakespeare's classic tragedy, performed for free in a restaurant"/>
    <x v="86"/>
    <n v="2182"/>
    <x v="1"/>
    <s v="US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</r>
  <r>
    <n v="3328"/>
    <s v="3 Days In Savannah Part II"/>
    <s v="&quot;3 Days In Savannah&quot; explores the issues of love, racism, and regret while reminding us that, &quot;life is a game and love is the prize.&quot;"/>
    <x v="87"/>
    <n v="2635"/>
    <x v="1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</r>
  <r>
    <n v="3148"/>
    <s v="The Aurora Project: A Sci-Fi Epic by Bella Poynton"/>
    <s v="Help fund The Aurora Project, an immersive science fiction epic."/>
    <x v="87"/>
    <n v="2361"/>
    <x v="1"/>
    <s v="US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</r>
  <r>
    <n v="3303"/>
    <s v="VisiÃ³n Latino Theatre Company"/>
    <s v="VisiÃ³n Latino Theatre Company was founded by three young latino professionals sharing the stories of everyday latinos."/>
    <x v="87"/>
    <n v="2086"/>
    <x v="1"/>
    <s v="US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</r>
  <r>
    <n v="3477"/>
    <s v="PCSF's Biannual 24-Hour Play Festival"/>
    <s v="8 ten-minute plays, written, directed, rehearsed, and fully produced in only 24 hours! Are we crazy? You bet we are!"/>
    <x v="87"/>
    <n v="2076"/>
    <x v="1"/>
    <s v="US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</r>
  <r>
    <n v="3275"/>
    <s v="The Hurtling Stillness. A story about angels and clowns"/>
    <s v="The Whitelisted Theatre Company is a non-profit arts organization dedicated to producing the most relevant European plays in NYC."/>
    <x v="87"/>
    <n v="1805"/>
    <x v="1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</r>
  <r>
    <n v="2911"/>
    <s v="The Drama Factory presents &quot; The Moon Princess &quot;"/>
    <s v="The Most Beautiful Things in Japan are Hidden...Our different &amp; original play from the Japanese folk tale The Bamboo Cutters Daughter."/>
    <x v="87"/>
    <n v="657"/>
    <x v="0"/>
    <s v="US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</r>
  <r>
    <n v="3383"/>
    <s v="Gore Vidal's THE BEST MAN, by Seat of the Pants Productions"/>
    <s v="Art imitates life: This prophetic 1960 satire follows presidential candidates who stop at nothing to capture their party's nomination."/>
    <x v="88"/>
    <n v="1955"/>
    <x v="1"/>
    <s v="US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</r>
  <r>
    <n v="3955"/>
    <s v="FHE High School Presents: Snow Queen and Once On This Island"/>
    <s v="FHE High School Theatre Booster Fund Raiser for Costumes --Fall Play Snow Queen and Spring Musical Once on this Island"/>
    <x v="88"/>
    <n v="425"/>
    <x v="0"/>
    <s v="US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</r>
  <r>
    <n v="3417"/>
    <s v="Fury Theatre is Producing Oleanna"/>
    <s v="Fury Theatre is bringing Mamet's powerful play, Oleanna, to life!  Help us get ahead of funding so we can keep theater affordable."/>
    <x v="89"/>
    <n v="1700.01"/>
    <x v="1"/>
    <s v="US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x v="89"/>
    <n v="410"/>
    <x v="0"/>
    <s v="US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</r>
  <r>
    <n v="3485"/>
    <s v="An Evening with Sarah Pettyfer"/>
    <s v="We're trying to get our play, &quot;An Evening With Sarah Pettyfer,&quot; to the  Orlando Fringe Festival. The only thing is...we need your help!"/>
    <x v="90"/>
    <n v="1660"/>
    <x v="1"/>
    <s v="US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</r>
  <r>
    <n v="3594"/>
    <s v="HEDDA"/>
    <s v="An adaptation that realizes the internal struggle of Ibsenâ€™s most renowned protagonist as she traverses a claustrophobic social world"/>
    <x v="91"/>
    <n v="2015"/>
    <x v="1"/>
    <s v="US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</r>
  <r>
    <n v="4091"/>
    <s v="The 'Theater of Community' Tour"/>
    <s v="Unique  troupe will bring the wonder &amp; joy of Therapeutic Theater to  youth with severe multiple disabilities, &amp; adults with Alzheimers"/>
    <x v="91"/>
    <n v="204"/>
    <x v="0"/>
    <s v="US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</r>
  <r>
    <n v="3896"/>
    <s v="Yorick and Company"/>
    <s v="Yorick and Co. is a comedy about a struggling theatre company whose mysterious benefactor starts haunting the show!"/>
    <x v="91"/>
    <n v="170"/>
    <x v="0"/>
    <s v="US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</r>
  <r>
    <n v="3497"/>
    <s v="Send SACKERSON to SD Fringe"/>
    <s v="We've been invited to the San Diego International Fringe Festival. Can you help us get there? Special performances in SLC and OREM."/>
    <x v="92"/>
    <n v="1686"/>
    <x v="1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</r>
  <r>
    <n v="3306"/>
    <s v="The Complete Works of William Shakespeare (Abridged)"/>
    <s v="The Shakespeare All-Stars are producing &quot;The Complete Works of William Shakespeare (Abridged)&quot; June 23 - July 3. This time with ladies!"/>
    <x v="93"/>
    <n v="2630"/>
    <x v="1"/>
    <s v="US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</r>
  <r>
    <n v="3603"/>
    <s v="Thank You For Waiting"/>
    <s v="Help produce &quot;Thank You For Waiting,&quot; a new play that explores friendship, loss, and mental illness, at the 2016 Frigid Festival!"/>
    <x v="93"/>
    <n v="2560"/>
    <x v="1"/>
    <s v="US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</r>
  <r>
    <n v="3480"/>
    <s v="Georgia - the full cast production"/>
    <s v="Georgia is a play that looks at the taboo topic of rape in a relationship.  It's a play about perspectives and various viewpoints."/>
    <x v="93"/>
    <n v="2140"/>
    <x v="1"/>
    <s v="US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</r>
  <r>
    <n v="3814"/>
    <s v="Eyes Shut. Door Open - A New Play by Cassie M. Seinuk"/>
    <s v="Wax Wings is proud to be presenting the premiere of EYES. SHUT DOOR OPEN, a new play by Boston playwright Cassie M. Seinuk."/>
    <x v="93"/>
    <n v="2102"/>
    <x v="1"/>
    <s v="US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</r>
  <r>
    <n v="3159"/>
    <s v="Waxwing: A New Play"/>
    <s v="WAXWING is an exciting new world premiere of mythic (perhaps even apocalyptic!) proportions."/>
    <x v="93"/>
    <n v="2002.22"/>
    <x v="1"/>
    <s v="US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</r>
  <r>
    <n v="1289"/>
    <s v="No Brains for Dinner"/>
    <s v="A chilling original Edwardian Comedy of errors and foolishness made for the Patrick Henry College stage."/>
    <x v="93"/>
    <n v="1876"/>
    <x v="1"/>
    <s v="US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</r>
  <r>
    <n v="3810"/>
    <s v="Romeo &amp; Juliet"/>
    <s v="Theater students of UMass present a large-scale theater collaboration that will revolutionize the way you see Shakespeare."/>
    <x v="93"/>
    <n v="1826"/>
    <x v="1"/>
    <s v="US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</r>
  <r>
    <n v="3706"/>
    <s v="The Drama Factory presents : The Magic Flute"/>
    <s v="Our original dramatic adaption of this Mozart opera is staged to create visually stunning fun with live music."/>
    <x v="93"/>
    <n v="1820"/>
    <x v="1"/>
    <s v="US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</r>
  <r>
    <n v="3690"/>
    <s v="We Rise"/>
    <s v="A play honoring the lives and legacies of the activists and those remembered at the 1992 ACT UP Ashes Action at The White House"/>
    <x v="93"/>
    <n v="1800"/>
    <x v="1"/>
    <s v="US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</r>
  <r>
    <n v="3816"/>
    <s v="AFTER LIFE: Minnesota Fringe Festival 2014"/>
    <s v="A new play by Brandon Taitt._x000a_Presented by The Theatre Cosmic. _x000a_Premiering in August at the 2014 Minnesota Fringe Festival"/>
    <x v="93"/>
    <n v="1788.57"/>
    <x v="1"/>
    <s v="US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</r>
  <r>
    <n v="3370"/>
    <s v="&quot;I'm Alright&quot;...an Enso Theatre Education production."/>
    <s v="I'm Alright. A story of young women, told by young women, for the world."/>
    <x v="93"/>
    <n v="1766"/>
    <x v="1"/>
    <s v="US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</r>
  <r>
    <n v="3251"/>
    <s v="The Metronome Society"/>
    <s v="Self-Titled: A Live (Theatrical) Mixtape. An evening of short plays and music inspired by the works of Jimi, Aretha, Sting and Rufus!"/>
    <x v="93"/>
    <n v="1661"/>
    <x v="1"/>
    <s v="US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</r>
  <r>
    <n v="3518"/>
    <s v="BEASTS OF BAVERLY GROVE"/>
    <s v="One play.  Two theaters.  See the story from both sides and then decide for yourself - who are the BEASTS OF BAVERLY GROVE?"/>
    <x v="93"/>
    <n v="1650.69"/>
    <x v="1"/>
    <s v="US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</r>
  <r>
    <n v="3346"/>
    <s v="Shakespearean Youth Theatre (SYT) - The Tempest"/>
    <s v="Tempest opens Feb. 25. Please support Shakespeare, the arts and community youth theater! Be a part of something special!"/>
    <x v="93"/>
    <n v="1650"/>
    <x v="1"/>
    <s v="US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x v="93"/>
    <n v="1635"/>
    <x v="1"/>
    <s v="US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</r>
  <r>
    <n v="3393"/>
    <s v="The Maltese Bodkin"/>
    <s v="hiSTORYstage presents a film noir-style comedy mystery with a Shakespearean twist performed as a 1944 radio drama."/>
    <x v="93"/>
    <n v="1587"/>
    <x v="1"/>
    <s v="US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</r>
  <r>
    <n v="3396"/>
    <s v="Rainbowtown"/>
    <s v="&quot;Rainbowtown&quot; is a new play for kids. Help us bring it to the Main Line during the 2014 Philadelphia Fringe Festival!"/>
    <x v="93"/>
    <n v="1565"/>
    <x v="1"/>
    <s v="US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</r>
  <r>
    <n v="3390"/>
    <s v="Support 1140 Productions' 'Romeo Juliet'"/>
    <s v="1140 Productions adapts Shakespeare's 'Romeo and Juliet' for a contemporary audience. It's a raw, melancholic spin on the classic tale."/>
    <x v="93"/>
    <n v="1536"/>
    <x v="1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</r>
  <r>
    <n v="3551"/>
    <s v="2014 UASPA Theatre Showcase"/>
    <s v="UASPA is a performing arts high school producing its 2014 Theatre Showcase featuring our strongest performances and original work."/>
    <x v="93"/>
    <n v="1527.5"/>
    <x v="1"/>
    <s v="US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</r>
  <r>
    <n v="3658"/>
    <s v="Mr. Marmalade"/>
    <s v="Life is hard when your own imaginary friend can't make time for you."/>
    <x v="93"/>
    <n v="1510"/>
    <x v="1"/>
    <s v="US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</r>
  <r>
    <n v="3493"/>
    <s v="Not Your Garden Variety Theater"/>
    <s v="We need your help purchasing a stage for our production of the Wizard of Oz! This program is helping children with autism. Thank you!"/>
    <x v="93"/>
    <n v="1500"/>
    <x v="1"/>
    <s v="US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</r>
  <r>
    <n v="4056"/>
    <s v="American Pride"/>
    <s v="American Pride is a play centered on the Poetry of one Iraq War veteran, and follows her journey through war and back home."/>
    <x v="93"/>
    <n v="795"/>
    <x v="0"/>
    <s v="US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</r>
  <r>
    <n v="3734"/>
    <s v="Shakespeare in Sarajevo"/>
    <s v="Shakespeare's plays have an important message for the world. Bosnia needs to hear. Bring Shakespeare to Sarajevo! Fund performances!"/>
    <x v="93"/>
    <n v="427"/>
    <x v="0"/>
    <s v="US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</r>
  <r>
    <n v="3137"/>
    <s v="Richard III - Presented by REBATEnsemble/Theatre Off Jackson"/>
    <s v="Set in 1930s Chinatown, evocative of old world South Jackson Street during the Jazz era."/>
    <x v="93"/>
    <n v="50"/>
    <x v="2"/>
    <s v="US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</r>
  <r>
    <n v="3988"/>
    <s v="Folk-Tales: What Stories Do Your Folks Tell?"/>
    <s v="An evening of of stories based both in myth and truth."/>
    <x v="93"/>
    <n v="32"/>
    <x v="0"/>
    <s v="US"/>
    <s v="USD"/>
    <n v="1440813413"/>
    <n v="1439517413"/>
    <b v="0"/>
    <n v="4"/>
    <b v="0"/>
    <s v="theater/plays"/>
    <n v="2"/>
    <n v="8"/>
    <s v="theater"/>
    <s v="plays"/>
    <d v="2015-08-14T01:56:53"/>
    <d v="2015-08-29T01:56:53"/>
  </r>
  <r>
    <n v="4113"/>
    <s v="The Toy Box by Anthony H. Wallace"/>
    <s v="A family oriented play about Christians &amp; the sins they live with, portrayed by &quot;puppets and toys&quot; at Queensbury Theater in Houston."/>
    <x v="93"/>
    <n v="3"/>
    <x v="0"/>
    <s v="US"/>
    <s v="USD"/>
    <n v="1452234840"/>
    <n v="1450619123"/>
    <b v="0"/>
    <n v="3"/>
    <b v="0"/>
    <s v="theater/plays"/>
    <n v="0"/>
    <n v="1"/>
    <s v="theater"/>
    <s v="plays"/>
    <d v="2015-12-20T13:45:23"/>
    <d v="2016-01-08T06:34:00"/>
  </r>
  <r>
    <n v="4050"/>
    <s v="Ø¢Ù…ÙŠÙ† (Amen)"/>
    <s v="Amen is an important jarring story about the repercussions of reporting the war from the front lines and the war that follows them home"/>
    <x v="93"/>
    <n v="1"/>
    <x v="0"/>
    <s v="US"/>
    <s v="USD"/>
    <n v="1414077391"/>
    <n v="1411485391"/>
    <b v="0"/>
    <n v="1"/>
    <b v="0"/>
    <s v="theater/plays"/>
    <n v="0"/>
    <n v="1"/>
    <s v="theater"/>
    <s v="plays"/>
    <d v="2014-09-23T15:16:31"/>
    <d v="2014-10-23T15:16:31"/>
  </r>
  <r>
    <n v="3733"/>
    <s v="laughter in the hood"/>
    <s v="want to donate tickets to residents who live in the community that cant afford the 35.00 price of ticket"/>
    <x v="93"/>
    <n v="0"/>
    <x v="0"/>
    <s v="US"/>
    <s v="USD"/>
    <n v="1429396200"/>
    <n v="1428539708"/>
    <b v="0"/>
    <s v="no backers"/>
    <b v="0"/>
    <s v="theater/plays"/>
    <n v="0"/>
    <n v="0"/>
    <s v="theater"/>
    <s v="plays"/>
    <d v="2015-04-09T00:35:08"/>
    <d v="2015-04-18T22:30:00"/>
  </r>
  <r>
    <n v="3903"/>
    <s v="Know Thy Law"/>
    <s v="Based on the novel â€œKnow Thy Lawâ€, this powerful play gives the insight and understanding of the power of knowing the law of the land."/>
    <x v="93"/>
    <n v="0"/>
    <x v="0"/>
    <s v="US"/>
    <s v="USD"/>
    <n v="1439581080"/>
    <n v="1435709765"/>
    <b v="0"/>
    <s v="no backers"/>
    <b v="0"/>
    <s v="theater/plays"/>
    <n v="0"/>
    <n v="0"/>
    <s v="theater"/>
    <s v="plays"/>
    <d v="2015-07-01T00:16:05"/>
    <d v="2015-08-14T19:38:00"/>
  </r>
  <r>
    <n v="3710"/>
    <s v="&quot;Loving Alanis&quot; Rocky Mountain Regional Premier"/>
    <s v="A comedy about, life, death, men, women, and the power of a good Kegel."/>
    <x v="94"/>
    <n v="1835"/>
    <x v="1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</r>
  <r>
    <n v="3976"/>
    <s v="R.U.R. at New Muses Theatre Company"/>
    <s v="Rossumâ€™s Universal Robots are the perfect workforce, without emotions, needs, or souls. But they are changing. Becoming more like us..."/>
    <x v="94"/>
    <n v="620"/>
    <x v="0"/>
    <s v="US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</r>
  <r>
    <n v="2781"/>
    <s v="University of Utah presents V-Day 2015-The Vagina Monologues"/>
    <s v="STRIKE, DANCE AND RISE with us at the University of Utah to end violence against women and girls!"/>
    <x v="95"/>
    <n v="1316"/>
    <x v="1"/>
    <s v="US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</r>
  <r>
    <n v="3149"/>
    <s v="Kafka on the Shore"/>
    <s v="A student led production at Northwestern U. of an adaptation by Frank Galati of the classic book Kafka on the Shore by Haruki Murakmi."/>
    <x v="95"/>
    <n v="1300"/>
    <x v="1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613"/>
    <s v="HIS NAME IS ARTHUR HOLMBERG"/>
    <s v="a woman walks into a bar except she looks like a man and no one's serving drinks. one night only"/>
    <x v="95"/>
    <n v="1250"/>
    <x v="1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998"/>
    <s v="Forsaken Angels-A New Play"/>
    <s v="Forsaken Angels, a powerful new play by William Leary, author of DCMTA's Best Of 2014 Play Masquerade."/>
    <x v="95"/>
    <n v="715"/>
    <x v="0"/>
    <s v="US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</r>
  <r>
    <n v="4002"/>
    <s v="Terry Pratchett's Wyrd Sisters"/>
    <s v="Bring Wyrd Sisters, a comedy of Shakespearean proportions, to small-town Texas. Loosely parodies the â€œScottish Play.â€"/>
    <x v="95"/>
    <n v="23"/>
    <x v="0"/>
    <s v="US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x v="95"/>
    <n v="10"/>
    <x v="2"/>
    <s v="US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</r>
  <r>
    <n v="3439"/>
    <s v="Cirque Inspired Alice's Adventures in Wonderland"/>
    <s v="Help a small theater produce an original adaptation of Lewis Carroll's classic story."/>
    <x v="96"/>
    <n v="1616.14"/>
    <x v="1"/>
    <s v="US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</r>
  <r>
    <n v="3832"/>
    <s v="SBYET 2016 Hairspray at the Lobero Theatre!"/>
    <s v="Santa Barbara Youth Ensemble is performing Hairspray at the Lobero. Help create beautiful memories for these kids by pledging today!"/>
    <x v="96"/>
    <n v="1256"/>
    <x v="1"/>
    <s v="US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</r>
  <r>
    <n v="3666"/>
    <s v="Israel LÃ³pez @ Ojai Playwrights Conference"/>
    <s v="Artistic Internship @ Ojai Playwrights Conference"/>
    <x v="96"/>
    <n v="1200"/>
    <x v="1"/>
    <s v="US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96"/>
    <n v="292"/>
    <x v="0"/>
    <s v="US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</r>
  <r>
    <n v="2843"/>
    <s v="Summer Adaptation of Fallen Angels"/>
    <s v="We're high school students directing a film adaptation of the play, Fallen Angels, written by NoÃ«l Coward and set in the 1920's."/>
    <x v="96"/>
    <n v="0"/>
    <x v="0"/>
    <s v="US"/>
    <s v="USD"/>
    <n v="1465790400"/>
    <n v="1462210950"/>
    <b v="0"/>
    <s v="no backers"/>
    <b v="0"/>
    <s v="theater/plays"/>
    <n v="0"/>
    <n v="0"/>
    <s v="theater"/>
    <s v="plays"/>
    <d v="2016-05-02T17:42:30"/>
    <d v="2016-06-13T04:00:00"/>
  </r>
  <r>
    <n v="3744"/>
    <s v="The Game's Afoot - Spotlight"/>
    <s v="This summer, The Spotlight Players are celebrating Christmas in July with a presentation of Ken Ludwig's side splitting comedy."/>
    <x v="96"/>
    <n v="0"/>
    <x v="0"/>
    <s v="US"/>
    <s v="USD"/>
    <n v="1404532740"/>
    <n v="1401823952"/>
    <b v="0"/>
    <s v="no backers"/>
    <b v="0"/>
    <s v="theater/plays"/>
    <n v="0"/>
    <n v="0"/>
    <s v="theater"/>
    <s v="plays"/>
    <d v="2014-06-03T19:32:32"/>
    <d v="2014-07-05T03:59:00"/>
  </r>
  <r>
    <n v="3942"/>
    <s v="Epic Proportions"/>
    <s v="In the 30's, two brothers, Benny and Phil, who go to the Arizona desert to be extras in a huge Biblical epic. Riotous comedy!"/>
    <x v="96"/>
    <n v="0"/>
    <x v="0"/>
    <s v="US"/>
    <s v="USD"/>
    <n v="1434490914"/>
    <n v="1429306914"/>
    <b v="0"/>
    <s v="no backers"/>
    <b v="0"/>
    <s v="theater/plays"/>
    <n v="0"/>
    <n v="0"/>
    <s v="theater"/>
    <s v="plays"/>
    <d v="2015-04-17T21:41:54"/>
    <d v="2015-06-16T21:41:54"/>
  </r>
  <r>
    <n v="528"/>
    <s v="Devastated No Matter What"/>
    <s v="A Festival Backed Production of a Full-Length Play."/>
    <x v="97"/>
    <n v="1330"/>
    <x v="1"/>
    <s v="US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</r>
  <r>
    <n v="3546"/>
    <s v="2015 Philadelphia Premier: Bonhoeffer's Cost"/>
    <s v="Help us produce this revealing play about Nazi-resistance member Dietrich Bonhoeffer and his final years of incarceration during WWII."/>
    <x v="98"/>
    <n v="1125"/>
    <x v="1"/>
    <s v="US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99"/>
    <n v="1296"/>
    <x v="1"/>
    <s v="US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</r>
  <r>
    <n v="3317"/>
    <s v="Seven Minutes in Eternity"/>
    <s v="Andy Boyd's epic new satire about heroes and villains, humankind's search for glory, and fascism in America"/>
    <x v="99"/>
    <n v="1115"/>
    <x v="1"/>
    <s v="US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</r>
  <r>
    <n v="3582"/>
    <s v="REALLY REALLY"/>
    <s v="A contemporary American play touching on the scorching realities of growing up in the Millennial generation."/>
    <x v="100"/>
    <n v="2870"/>
    <x v="1"/>
    <s v="US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</r>
  <r>
    <n v="3707"/>
    <s v="A KC Fringe World Premiere: DESPERATE ACTS"/>
    <s v="Support this collection of new plays by Kansas City writers and the artists who are bringing it to life!"/>
    <x v="100"/>
    <n v="1860"/>
    <x v="1"/>
    <s v="US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</r>
  <r>
    <n v="3443"/>
    <s v="Reading of a New Play by Garrett Zuercher"/>
    <s v="A new play about dual-faced identities in the gay community, particularly among those who are deaf and those living with HIV."/>
    <x v="100"/>
    <n v="1855"/>
    <x v="1"/>
    <s v="US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</r>
  <r>
    <n v="3231"/>
    <s v="Strong Poison Stage Play adapted fr. Dorothy L. Sayers novel"/>
    <s v="Help us reach our &quot;stretch goal&quot; of $2000! We are an adult group specializing in adapting works of fiction for the stage."/>
    <x v="100"/>
    <n v="1610"/>
    <x v="1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349"/>
    <s v="MEASURE FOR MEASURE: an all-female adaptation"/>
    <s v="In this ninety-minute adaptation of the classic Shakespeare play, a cast of nine women asks the question: What even is virginity anyway"/>
    <x v="100"/>
    <n v="1534"/>
    <x v="1"/>
    <s v="US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x v="100"/>
    <n v="1532"/>
    <x v="1"/>
    <s v="US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</r>
  <r>
    <n v="3232"/>
    <s v="Honorable Men - Poor Yorick's Players 2016 Season"/>
    <s v="Honorable Men - Yorick's 10th season of free, outdoor Shakespeare.  Featuring Henry IV, part 1 and Julius Caesar."/>
    <x v="100"/>
    <n v="1312"/>
    <x v="1"/>
    <s v="US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</r>
  <r>
    <n v="3531"/>
    <s v="The Reinvention of Lily Johnson"/>
    <s v="A political comedy for a crazy election year"/>
    <x v="100"/>
    <n v="1280"/>
    <x v="1"/>
    <s v="US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x v="100"/>
    <n v="1275"/>
    <x v="1"/>
    <s v="US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</r>
  <r>
    <n v="3692"/>
    <s v="An Evening With Durang"/>
    <s v="Help us independently produce two great comedies by Christopher Durang."/>
    <x v="100"/>
    <n v="1260"/>
    <x v="1"/>
    <s v="US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</r>
  <r>
    <n v="2962"/>
    <s v="Grassroots Shakespeare Company â€¢ Arizona"/>
    <s v="A pop-up outdoor theatre company bringing accessible Shakespeare to parks and other locations in the greater Phoenix area!"/>
    <x v="100"/>
    <n v="1218"/>
    <x v="1"/>
    <s v="US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</r>
  <r>
    <n v="2782"/>
    <s v="Better Than Ever Productions presents Geezer Game"/>
    <s v="The premiere theatre troupe in SE Michigan offering acting opportunities for the 50+ actor."/>
    <x v="100"/>
    <n v="1200"/>
    <x v="1"/>
    <s v="US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x v="100"/>
    <n v="1197"/>
    <x v="1"/>
    <s v="US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</r>
  <r>
    <n v="3619"/>
    <s v="VST presents Sincerity Forever"/>
    <s v="We are a fledgling theatre company based in Atlanta looking to fund our first show, Sincerity Forever by playwright Mac Wellman."/>
    <x v="100"/>
    <n v="1130"/>
    <x v="1"/>
    <s v="US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</r>
  <r>
    <n v="3435"/>
    <s v="Tickets for the Tenderloin"/>
    <s v="People Of Interest is providing free tickets to &quot;Campo Maldito&quot; for Tenderloin residents who could not otherwise afford to see it."/>
    <x v="100"/>
    <n v="1120"/>
    <x v="1"/>
    <s v="US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00"/>
    <n v="1119"/>
    <x v="1"/>
    <s v="US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</r>
  <r>
    <n v="3568"/>
    <s v="The Fairy Tale: A Little Daylight"/>
    <s v="GK. Jr (for student actors 12 and under) will bring George Macdonald's story to life. 10+ speaking parts &amp; many non-speaking parts!"/>
    <x v="100"/>
    <n v="1110"/>
    <x v="1"/>
    <s v="US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</r>
  <r>
    <n v="3598"/>
    <s v="Cinderella"/>
    <s v="River City Theatre Company needs your support as we embark on our thirteenth production, CINDERELLA!"/>
    <x v="100"/>
    <n v="1101"/>
    <x v="1"/>
    <s v="US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</r>
  <r>
    <n v="3447"/>
    <s v="The Vagabond Halfback"/>
    <s v="&quot;He was a poet, a vagrant, a philosopher, a lady's man and a hard drinker&quot;"/>
    <x v="100"/>
    <n v="1078"/>
    <x v="1"/>
    <s v="US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</r>
  <r>
    <n v="3307"/>
    <s v="The Respectful Prostitute"/>
    <s v="A group of Stanford students are going to present Jean-Paul Sartre's play, The Respectful Prostitute, at the end of Spring quarter."/>
    <x v="100"/>
    <n v="1066.8"/>
    <x v="1"/>
    <s v="US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</r>
  <r>
    <n v="3819"/>
    <s v="A Kansas City Fringe Festival premiere: &quot;The Art is a Lie&quot;"/>
    <s v="Support this collection of new plays by Kansas City writers and the artists who are bringing it to life!"/>
    <x v="100"/>
    <n v="1064"/>
    <x v="1"/>
    <s v="US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x v="100"/>
    <n v="1063"/>
    <x v="1"/>
    <s v="US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</r>
  <r>
    <n v="3368"/>
    <s v="Peter Pan by J.M. Barrie @ Open Space Arts"/>
    <s v="Help a non-profit community theatre create an unforgettable production of J.M. Barrie's classic play."/>
    <x v="100"/>
    <n v="1046"/>
    <x v="1"/>
    <s v="US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</r>
  <r>
    <n v="3372"/>
    <s v="All the Best, Jack"/>
    <s v="This play tells the story of the toxicity of sensationalism shown through one man's struggle with notoriety."/>
    <x v="100"/>
    <n v="1035"/>
    <x v="1"/>
    <s v="US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</r>
  <r>
    <n v="3668"/>
    <s v="Lemming Theatrical's Smell of the Kill"/>
    <s v="A stunning production of Michele Lowe's biting play, The Smell of the Kill.  Brought to you by Michael Sheeks and his friends &amp; heroes."/>
    <x v="100"/>
    <n v="1035"/>
    <x v="1"/>
    <s v="US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</r>
  <r>
    <n v="3622"/>
    <s v="Shakespeare's Pericles, Prince of Tyre"/>
    <s v="5 actors. 39 characters. 1 epic adventure. Presented by the Cradle Theatre Company."/>
    <x v="100"/>
    <n v="1000.99"/>
    <x v="1"/>
    <s v="US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</r>
  <r>
    <n v="3504"/>
    <s v="Sterling Lion Theater Company"/>
    <s v="The Sterling Lion Theater Company is a non-profit theater group established for the benefit of the Connecticut lower Naugatuck Valley."/>
    <x v="100"/>
    <n v="1000"/>
    <x v="1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972"/>
    <s v="Valkyrie Theatre Company"/>
    <s v="We're a horror based theatre company in Oklahoma City beginning our first season of shows."/>
    <x v="100"/>
    <n v="211"/>
    <x v="0"/>
    <s v="US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</r>
  <r>
    <n v="4070"/>
    <s v="Southern Utah University: V-Day 2015"/>
    <s v="V-Day Southern Utah University 2015 and Second Studio Players presents: The Vagina Monologues"/>
    <x v="100"/>
    <n v="165"/>
    <x v="0"/>
    <s v="US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</r>
  <r>
    <n v="3907"/>
    <s v="Burqa&amp;Rifle: A Drama: Two Women, Two Cultues, Two Histories"/>
    <s v="Burqa&amp;Rifle dramatizes the  encounter between two women -- a vigilante and a convert to Islam."/>
    <x v="100"/>
    <n v="153"/>
    <x v="0"/>
    <s v="US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</r>
  <r>
    <n v="3730"/>
    <s v="Mark Twain is Hell for the Company - Original Play"/>
    <s v="&quot;MARK TWAIN IS HELL FOR THE COMPANY&quot; is an original theatrical production created and under development by Jeff Lowe."/>
    <x v="100"/>
    <n v="100"/>
    <x v="0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4103"/>
    <s v="Weather Men"/>
    <s v="Weather Men is a play, written by Nathan Black.  A comedy/drama that explores the question of 'why people stay together?'"/>
    <x v="100"/>
    <n v="100"/>
    <x v="0"/>
    <s v="US"/>
    <s v="USD"/>
    <n v="1440613920"/>
    <n v="1435953566"/>
    <b v="0"/>
    <n v="6"/>
    <b v="0"/>
    <s v="theater/plays"/>
    <n v="10"/>
    <n v="16.670000000000002"/>
    <s v="theater"/>
    <s v="plays"/>
    <d v="2015-07-03T19:59:26"/>
    <d v="2015-08-26T18:32:00"/>
  </r>
  <r>
    <n v="3895"/>
    <s v="Vestige"/>
    <s v="A Transgender makeup artist calls into question the loyalty of her best friend in a 1980's circus while dealing with her dying mother."/>
    <x v="100"/>
    <n v="50"/>
    <x v="0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4086"/>
    <s v="Carpe Diem Theater Troupe"/>
    <s v="Our theater troupe needs your help to put on a unique production of Hamlet! Pledge to help young actors learn and refine their skills!"/>
    <x v="100"/>
    <n v="47"/>
    <x v="0"/>
    <s v="US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</r>
  <r>
    <n v="3850"/>
    <s v="The Vagina Monologues 2015"/>
    <s v="V-Day is a global activist movement to end violence against women and girls."/>
    <x v="100"/>
    <n v="38"/>
    <x v="0"/>
    <s v="US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</r>
  <r>
    <n v="4090"/>
    <s v="&quot; Sweet O'l Mama &quot; Theater Production"/>
    <s v="A gripping re-enactment of a true breast cancer survival story, highlighted with inspiration and laughter!"/>
    <x v="100"/>
    <n v="32"/>
    <x v="0"/>
    <s v="US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</r>
  <r>
    <n v="3855"/>
    <s v="The Happy Family and Devoted Dreams new theater plays NYC"/>
    <s v="TWO NEW DARK COMEDIES OPENING IN NYC THIS APRIL AND MAY BY CHRISTOPHER B. LATRO _x000a_ABOUT FAMILY, AMBITION, LOVE AND GREED"/>
    <x v="100"/>
    <n v="25"/>
    <x v="0"/>
    <s v="US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x v="100"/>
    <n v="0"/>
    <x v="0"/>
    <s v="US"/>
    <s v="USD"/>
    <n v="1408863600"/>
    <n v="1408203557"/>
    <b v="0"/>
    <s v="no backers"/>
    <b v="0"/>
    <s v="theater/plays"/>
    <n v="0"/>
    <n v="0"/>
    <s v="theater"/>
    <s v="plays"/>
    <d v="2014-08-16T15:39:17"/>
    <d v="2014-08-24T07:00:00"/>
  </r>
  <r>
    <n v="3458"/>
    <s v="J. Lee Vocque's BASED ON ACTUAL EVENTS"/>
    <s v="I promised my mother on her deathbed that I would tell the world MY story, so here it goes...crossing fingers, 2015 SF FRINGE"/>
    <x v="101"/>
    <n v="1216"/>
    <x v="1"/>
    <s v="US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</r>
  <r>
    <n v="3532"/>
    <s v="&quot;I Will Speak For Myself&quot;"/>
    <s v="Our goal: To produce a stirring one-woman show historically based on African-American womenâ€™s experiences, struggles, and journeys."/>
    <x v="102"/>
    <n v="1142"/>
    <x v="1"/>
    <s v="US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</r>
  <r>
    <n v="3565"/>
    <s v="The Honeymoon is Over - An Original Play by Zakry Fin"/>
    <s v="The Honeymoon is Over is a romantic comedy about a recently eloped couple learning the dynamics of living together for the first time."/>
    <x v="103"/>
    <n v="1175"/>
    <x v="1"/>
    <s v="US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</r>
  <r>
    <n v="3580"/>
    <s v="Annabel Lost"/>
    <s v="Annabel Lost combines visual art and performance poetry to tell the story of two orphaned refugees, Quetzal and Rhime."/>
    <x v="103"/>
    <n v="1025"/>
    <x v="1"/>
    <s v="US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</r>
  <r>
    <n v="3510"/>
    <s v="Shakespeare in the Park: Much Ado About Nothing"/>
    <s v="The Uncommon Loons return with Much Ado for a 2nd production of Shakespeare in Minnesota's Nature on the banks of the Mississippi!"/>
    <x v="103"/>
    <n v="905"/>
    <x v="1"/>
    <s v="US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</r>
  <r>
    <n v="3726"/>
    <s v="Howard's End 3.0"/>
    <s v="A week of rehearsal culminating in a staged reading of our three-actor adaptation of &quot;Howards End,&quot; for potential producers."/>
    <x v="104"/>
    <n v="2879"/>
    <x v="1"/>
    <s v="US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</r>
  <r>
    <n v="3449"/>
    <s v="Love Letters To My Children, directed by Charles J. Ouda"/>
    <s v="Help us produce this original play! The play will be presented at the LSTFI July 12-14. Follow us on Facebook."/>
    <x v="105"/>
    <n v="1365"/>
    <x v="1"/>
    <s v="US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</r>
  <r>
    <n v="3716"/>
    <s v="Sylvia (a benefit show)"/>
    <s v="I am raising money to pay for the rights to produce Sylvia by A.R. Gurney. The show will be a fundraiser for Wayside Waifs."/>
    <x v="105"/>
    <n v="1246"/>
    <x v="1"/>
    <s v="US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</r>
  <r>
    <n v="3676"/>
    <s v="The Black and White Theatre Company Inc."/>
    <s v="The Black and White Theatre Company Inc. is a small company who loves to perform and entertain, but needs your support to succeed!"/>
    <x v="105"/>
    <n v="1030"/>
    <x v="1"/>
    <s v="US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</r>
  <r>
    <n v="3836"/>
    <s v="Home (The Place Where My Stuff Resides)"/>
    <s v="&quot;The surveyor said the foundation was shaky&quot;. A woman finds what it means to rebuild her marriage."/>
    <x v="105"/>
    <n v="900"/>
    <x v="1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</r>
  <r>
    <n v="3664"/>
    <s v="Cubs: an Original Work"/>
    <s v="An Original Short Play: two young women search for answers about sexuality, the history they are taught, and their animal instincts."/>
    <x v="105"/>
    <n v="875"/>
    <x v="1"/>
    <s v="US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</r>
  <r>
    <n v="3891"/>
    <s v="Out of the Box: A Mime Story"/>
    <s v="A comedy about a mime who dreams of becoming a stand up comedian."/>
    <x v="105"/>
    <n v="260"/>
    <x v="0"/>
    <s v="US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x v="105"/>
    <n v="10"/>
    <x v="0"/>
    <s v="US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</r>
  <r>
    <n v="3135"/>
    <s v="SEVEN, a Documentary Play: North Carolina Premiere!"/>
    <s v="SEVEN tells the true stories of 7 women who bravely fought for the well-being of women, families, and children around the globe."/>
    <x v="106"/>
    <n v="162"/>
    <x v="2"/>
    <s v="US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</r>
  <r>
    <n v="3165"/>
    <s v="THE MOON PLAY"/>
    <s v="THE MOON PLAY is a new play written by Carolyn Gilliam. The play follows an astronaut on the moon who has lost his reason to explore."/>
    <x v="107"/>
    <n v="1220"/>
    <x v="1"/>
    <s v="US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</r>
  <r>
    <n v="3684"/>
    <s v="Cassiopeia"/>
    <s v="Thespis Theater Festival presents Cassiopeia: A romantic tale of a bride finding her way to her unknown groom before it is too late."/>
    <x v="107"/>
    <n v="1043"/>
    <x v="1"/>
    <s v="US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</r>
  <r>
    <n v="2978"/>
    <s v="The Fall of Wallace Winter at the Plaza Theatre"/>
    <s v="The Border Theatre presents The Fall of Wallace Winter, an exploration of American obsessions, this Nov. 7th-9th at the Plaza Theatre"/>
    <x v="107"/>
    <n v="971"/>
    <x v="1"/>
    <s v="US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</r>
  <r>
    <n v="2882"/>
    <s v="Images: Remembrances of the Holocaust-The Eva Schloss Story"/>
    <s v="A one-woman show about the life of Eva Schloss, her time in Auschwitz, and the positive impact she has had on thousands of lives."/>
    <x v="107"/>
    <n v="252"/>
    <x v="0"/>
    <s v="US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</r>
  <r>
    <n v="3908"/>
    <s v="Unconscious Subconscious"/>
    <s v="Death splits apart twin brothers in a questionable car accident. They shared dreams, and now they must share trials in the unknown."/>
    <x v="107"/>
    <n v="65"/>
    <x v="0"/>
    <s v="US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x v="107"/>
    <n v="61"/>
    <x v="0"/>
    <s v="US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</r>
  <r>
    <n v="2901"/>
    <s v="Avarimor Series (Audio Plays)"/>
    <s v="How can the visual age appreciate something that cant see? With these Audio Plays I will show you, if your willing to listen."/>
    <x v="107"/>
    <n v="6"/>
    <x v="0"/>
    <s v="US"/>
    <s v="USD"/>
    <n v="1423345339"/>
    <n v="1418161339"/>
    <b v="0"/>
    <n v="2"/>
    <b v="0"/>
    <s v="theater/plays"/>
    <n v="1"/>
    <n v="3"/>
    <s v="theater"/>
    <s v="plays"/>
    <d v="2014-12-09T21:42:19"/>
    <d v="2015-02-07T21:42:19"/>
  </r>
  <r>
    <n v="3708"/>
    <s v="Much Ado About Nothing"/>
    <s v="Dear Stone Theater Company brings its inaugural production of Much Ado About Nothing to Logan Square, Chicago. Thanks for watching!"/>
    <x v="108"/>
    <n v="2100"/>
    <x v="1"/>
    <s v="US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</r>
  <r>
    <n v="3591"/>
    <s v="The Boy at the Edge of Everything NEXT STAGE RESIDENT SHOW"/>
    <s v="We are trying to produce a kid friendly show about an imaginative journey through space and time. Help us create our wonderland!!"/>
    <x v="108"/>
    <n v="1225"/>
    <x v="1"/>
    <s v="US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</r>
  <r>
    <n v="2795"/>
    <s v="Good Men Wanted at ANT Fest"/>
    <s v="A new play about five bad bitches who fought in the Civil War disguised as men, premiering at Ars Nova's ANT Fest."/>
    <x v="108"/>
    <n v="730"/>
    <x v="1"/>
    <s v="US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</r>
  <r>
    <n v="3737"/>
    <s v="Measure For Measure"/>
    <s v="The ASU Theatre and Shakespeare Club presents Measure For Measure directed by Jordyn Ochser."/>
    <x v="108"/>
    <n v="150"/>
    <x v="0"/>
    <s v="US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</r>
  <r>
    <n v="4037"/>
    <s v="The Pelican, by August Strindberg"/>
    <s v="The Pelican is a haunted play by one of Swedenâ€™s most renowned playwrights, August Strindberg, about a mother's tragic deceit."/>
    <x v="108"/>
    <n v="80"/>
    <x v="0"/>
    <s v="US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</r>
  <r>
    <n v="4076"/>
    <s v="The Walls of Jericho ( A Voice for Warrior Families)"/>
    <s v="A play to raise awareness about the effects of mental illness on a military family in the Cold War area."/>
    <x v="108"/>
    <n v="0"/>
    <x v="0"/>
    <s v="US"/>
    <s v="USD"/>
    <n v="1413921060"/>
    <n v="1411499149"/>
    <b v="0"/>
    <s v="no backers"/>
    <b v="0"/>
    <s v="theater/plays"/>
    <n v="0"/>
    <n v="0"/>
    <s v="theater"/>
    <s v="plays"/>
    <d v="2014-09-23T19:05:49"/>
    <d v="2014-10-21T19:51:00"/>
  </r>
  <r>
    <n v="3975"/>
    <s v="Moon Over Mangroves"/>
    <s v="Four homeless Key West men are to be given a boat, but fates twist until only the moon and mangroves witness their earthly demise."/>
    <x v="109"/>
    <n v="0"/>
    <x v="0"/>
    <s v="US"/>
    <s v="USD"/>
    <n v="1468442898"/>
    <n v="1465850898"/>
    <b v="0"/>
    <s v="no backers"/>
    <b v="0"/>
    <s v="theater/plays"/>
    <n v="0"/>
    <n v="0"/>
    <s v="theater"/>
    <s v="plays"/>
    <d v="2016-06-13T20:48:18"/>
    <d v="2016-07-13T20:48:18"/>
  </r>
  <r>
    <n v="2824"/>
    <s v="The Rooftop"/>
    <s v="I wrote a One Act play called The Rooftop for a Female Playwright's festival. Every little bit helps!"/>
    <x v="110"/>
    <n v="760"/>
    <x v="1"/>
    <s v="US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</r>
  <r>
    <n v="3451"/>
    <s v="The Twilight Zone Play"/>
    <s v="I'm a high school student in New Jersey planning on producing and directing a Twilight Zone Play for a &quot;One Act&quot; competition."/>
    <x v="110"/>
    <n v="658"/>
    <x v="1"/>
    <s v="US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</r>
  <r>
    <n v="3577"/>
    <s v="The Laramie Project in Utah County"/>
    <s v="Our goal is to bring this story of one town's processing of tragedy and their own community identity to Utah County."/>
    <x v="111"/>
    <n v="780"/>
    <x v="1"/>
    <s v="US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</r>
  <r>
    <n v="3539"/>
    <s v="Chokehold"/>
    <s v="A searing new play that takes  an unflinching look at the terrible costs of police shootings in the African American community."/>
    <x v="111"/>
    <n v="718"/>
    <x v="1"/>
    <s v="US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</r>
  <r>
    <n v="2855"/>
    <s v="STAGE READING for TETCNY"/>
    <s v="Raising funds to have a private stage reading for an upcoming play from THE ENSEMBLE THEATRE COMPANY OF NEW YORK (www.tetcny.org)"/>
    <x v="111"/>
    <n v="300"/>
    <x v="0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4044"/>
    <s v="Cielito Lindo (Pretty Little One)"/>
    <s v="A bilingual play in The New Works Festival at UT that crosses cultures and explores what it means to be confident with who you are."/>
    <x v="111"/>
    <n v="225"/>
    <x v="0"/>
    <s v="US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</r>
  <r>
    <n v="4020"/>
    <s v="Those That Fly"/>
    <s v="Having lived her whole life in the midst of a civil war, 11 year old Leyla dreams of being a pilot so she may fly her family to safety."/>
    <x v="111"/>
    <n v="100"/>
    <x v="0"/>
    <s v="US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</r>
  <r>
    <n v="2919"/>
    <s v="While the Stars Fall"/>
    <s v="A full staged reading of a new play about a boy who learns how to be happy from the most unexpected person."/>
    <x v="111"/>
    <n v="51"/>
    <x v="0"/>
    <s v="US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</r>
  <r>
    <n v="4101"/>
    <s v="Meet The Claires - Valentine's Day Weekend Comedy Stage Play"/>
    <s v="This is a Comedic Story about a young boy who saw the image of the perfect woman and from that point searched for someone similar"/>
    <x v="111"/>
    <n v="0"/>
    <x v="0"/>
    <s v="US"/>
    <s v="USD"/>
    <n v="1485380482"/>
    <n v="1482788482"/>
    <b v="0"/>
    <s v="no backers"/>
    <b v="0"/>
    <s v="theater/plays"/>
    <n v="0"/>
    <n v="0"/>
    <s v="theater"/>
    <s v="plays"/>
    <d v="2016-12-26T21:41:22"/>
    <d v="2017-01-25T21:41:22"/>
  </r>
  <r>
    <n v="4061"/>
    <s v="PRODUCE the Stage Play SKYLAR'S SYNDROME by Gavin Kayner"/>
    <s v="SKYLAR'S SYNDROME is a tremendous psychodrama by master playwright Gavin Kayner!"/>
    <x v="112"/>
    <n v="0"/>
    <x v="0"/>
    <s v="US"/>
    <s v="USD"/>
    <n v="1461205423"/>
    <n v="1456025023"/>
    <b v="0"/>
    <s v="no backers"/>
    <b v="0"/>
    <s v="theater/plays"/>
    <n v="0"/>
    <n v="0"/>
    <s v="theater"/>
    <s v="plays"/>
    <d v="2016-02-21T03:23:43"/>
    <d v="2016-04-21T02:23:43"/>
  </r>
  <r>
    <n v="3391"/>
    <s v="TRAVELING needs a Reading"/>
    <s v="New play about the comfort and the danger of living with memories. Gay themes. Experienced team looking to present first reading"/>
    <x v="113"/>
    <n v="1115"/>
    <x v="1"/>
    <s v="US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</r>
  <r>
    <n v="3366"/>
    <s v="Montclair Shakespeare Series"/>
    <s v="The Series will consist of free staged readings of Shakespeare's plays, brought to life by professional actors in Montclair, NJ."/>
    <x v="113"/>
    <n v="1105"/>
    <x v="1"/>
    <s v="US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x v="113"/>
    <n v="1090"/>
    <x v="1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</r>
  <r>
    <n v="3408"/>
    <s v="&quot;She Has a Name&quot; on tour"/>
    <s v="Help us take &quot;She Has a Name&quot;, the human trafficking story of one victim, on tour to all over Northern and Central California."/>
    <x v="113"/>
    <n v="1055"/>
    <x v="1"/>
    <s v="US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</r>
  <r>
    <n v="3599"/>
    <s v="Promised Land"/>
    <s v="Help Chrysalis get this production off the ground!  An original play, we only need $500 to get this production on its feet!"/>
    <x v="113"/>
    <n v="1010"/>
    <x v="1"/>
    <s v="US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</r>
  <r>
    <n v="3491"/>
    <s v="William Shakespeare's The Tempest"/>
    <s v="Shakespeare Company at UCLA presents The Tempest under the stars in the Fowler Museum Amphitheater. Bring your blankets and enjoy!"/>
    <x v="113"/>
    <n v="791"/>
    <x v="1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</r>
  <r>
    <n v="3461"/>
    <s v="Foolish Mortals present Shakespeare's Twelfth Night"/>
    <s v="A new production of Twelfth Night with an ambitious and enthusiastic group of high school students who love Shakespeare and teamwork."/>
    <x v="113"/>
    <n v="695"/>
    <x v="1"/>
    <s v="US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</r>
  <r>
    <n v="3529"/>
    <s v="Face Off Theatre Company Inaugural Season 2015-2016"/>
    <s v="Partners w/the Black Arts &amp; Cultural Center; we use theatre to EDUCATE &amp; EMPOWER through diverse expressions of the human experience."/>
    <x v="113"/>
    <n v="660"/>
    <x v="1"/>
    <s v="US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</r>
  <r>
    <n v="3345"/>
    <s v="Ultramarine Girl: A Cup Full of Courage"/>
    <s v="Please help us raise funds for the production costs of a world premiere production of a play that will raise awareness for spina bifida"/>
    <x v="113"/>
    <n v="650"/>
    <x v="1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113"/>
    <n v="650"/>
    <x v="1"/>
    <s v="US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</r>
  <r>
    <n v="3533"/>
    <s v="Young Philosophers Theater Company Winter Productions"/>
    <s v="Two shows! (we're feeling particularly ambitious). Help us produce Eurydice and The Effect of Gamma Rays on Man-in-the-Moon Marigolds!"/>
    <x v="113"/>
    <n v="631"/>
    <x v="1"/>
    <s v="US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</r>
  <r>
    <n v="3404"/>
    <s v="Montclair Shakespeare Series: A Midsummer Night's Dream"/>
    <s v="The Montclair Shakespeare Series presents staged readings of Shakespeare's work in historic venues throughout the summer in Montclair."/>
    <x v="113"/>
    <n v="610"/>
    <x v="1"/>
    <s v="US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</r>
  <r>
    <n v="3700"/>
    <s v="Generations (Senior Project)"/>
    <s v="Help me produce the play I have written for my senior project!"/>
    <x v="113"/>
    <n v="606"/>
    <x v="1"/>
    <s v="US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</r>
  <r>
    <n v="3291"/>
    <s v="THE DRESSER     TETCNY    The Ensemble Theatre Company of NY"/>
    <s v="We are raising funds for our second production. This will be the first NYC Equity production of THE DRESSER since 1982. www.TETCNY.org"/>
    <x v="113"/>
    <n v="570"/>
    <x v="1"/>
    <s v="US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</r>
  <r>
    <n v="3711"/>
    <s v="The Youth Shakespeare Project 2014"/>
    <s v="Two teachers and twenty kids bring one of Shakespeare's plays to life!"/>
    <x v="113"/>
    <n v="570"/>
    <x v="1"/>
    <s v="US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</r>
  <r>
    <n v="3514"/>
    <s v="In the Hours Before the Bars Open, a play by Nate HarpÃ©l"/>
    <s v="My play &quot;In the Hour Before the Bars Open&quot; has won an award from KCACTF, but I need to present the play in Georgia to receive it!"/>
    <x v="113"/>
    <n v="550"/>
    <x v="1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</r>
  <r>
    <n v="3321"/>
    <s v="1001 Nights: Help bring this fascinating new play to the US"/>
    <s v="Help WSC Avant Bard bring to life the US premiere of a theatrical retelling of 1001 Nights, adapted by Hanan al Shaykh &amp; Tim Supple!"/>
    <x v="113"/>
    <n v="537"/>
    <x v="1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x v="113"/>
    <n v="530.11"/>
    <x v="1"/>
    <s v="US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</r>
  <r>
    <n v="3525"/>
    <s v="Talk to Me Like The Rain and Let Me Listen"/>
    <s v="The Attic interns present Tennessee Williams's &quot;Talk to Me Like the Rain and Let Me Listen&quot; performing at The Flea Theater!"/>
    <x v="113"/>
    <n v="530"/>
    <x v="1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</r>
  <r>
    <n v="3651"/>
    <s v="Staged Reading of &quot;The Rise and Fall of Little Voice&quot;"/>
    <s v="A Chicago staged reading of Jim Cartwright's 1992 play-with-music, &quot;The Rise and Fall of Little Voice.&quot;"/>
    <x v="113"/>
    <n v="520"/>
    <x v="1"/>
    <s v="US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</r>
  <r>
    <n v="3829"/>
    <s v="Returning Home."/>
    <s v="A play that illustrates the symptoms of PTSD, shows its effect on families, and demonstrates some of the difficulties of treating it."/>
    <x v="113"/>
    <n v="501"/>
    <x v="1"/>
    <s v="US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</r>
  <r>
    <n v="4039"/>
    <s v="Defiant Entertainment presents: The Park Bench"/>
    <s v="Help stage an original One Act Play that brings awareness to Alzheimer's in its debut performance."/>
    <x v="113"/>
    <n v="300"/>
    <x v="0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102"/>
    <s v="4th Wall Theatre Project"/>
    <s v="Local Community theater to get up and running in the Idaho Falls area. Something new, something different!"/>
    <x v="113"/>
    <n v="137"/>
    <x v="0"/>
    <s v="US"/>
    <s v="USD"/>
    <n v="1463343673"/>
    <n v="1460751673"/>
    <b v="0"/>
    <n v="6"/>
    <b v="0"/>
    <s v="theater/plays"/>
    <n v="27"/>
    <n v="22.83"/>
    <s v="theater"/>
    <s v="plays"/>
    <d v="2016-04-15T20:21:13"/>
    <d v="2016-05-15T20:21:13"/>
  </r>
  <r>
    <n v="3991"/>
    <s v="NTACTheatre - North Texas Actor's Collaborative Theatre"/>
    <s v="North Texas first actor-driven theatre company needs your help"/>
    <x v="113"/>
    <n v="100"/>
    <x v="0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2895"/>
    <s v="Alice In Wonderland (Polish) ALICJA W KRAINIE CZARÃ“W"/>
    <s v="Alice on stage with a magical twist to brighten your smile and warm your heart. Project is in Polish with semi-pro actors and children."/>
    <x v="113"/>
    <n v="23"/>
    <x v="0"/>
    <s v="US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</r>
  <r>
    <n v="4004"/>
    <s v="South Florida Tours"/>
    <s v="Help Launch The Queen Into South Florida!"/>
    <x v="113"/>
    <n v="1"/>
    <x v="0"/>
    <s v="US"/>
    <s v="USD"/>
    <n v="1412740457"/>
    <n v="1410148457"/>
    <b v="0"/>
    <n v="1"/>
    <b v="0"/>
    <s v="theater/plays"/>
    <n v="0"/>
    <n v="1"/>
    <s v="theater"/>
    <s v="plays"/>
    <d v="2014-09-08T03:54:17"/>
    <d v="2014-10-08T03:54:17"/>
  </r>
  <r>
    <n v="4051"/>
    <s v="Phantom of the Kun Opera"/>
    <s v="It is a heart-breaking life story of Wu family who tries to preserve the gem of Chinese Kun Opera through generations."/>
    <x v="113"/>
    <n v="0"/>
    <x v="0"/>
    <s v="US"/>
    <s v="USD"/>
    <n v="1399618380"/>
    <n v="1399058797"/>
    <b v="0"/>
    <s v="no backers"/>
    <b v="0"/>
    <s v="theater/plays"/>
    <n v="0"/>
    <n v="0"/>
    <s v="theater"/>
    <s v="plays"/>
    <d v="2014-05-02T19:26:37"/>
    <d v="2014-05-09T06:53:00"/>
  </r>
  <r>
    <n v="2836"/>
    <s v="&quot;The Colored Museum&quot; by George C. Wolfe"/>
    <s v="We're fundraising $450 by Feb.17, 2017 to purchase the rights for the show &amp; any extra proceeds will be used toward props and costume."/>
    <x v="114"/>
    <n v="485"/>
    <x v="1"/>
    <s v="US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</r>
  <r>
    <n v="3494"/>
    <s v="Special in a Bad Way"/>
    <s v="&quot;Special in a Bad Way&quot; is a comedy that questions American Public Schools in their treatment of the so called, 'learning disabled.'"/>
    <x v="115"/>
    <n v="400"/>
    <x v="1"/>
    <s v="US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</r>
  <r>
    <n v="2885"/>
    <s v="The Wedding"/>
    <s v="An historic and proud work of Polish nationalistic literature performed on stage."/>
    <x v="115"/>
    <n v="130"/>
    <x v="0"/>
    <s v="US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</r>
  <r>
    <n v="3521"/>
    <s v="As the Naked Lead the Blind (Play)"/>
    <s v="A professionally directed/acted workshop &amp; reading for a new play depicting sexual addiction and its crippling effect on relationships."/>
    <x v="116"/>
    <n v="593"/>
    <x v="1"/>
    <s v="US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</r>
  <r>
    <n v="3686"/>
    <s v="Dog sees God by Bert V. Royal @ FSU"/>
    <s v="This October, in association with Rogue Productions at FSU, I will be directing a production of Dog sees God."/>
    <x v="116"/>
    <n v="355"/>
    <x v="1"/>
    <s v="US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</r>
  <r>
    <n v="3476"/>
    <s v="REBATEnsemble Presents: ICONS - The Martin Show"/>
    <s v="Meet the Martins; a modern family dealing with modern issues in a way that is as All-American as apple pie, James Dean and repression."/>
    <x v="117"/>
    <n v="312"/>
    <x v="1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4100"/>
    <s v="America is at the Mall: A Play in Three Acts"/>
    <s v="How does war change a family?  A peek into one family's kitchen as their soldier fights in Iraq."/>
    <x v="118"/>
    <n v="0"/>
    <x v="0"/>
    <s v="US"/>
    <s v="USD"/>
    <n v="1414205990"/>
    <n v="1413341990"/>
    <b v="0"/>
    <s v="no backers"/>
    <b v="0"/>
    <s v="theater/plays"/>
    <n v="0"/>
    <n v="0"/>
    <s v="theater"/>
    <s v="plays"/>
    <d v="2014-10-15T02:59:50"/>
    <d v="2014-10-25T02:59:50"/>
  </r>
  <r>
    <n v="3818"/>
    <s v="The AOA Presents: The Maiden of Orleans"/>
    <s v="The Arthurian Order of Avalon is attempting to raise funds to put on the annual Human Chessboard in March 2015!"/>
    <x v="119"/>
    <n v="570"/>
    <x v="1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</r>
  <r>
    <n v="3462"/>
    <s v="Upstart Crows of Santa Fe Stage Weapons"/>
    <s v="Help the Upstart Crows of Santa Fe bring Shakespeare's Julius Caesar to life with quality wooden stage swords!"/>
    <x v="119"/>
    <n v="505"/>
    <x v="1"/>
    <s v="US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</r>
  <r>
    <n v="3470"/>
    <s v="She Kills Monsters"/>
    <s v="The New Artist's Circle is a theatre company dedicated to bringing the arts to young people."/>
    <x v="119"/>
    <n v="375"/>
    <x v="1"/>
    <s v="US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</r>
  <r>
    <n v="3423"/>
    <s v="And That's How The Story Goes"/>
    <s v="Forest Hills Eastern's Student Run Show 2015. Our goal is to present a professional quality show on a budget."/>
    <x v="119"/>
    <n v="350"/>
    <x v="1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545"/>
    <s v="Shakespeare!! To fund or not to fund, that is the Question?"/>
    <s v="FUND our teens in Shakespeare's comedy &quot;The Merchant of Venice&quot;. Donating pays for our venue/insurance located in Woodland, CA."/>
    <x v="119"/>
    <n v="251"/>
    <x v="1"/>
    <s v="US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</r>
  <r>
    <n v="3442"/>
    <s v="An Evening of Radio"/>
    <s v="An Evening of Radio aims to showcase original work written by undergraduate playwriting students in the style of live staged readings."/>
    <x v="119"/>
    <n v="250"/>
    <x v="1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371"/>
    <s v="Red Planet (or One Way Ticket) Staged Reading"/>
    <s v="Help support Red Planet, a new science fiction play based off the Mars One exploration."/>
    <x v="120"/>
    <n v="277"/>
    <x v="1"/>
    <s v="US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</r>
  <r>
    <n v="3415"/>
    <s v="Balm in Gilead at Columbia"/>
    <s v="We are raising funds to allow for enhanced scenic, costume, and lighting design. Every dollar helps!"/>
    <x v="120"/>
    <n v="200"/>
    <x v="1"/>
    <s v="US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</r>
  <r>
    <n v="2886"/>
    <s v="Artists' tickets to VARIATIONS ON FAMILY"/>
    <s v="Help us provide half-price tickets to the 11th annual Variations Project, allowing our fellow artists to see this wonderful production."/>
    <x v="120"/>
    <n v="10"/>
    <x v="0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3925"/>
    <s v="Help Save High School Theater"/>
    <s v="Help Save High School Theater Program_x000a_Your donations will be used to purchase props, build sets, and costumes."/>
    <x v="121"/>
    <n v="15"/>
    <x v="0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4082"/>
    <s v="Blazed Donuts: An Orginial One Act"/>
    <s v="A short one act play about an undercover cop posing as a girl scout trying to stop a doughnut shop from selling drug filled doughnuts."/>
    <x v="121"/>
    <n v="3"/>
    <x v="0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3830"/>
    <s v="Run Away"/>
    <s v="The Aeon Theatre company is producing another original play by Parker Hale at the Manhattan Reportory Theatre"/>
    <x v="122"/>
    <n v="225"/>
    <x v="1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576"/>
    <s v="Vote for Next Season's Shows!"/>
    <s v="Vote here for whatever show you want to see next year! No gimmick, no stretch goals, just a simple vote and a free ticket."/>
    <x v="122"/>
    <n v="100"/>
    <x v="1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745"/>
    <s v="Tyke Theatre Web Show"/>
    <s v="Tyke wants to expand her puppet theater show to weekly online web shows and is looking for backers."/>
    <x v="122"/>
    <n v="10"/>
    <x v="0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600"/>
    <s v="Pariah"/>
    <s v="The First Play From The Man Who Brought You The Black James Bond!"/>
    <x v="123"/>
    <n v="13"/>
    <x v="1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CBD45-2211-4F0B-B64E-CE87737729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18" firstHeaderRow="1" firstDataRow="2" firstDataCol="1" rowPageCount="1" colPageCount="1"/>
  <pivotFields count="21">
    <pivotField showAll="0"/>
    <pivotField showAll="0"/>
    <pivotField showAll="0"/>
    <pivotField numFmtId="166" showAll="0"/>
    <pivotField numFmtId="165" showAll="0"/>
    <pivotField axis="axisCol" dataField="1" showAll="0">
      <items count="5">
        <item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2"/>
        <item x="3"/>
        <item x="4"/>
        <item x="5"/>
        <item x="6"/>
        <item x="7"/>
        <item x="8"/>
        <item x="9"/>
        <item x="10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DE075-9EE5-4893-AAF1-1C075DC8C4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1" colPageCount="1"/>
  <pivotFields count="21">
    <pivotField showAll="0"/>
    <pivotField showAll="0"/>
    <pivotField showAll="0"/>
    <pivotField numFmtId="166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multipleItemSelectionAllowe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DF29A-D083-45F4-80CC-602A909B8F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166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1B3C2-40B3-44F1-AC8F-7A3BE41587B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68" firstHeaderRow="1" firstDataRow="2" firstDataCol="1" rowPageCount="1" colPageCount="1"/>
  <pivotFields count="21">
    <pivotField showAll="0"/>
    <pivotField showAll="0"/>
    <pivotField showAll="0"/>
    <pivotField numFmtId="166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0"/>
    <field x="18"/>
  </rowFields>
  <rowItems count="63">
    <i>
      <x v="2"/>
    </i>
    <i r="1">
      <x v="7"/>
    </i>
    <i r="1">
      <x v="10"/>
    </i>
    <i r="1">
      <x v="12"/>
    </i>
    <i>
      <x v="3"/>
    </i>
    <i r="1">
      <x v="3"/>
    </i>
    <i r="1">
      <x v="4"/>
    </i>
    <i r="1">
      <x v="12"/>
    </i>
    <i>
      <x v="4"/>
    </i>
    <i r="1">
      <x v="1"/>
    </i>
    <i r="1">
      <x v="3"/>
    </i>
    <i r="1">
      <x v="4"/>
    </i>
    <i r="1">
      <x v="9"/>
    </i>
    <i r="1">
      <x v="11"/>
    </i>
    <i>
      <x v="5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>
      <x v="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6EDE7-4438-443D-9D7B-A008048EA07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6" firstHeaderRow="1" firstDataRow="2" firstDataCol="1"/>
  <pivotFields count="20">
    <pivotField showAll="0"/>
    <pivotField showAll="0"/>
    <pivotField showAll="0"/>
    <pivotField axis="axisRow" numFmtId="166" showAll="0">
      <items count="125"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numFmtId="165"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3"/>
  </rowFields>
  <rowItems count="22"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pledged" fld="4" subtotal="count" baseField="3" baseItem="0"/>
  </dataFields>
  <pivotTableStyleInfo name="PivotStyleLight16" showRowHeaders="1" showColHeaders="1" showRowStripes="0" showColStripes="0" showLastColumn="1"/>
  <filters count="1">
    <filter fld="3" type="captionBetween" evalOrder="-1" id="1" stringValue1="8000" stringValue2="15000">
      <autoFilter ref="A1">
        <filterColumn colId="0">
          <customFilters and="1">
            <customFilter operator="greaterThanOrEqual" val="8000"/>
            <customFilter operator="lessThanOrEqual" val="15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5458C-FD54-4CD9-9382-2FF4D5588E0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3:O129" firstHeaderRow="1" firstDataRow="2" firstDataCol="1"/>
  <pivotFields count="20">
    <pivotField showAll="0"/>
    <pivotField showAll="0"/>
    <pivotField showAll="0"/>
    <pivotField axis="axisRow" numFmtId="166" showAll="0">
      <items count="125"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numFmtId="165"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3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pledged" fld="4" subtotal="count" baseField="3" baseItem="1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EFBF4F-A420-4161-BB77-C8C9ED38F8D8}" name="Table1" displayName="Table1" ref="A1:T4116" totalsRowShown="0" headerRowDxfId="58">
  <autoFilter ref="A1:T4116" xr:uid="{CB45315D-C918-4199-B43F-75E3D0F9AC67}"/>
  <tableColumns count="20">
    <tableColumn id="1" xr3:uid="{DC9300CF-E458-40E0-84E0-DB220BA5CD97}" name="id"/>
    <tableColumn id="2" xr3:uid="{155DA1E4-2EFC-49B9-ADAA-117D4F82B744}" name="name" dataDxfId="57"/>
    <tableColumn id="3" xr3:uid="{85320C16-D855-4CA6-B016-55244EDE38D0}" name="blurb" dataDxfId="56"/>
    <tableColumn id="4" xr3:uid="{B5E97F87-B287-4591-8412-6159FD773ECD}" name="goal" dataDxfId="55"/>
    <tableColumn id="5" xr3:uid="{0C40950D-547B-4E78-B8B3-D93BCDD02753}" name="pledged" dataDxfId="54"/>
    <tableColumn id="6" xr3:uid="{F6D5C238-A1F6-409B-8C3F-F23CD881FE3F}" name="outcomes"/>
    <tableColumn id="7" xr3:uid="{F528087E-DF89-4008-B451-6A51A542C458}" name="country"/>
    <tableColumn id="8" xr3:uid="{8CB28BBF-484C-485B-A9F7-DA024518445C}" name="currency"/>
    <tableColumn id="9" xr3:uid="{8CD0C710-66E7-4E19-A459-1ADD8F6E9269}" name="deadline"/>
    <tableColumn id="10" xr3:uid="{3FF97576-4FE3-46AA-BC5D-57CCD471792F}" name="launched_at"/>
    <tableColumn id="11" xr3:uid="{D4200DA9-1CBC-4336-9014-EF753DD52DDF}" name="staff_pick"/>
    <tableColumn id="12" xr3:uid="{467BF1F1-9998-4BCF-B140-29CF9A002592}" name="backers_count"/>
    <tableColumn id="13" xr3:uid="{E858146E-E8DE-4F15-BA8B-D58F47328593}" name="spotlight"/>
    <tableColumn id="14" xr3:uid="{8BEA4E02-17A1-4B4B-99E8-F0C36807E566}" name="Category and Subcategory"/>
    <tableColumn id="15" xr3:uid="{36FBCFBA-7C24-45B3-BF79-1583F5B6657C}" name="Percentage Funded" dataDxfId="53">
      <calculatedColumnFormula>ROUND(Table1[[#This Row],[pledged]]/Table1[[#This Row],[goal]]*100,0)</calculatedColumnFormula>
    </tableColumn>
    <tableColumn id="16" xr3:uid="{AE7C20F5-AE1F-4A8A-A68E-76E0B8FB2FFC}" name="Average Donation" dataDxfId="52">
      <calculatedColumnFormula>IFERROR(ROUND(Table1[[#This Row],[pledged]]/Table1[[#This Row],[backers_count]],2),0)</calculatedColumnFormula>
    </tableColumn>
    <tableColumn id="17" xr3:uid="{D9B97489-464F-4F11-9341-E7F7C04CEB25}" name="Category"/>
    <tableColumn id="18" xr3:uid="{476F3955-BA9A-4C83-A437-EA4C5DFADA12}" name="Subcategory"/>
    <tableColumn id="19" xr3:uid="{FF5AC439-679B-47DF-B0E2-5043A696696E}" name="Date Created Conversion" dataDxfId="51">
      <calculatedColumnFormula>(((Table1[[#This Row],[launched_at]]/60)/60)/24)+DATE(1970,1,1)</calculatedColumnFormula>
    </tableColumn>
    <tableColumn id="20" xr3:uid="{5F20B5F5-1226-4E1C-8096-7F6451CF8BA6}" name="Deadline Conversion" dataDxfId="50">
      <calculatedColumnFormula>(((Table1[[#This Row],[deadline]]/60)/60)/24)+DATE(1970,1,1)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3F25D2-E9AD-455B-8B9C-8207D5D95CFE}" name="Table3" displayName="Table3" ref="A1:T1067" totalsRowShown="0" headerRowDxfId="45">
  <autoFilter ref="A1:T1067" xr:uid="{012F14C3-2F3E-42CD-BDAC-31C820518453}"/>
  <tableColumns count="20">
    <tableColumn id="1" xr3:uid="{18C708DD-9F8E-4310-A0C5-C008673C3A8A}" name="id"/>
    <tableColumn id="2" xr3:uid="{4552FF17-ECB6-4131-88F0-FAFE2ABB5A08}" name="name" dataDxfId="44"/>
    <tableColumn id="3" xr3:uid="{73AB5515-93C1-4384-8C77-3AFC901A07CE}" name="blurb" dataDxfId="43"/>
    <tableColumn id="4" xr3:uid="{2B6CF9B6-A47A-4574-A86F-41DCEE1526A1}" name="goal" dataDxfId="42"/>
    <tableColumn id="5" xr3:uid="{2EAA5819-AD6E-4D55-A926-77E54EB16A23}" name="pledged" dataDxfId="41"/>
    <tableColumn id="6" xr3:uid="{9E640E7D-6719-4ADA-B903-B39A3A26F224}" name="outcomes"/>
    <tableColumn id="7" xr3:uid="{FF07CC6C-63B7-4071-A381-E03A9C6C5637}" name="country"/>
    <tableColumn id="8" xr3:uid="{D052BAD5-B487-4A1D-8F1A-2CD54F49CC77}" name="currency"/>
    <tableColumn id="9" xr3:uid="{49C89148-8916-4081-972D-AD0979779016}" name="deadline"/>
    <tableColumn id="10" xr3:uid="{C5128B7F-6FAF-496D-BEAD-F8AE1C5886BF}" name="launched_at"/>
    <tableColumn id="11" xr3:uid="{CE77D3A5-32F0-4079-B39E-A01E8C54B2DF}" name="staff_pick"/>
    <tableColumn id="12" xr3:uid="{B2C065E7-6174-4C8A-84B7-AB19A6A0E30C}" name="backers_count"/>
    <tableColumn id="13" xr3:uid="{49298BE0-0F64-4C2D-84CA-4503DD8F11C3}" name="spotlight"/>
    <tableColumn id="14" xr3:uid="{AE75D1DB-FB99-4167-93F1-0355E1D9273A}" name="Category and Subcategory"/>
    <tableColumn id="15" xr3:uid="{F2356B3F-99E4-4A04-8D44-5413AACCDB53}" name="Percentage Funded" dataDxfId="40"/>
    <tableColumn id="16" xr3:uid="{CDCE1FF7-105F-457F-BA8D-33225CEFFD8C}" name="Average Donation"/>
    <tableColumn id="17" xr3:uid="{35ECC543-7655-4ACF-829E-E749FC31C1FD}" name="Category"/>
    <tableColumn id="18" xr3:uid="{44519621-1480-4C77-BB56-CFC3189E1E35}" name="Subcategory"/>
    <tableColumn id="19" xr3:uid="{4CF8EC75-1C0A-449B-8C7D-2003A52E6F8D}" name="Date Created Conversion" dataDxfId="39"/>
    <tableColumn id="20" xr3:uid="{A51C919D-B38D-4DAD-A460-5769E8AE7EDF}" name="Deadline Conversion" dataDxfId="3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64294D-0D9F-4548-B75C-AA8DB506418E}" name="Table2" displayName="Table2" ref="A1:F6" totalsRowShown="0">
  <autoFilter ref="A1:F6" xr:uid="{6B312EFF-87C8-4BDA-B3DA-38D2366EA97B}"/>
  <tableColumns count="6">
    <tableColumn id="1" xr3:uid="{9F443FBB-662E-4463-81D1-E34663B9D58A}" name="Name" dataDxfId="37"/>
    <tableColumn id="2" xr3:uid="{776F940D-DD50-4E95-8466-BF1C63FCC14A}" name="blurb" dataDxfId="36">
      <calculatedColumnFormula>VLOOKUP(A2,Table1[[name]:[blurb]],2,FALSE)</calculatedColumnFormula>
    </tableColumn>
    <tableColumn id="3" xr3:uid="{8E47876F-5B11-41F2-96CE-45A7D1AF2BAA}" name="Goal" dataDxfId="35">
      <calculatedColumnFormula>VLOOKUP(A2,Table1[[name]:[pledged]],3,FALSE)</calculatedColumnFormula>
    </tableColumn>
    <tableColumn id="4" xr3:uid="{EDE76099-4121-49ED-ABFD-51E6A4F847FE}" name="Pledged" dataDxfId="34">
      <calculatedColumnFormula>VLOOKUP(A2,Table1[[name]:[pledged]],4,FALSE)</calculatedColumnFormula>
    </tableColumn>
    <tableColumn id="5" xr3:uid="{ABB4C663-12E8-4F05-9AC4-CD116495B891}" name="AVG Donation" dataDxfId="33">
      <calculatedColumnFormula>VLOOKUP(A2,Table1[[name]:[Average Donation]],15,FALSE)</calculatedColumnFormula>
    </tableColumn>
    <tableColumn id="6" xr3:uid="{B635678D-D521-4B33-8980-870401E6AAFB}" name="# Backers" dataDxfId="32">
      <calculatedColumnFormula>VLOOKUP(A2,Table1[[name]:[Average Donation]],11,FALSE)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bestFit="1" customWidth="1"/>
    <col min="17" max="17" width="18.5703125" bestFit="1" customWidth="1"/>
    <col min="18" max="18" width="23" bestFit="1" customWidth="1"/>
    <col min="19" max="19" width="37.140625" bestFit="1" customWidth="1"/>
    <col min="20" max="20" width="3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45" x14ac:dyDescent="0.25">
      <c r="A2">
        <v>2014</v>
      </c>
      <c r="B2" s="3" t="s">
        <v>2015</v>
      </c>
      <c r="C2" s="3" t="s">
        <v>6124</v>
      </c>
      <c r="D2" s="9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ROUND(Table1[[#This Row],[pledged]]/Table1[[#This Row],[goal]]*100,0)</f>
        <v>7814</v>
      </c>
      <c r="P2">
        <f>IFERROR(ROUND(Table1[[#This Row],[pledged]]/Table1[[#This Row],[backers_count]],2),0)</f>
        <v>88.6</v>
      </c>
      <c r="Q2" t="s">
        <v>8309</v>
      </c>
      <c r="R2" t="s">
        <v>8310</v>
      </c>
      <c r="S2" s="14">
        <f>(((Table1[[#This Row],[launched_at]]/60)/60)/24)+DATE(1970,1,1)</f>
        <v>41324.214571759258</v>
      </c>
      <c r="T2" s="14">
        <f>(((Table1[[#This Row],[deadline]]/60)/60)/24)+DATE(1970,1,1)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9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ROUND(Table1[[#This Row],[pledged]]/Table1[[#This Row],[goal]]*100,0)</f>
        <v>21535</v>
      </c>
      <c r="P3">
        <f>IFERROR(ROUND(Table1[[#This Row],[pledged]]/Table1[[#This Row],[backers_count]],2),0)</f>
        <v>1389.36</v>
      </c>
      <c r="Q3" t="s">
        <v>8309</v>
      </c>
      <c r="R3" t="s">
        <v>8311</v>
      </c>
      <c r="S3" s="14">
        <f>(((Table1[[#This Row],[launched_at]]/60)/60)/24)+DATE(1970,1,1)</f>
        <v>42714.440416666665</v>
      </c>
      <c r="T3" s="14">
        <f>(((Table1[[#This Row],[deadline]]/60)/60)/24)+DATE(1970,1,1)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9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>ROUND(Table1[[#This Row],[pledged]]/Table1[[#This Row],[goal]]*100,0)</f>
        <v>263</v>
      </c>
      <c r="P4">
        <f>IFERROR(ROUND(Table1[[#This Row],[pledged]]/Table1[[#This Row],[backers_count]],2),0)</f>
        <v>272.36</v>
      </c>
      <c r="Q4" t="s">
        <v>8309</v>
      </c>
      <c r="R4" t="s">
        <v>8310</v>
      </c>
      <c r="S4" s="14">
        <f>(((Table1[[#This Row],[launched_at]]/60)/60)/24)+DATE(1970,1,1)</f>
        <v>41561.500706018516</v>
      </c>
      <c r="T4" s="14">
        <f>(((Table1[[#This Row],[deadline]]/60)/60)/24)+DATE(1970,1,1)</f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9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>ROUND(Table1[[#This Row],[pledged]]/Table1[[#This Row],[goal]]*100,0)</f>
        <v>543</v>
      </c>
      <c r="P5">
        <f>IFERROR(ROUND(Table1[[#This Row],[pledged]]/Table1[[#This Row],[backers_count]],2),0)</f>
        <v>116.35</v>
      </c>
      <c r="Q5" t="s">
        <v>8309</v>
      </c>
      <c r="R5" t="s">
        <v>8310</v>
      </c>
      <c r="S5" s="14">
        <f>(((Table1[[#This Row],[launched_at]]/60)/60)/24)+DATE(1970,1,1)</f>
        <v>41803.880659722221</v>
      </c>
      <c r="T5" s="14">
        <f>(((Table1[[#This Row],[deadline]]/60)/60)/24)+DATE(1970,1,1)</f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9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>ROUND(Table1[[#This Row],[pledged]]/Table1[[#This Row],[goal]]*100,0)</f>
        <v>800</v>
      </c>
      <c r="P6">
        <f>IFERROR(ROUND(Table1[[#This Row],[pledged]]/Table1[[#This Row],[backers_count]],2),0)</f>
        <v>188.51</v>
      </c>
      <c r="Q6" t="s">
        <v>8309</v>
      </c>
      <c r="R6" t="s">
        <v>8310</v>
      </c>
      <c r="S6" s="14">
        <f>(((Table1[[#This Row],[launched_at]]/60)/60)/24)+DATE(1970,1,1)</f>
        <v>42473.604270833333</v>
      </c>
      <c r="T6" s="14">
        <f>(((Table1[[#This Row],[deadline]]/60)/60)/24)+DATE(1970,1,1)</f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9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>ROUND(Table1[[#This Row],[pledged]]/Table1[[#This Row],[goal]]*100,0)</f>
        <v>495</v>
      </c>
      <c r="P7">
        <f>IFERROR(ROUND(Table1[[#This Row],[pledged]]/Table1[[#This Row],[backers_count]],2),0)</f>
        <v>173.58</v>
      </c>
      <c r="Q7" t="s">
        <v>8309</v>
      </c>
      <c r="R7" t="s">
        <v>8310</v>
      </c>
      <c r="S7" s="14">
        <f>(((Table1[[#This Row],[launched_at]]/60)/60)/24)+DATE(1970,1,1)</f>
        <v>42499.960810185185</v>
      </c>
      <c r="T7" s="14">
        <f>(((Table1[[#This Row],[deadline]]/60)/60)/24)+DATE(1970,1,1)</f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9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>ROUND(Table1[[#This Row],[pledged]]/Table1[[#This Row],[goal]]*100,0)</f>
        <v>1182</v>
      </c>
      <c r="P8">
        <f>IFERROR(ROUND(Table1[[#This Row],[pledged]]/Table1[[#This Row],[backers_count]],2),0)</f>
        <v>29.19</v>
      </c>
      <c r="Q8" t="s">
        <v>8312</v>
      </c>
      <c r="R8" t="s">
        <v>8313</v>
      </c>
      <c r="S8" s="14">
        <f>(((Table1[[#This Row],[launched_at]]/60)/60)/24)+DATE(1970,1,1)</f>
        <v>41394.871678240743</v>
      </c>
      <c r="T8" s="14">
        <f>(((Table1[[#This Row],[deadline]]/60)/60)/24)+DATE(1970,1,1)</f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9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>ROUND(Table1[[#This Row],[pledged]]/Table1[[#This Row],[goal]]*100,0)</f>
        <v>1027</v>
      </c>
      <c r="P9">
        <f>IFERROR(ROUND(Table1[[#This Row],[pledged]]/Table1[[#This Row],[backers_count]],2),0)</f>
        <v>1323.25</v>
      </c>
      <c r="Q9" t="s">
        <v>8309</v>
      </c>
      <c r="R9" t="s">
        <v>8310</v>
      </c>
      <c r="S9" s="14">
        <f>(((Table1[[#This Row],[launched_at]]/60)/60)/24)+DATE(1970,1,1)</f>
        <v>41039.225601851853</v>
      </c>
      <c r="T9" s="14">
        <f>(((Table1[[#This Row],[deadline]]/60)/60)/24)+DATE(1970,1,1)</f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9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>ROUND(Table1[[#This Row],[pledged]]/Table1[[#This Row],[goal]]*100,0)</f>
        <v>257</v>
      </c>
      <c r="P10">
        <f>IFERROR(ROUND(Table1[[#This Row],[pledged]]/Table1[[#This Row],[backers_count]],2),0)</f>
        <v>247.94</v>
      </c>
      <c r="Q10" t="s">
        <v>8309</v>
      </c>
      <c r="R10" t="s">
        <v>8310</v>
      </c>
      <c r="S10" s="14">
        <f>(((Table1[[#This Row],[launched_at]]/60)/60)/24)+DATE(1970,1,1)</f>
        <v>42549.722962962958</v>
      </c>
      <c r="T10" s="14">
        <f>(((Table1[[#This Row],[deadline]]/60)/60)/24)+DATE(1970,1,1)</f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9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>ROUND(Table1[[#This Row],[pledged]]/Table1[[#This Row],[goal]]*100,0)</f>
        <v>191</v>
      </c>
      <c r="P11">
        <f>IFERROR(ROUND(Table1[[#This Row],[pledged]]/Table1[[#This Row],[backers_count]],2),0)</f>
        <v>86.16</v>
      </c>
      <c r="Q11" t="s">
        <v>8309</v>
      </c>
      <c r="R11" t="s">
        <v>8310</v>
      </c>
      <c r="S11" s="14">
        <f>(((Table1[[#This Row],[launched_at]]/60)/60)/24)+DATE(1970,1,1)</f>
        <v>41389.364849537036</v>
      </c>
      <c r="T11" s="14">
        <f>(((Table1[[#This Row],[deadline]]/60)/60)/24)+DATE(1970,1,1)</f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9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>ROUND(Table1[[#This Row],[pledged]]/Table1[[#This Row],[goal]]*100,0)</f>
        <v>157</v>
      </c>
      <c r="P12">
        <f>IFERROR(ROUND(Table1[[#This Row],[pledged]]/Table1[[#This Row],[backers_count]],2),0)</f>
        <v>849.67</v>
      </c>
      <c r="Q12" t="s">
        <v>8314</v>
      </c>
      <c r="R12" t="s">
        <v>8315</v>
      </c>
      <c r="S12" s="14">
        <f>(((Table1[[#This Row],[launched_at]]/60)/60)/24)+DATE(1970,1,1)</f>
        <v>42415.253437499996</v>
      </c>
      <c r="T12" s="14">
        <f>(((Table1[[#This Row],[deadline]]/60)/60)/24)+DATE(1970,1,1)</f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9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>ROUND(Table1[[#This Row],[pledged]]/Table1[[#This Row],[goal]]*100,0)</f>
        <v>820</v>
      </c>
      <c r="P13">
        <f>IFERROR(ROUND(Table1[[#This Row],[pledged]]/Table1[[#This Row],[backers_count]],2),0)</f>
        <v>422.02</v>
      </c>
      <c r="Q13" t="s">
        <v>8309</v>
      </c>
      <c r="R13" t="s">
        <v>8310</v>
      </c>
      <c r="S13" s="14">
        <f>(((Table1[[#This Row],[launched_at]]/60)/60)/24)+DATE(1970,1,1)</f>
        <v>42347.358483796299</v>
      </c>
      <c r="T13" s="14">
        <f>(((Table1[[#This Row],[deadline]]/60)/60)/24)+DATE(1970,1,1)</f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9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>ROUND(Table1[[#This Row],[pledged]]/Table1[[#This Row],[goal]]*100,0)</f>
        <v>317</v>
      </c>
      <c r="P14">
        <f>IFERROR(ROUND(Table1[[#This Row],[pledged]]/Table1[[#This Row],[backers_count]],2),0)</f>
        <v>259.25</v>
      </c>
      <c r="Q14" t="s">
        <v>8309</v>
      </c>
      <c r="R14" t="s">
        <v>8310</v>
      </c>
      <c r="S14" s="14">
        <f>(((Table1[[#This Row],[launched_at]]/60)/60)/24)+DATE(1970,1,1)</f>
        <v>42519.6565162037</v>
      </c>
      <c r="T14" s="14">
        <f>(((Table1[[#This Row],[deadline]]/60)/60)/24)+DATE(1970,1,1)</f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9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>ROUND(Table1[[#This Row],[pledged]]/Table1[[#This Row],[goal]]*100,0)</f>
        <v>699</v>
      </c>
      <c r="P15">
        <f>IFERROR(ROUND(Table1[[#This Row],[pledged]]/Table1[[#This Row],[backers_count]],2),0)</f>
        <v>842.11</v>
      </c>
      <c r="Q15" t="s">
        <v>8309</v>
      </c>
      <c r="R15" t="s">
        <v>8310</v>
      </c>
      <c r="S15" s="14">
        <f>(((Table1[[#This Row],[launched_at]]/60)/60)/24)+DATE(1970,1,1)</f>
        <v>42394.580740740741</v>
      </c>
      <c r="T15" s="14">
        <f>(((Table1[[#This Row],[deadline]]/60)/60)/24)+DATE(1970,1,1)</f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9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>ROUND(Table1[[#This Row],[pledged]]/Table1[[#This Row],[goal]]*100,0)</f>
        <v>348</v>
      </c>
      <c r="P16">
        <f>IFERROR(ROUND(Table1[[#This Row],[pledged]]/Table1[[#This Row],[backers_count]],2),0)</f>
        <v>511.79</v>
      </c>
      <c r="Q16" t="s">
        <v>8309</v>
      </c>
      <c r="R16" t="s">
        <v>8310</v>
      </c>
      <c r="S16" s="14">
        <f>(((Table1[[#This Row],[launched_at]]/60)/60)/24)+DATE(1970,1,1)</f>
        <v>42157.251828703709</v>
      </c>
      <c r="T16" s="14">
        <f>(((Table1[[#This Row],[deadline]]/60)/60)/24)+DATE(1970,1,1)</f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9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>ROUND(Table1[[#This Row],[pledged]]/Table1[[#This Row],[goal]]*100,0)</f>
        <v>34</v>
      </c>
      <c r="P17">
        <f>IFERROR(ROUND(Table1[[#This Row],[pledged]]/Table1[[#This Row],[backers_count]],2),0)</f>
        <v>223.58</v>
      </c>
      <c r="Q17" t="s">
        <v>8309</v>
      </c>
      <c r="R17" t="s">
        <v>8316</v>
      </c>
      <c r="S17" s="14">
        <f>(((Table1[[#This Row],[launched_at]]/60)/60)/24)+DATE(1970,1,1)</f>
        <v>42689.582349537035</v>
      </c>
      <c r="T17" s="14">
        <f>(((Table1[[#This Row],[deadline]]/60)/60)/24)+DATE(1970,1,1)</f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9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>ROUND(Table1[[#This Row],[pledged]]/Table1[[#This Row],[goal]]*100,0)</f>
        <v>126</v>
      </c>
      <c r="P18">
        <f>IFERROR(ROUND(Table1[[#This Row],[pledged]]/Table1[[#This Row],[backers_count]],2),0)</f>
        <v>64.569999999999993</v>
      </c>
      <c r="Q18" t="s">
        <v>8309</v>
      </c>
      <c r="R18" t="s">
        <v>8310</v>
      </c>
      <c r="S18" s="14">
        <f>(((Table1[[#This Row],[launched_at]]/60)/60)/24)+DATE(1970,1,1)</f>
        <v>41744.290868055556</v>
      </c>
      <c r="T18" s="14">
        <f>(((Table1[[#This Row],[deadline]]/60)/60)/24)+DATE(1970,1,1)</f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9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>ROUND(Table1[[#This Row],[pledged]]/Table1[[#This Row],[goal]]*100,0)</f>
        <v>788</v>
      </c>
      <c r="P19">
        <f>IFERROR(ROUND(Table1[[#This Row],[pledged]]/Table1[[#This Row],[backers_count]],2),0)</f>
        <v>176.2</v>
      </c>
      <c r="Q19" t="s">
        <v>8309</v>
      </c>
      <c r="R19" t="s">
        <v>8310</v>
      </c>
      <c r="S19" s="14">
        <f>(((Table1[[#This Row],[launched_at]]/60)/60)/24)+DATE(1970,1,1)</f>
        <v>41730.584374999999</v>
      </c>
      <c r="T19" s="14">
        <f>(((Table1[[#This Row],[deadline]]/60)/60)/24)+DATE(1970,1,1)</f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9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>ROUND(Table1[[#This Row],[pledged]]/Table1[[#This Row],[goal]]*100,0)</f>
        <v>2791</v>
      </c>
      <c r="P20">
        <f>IFERROR(ROUND(Table1[[#This Row],[pledged]]/Table1[[#This Row],[backers_count]],2),0)</f>
        <v>83.8</v>
      </c>
      <c r="Q20" t="s">
        <v>8309</v>
      </c>
      <c r="R20" t="s">
        <v>8316</v>
      </c>
      <c r="S20" s="14">
        <f>(((Table1[[#This Row],[launched_at]]/60)/60)/24)+DATE(1970,1,1)</f>
        <v>42704.335810185185</v>
      </c>
      <c r="T20" s="14">
        <f>(((Table1[[#This Row],[deadline]]/60)/60)/24)+DATE(1970,1,1)</f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9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>ROUND(Table1[[#This Row],[pledged]]/Table1[[#This Row],[goal]]*100,0)</f>
        <v>387</v>
      </c>
      <c r="P21">
        <f>IFERROR(ROUND(Table1[[#This Row],[pledged]]/Table1[[#This Row],[backers_count]],2),0)</f>
        <v>593.94000000000005</v>
      </c>
      <c r="Q21" t="s">
        <v>8309</v>
      </c>
      <c r="R21" t="s">
        <v>8310</v>
      </c>
      <c r="S21" s="14">
        <f>(((Table1[[#This Row],[launched_at]]/60)/60)/24)+DATE(1970,1,1)</f>
        <v>42076.130011574074</v>
      </c>
      <c r="T21" s="14">
        <f>(((Table1[[#This Row],[deadline]]/60)/60)/24)+DATE(1970,1,1)</f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9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>ROUND(Table1[[#This Row],[pledged]]/Table1[[#This Row],[goal]]*100,0)</f>
        <v>1460</v>
      </c>
      <c r="P22">
        <f>IFERROR(ROUND(Table1[[#This Row],[pledged]]/Table1[[#This Row],[backers_count]],2),0)</f>
        <v>134.36000000000001</v>
      </c>
      <c r="Q22" t="s">
        <v>8309</v>
      </c>
      <c r="R22" t="s">
        <v>8311</v>
      </c>
      <c r="S22" s="14">
        <f>(((Table1[[#This Row],[launched_at]]/60)/60)/24)+DATE(1970,1,1)</f>
        <v>42199.651319444441</v>
      </c>
      <c r="T22" s="14">
        <f>(((Table1[[#This Row],[deadline]]/60)/60)/24)+DATE(1970,1,1)</f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9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>ROUND(Table1[[#This Row],[pledged]]/Table1[[#This Row],[goal]]*100,0)</f>
        <v>951</v>
      </c>
      <c r="P23">
        <f>IFERROR(ROUND(Table1[[#This Row],[pledged]]/Table1[[#This Row],[backers_count]],2),0)</f>
        <v>65.89</v>
      </c>
      <c r="Q23" t="s">
        <v>8317</v>
      </c>
      <c r="R23" t="s">
        <v>8318</v>
      </c>
      <c r="S23" s="14">
        <f>(((Table1[[#This Row],[launched_at]]/60)/60)/24)+DATE(1970,1,1)</f>
        <v>42033.584016203706</v>
      </c>
      <c r="T23" s="14">
        <f>(((Table1[[#This Row],[deadline]]/60)/60)/24)+DATE(1970,1,1)</f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9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>ROUND(Table1[[#This Row],[pledged]]/Table1[[#This Row],[goal]]*100,0)</f>
        <v>975</v>
      </c>
      <c r="P24">
        <f>IFERROR(ROUND(Table1[[#This Row],[pledged]]/Table1[[#This Row],[backers_count]],2),0)</f>
        <v>426.93</v>
      </c>
      <c r="Q24" t="s">
        <v>8317</v>
      </c>
      <c r="R24" t="s">
        <v>8318</v>
      </c>
      <c r="S24" s="14">
        <f>(((Table1[[#This Row],[launched_at]]/60)/60)/24)+DATE(1970,1,1)</f>
        <v>42677.005474537036</v>
      </c>
      <c r="T24" s="14">
        <f>(((Table1[[#This Row],[deadline]]/60)/60)/24)+DATE(1970,1,1)</f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9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>ROUND(Table1[[#This Row],[pledged]]/Table1[[#This Row],[goal]]*100,0)</f>
        <v>260</v>
      </c>
      <c r="P25">
        <f>IFERROR(ROUND(Table1[[#This Row],[pledged]]/Table1[[#This Row],[backers_count]],2),0)</f>
        <v>180.75</v>
      </c>
      <c r="Q25" t="s">
        <v>8309</v>
      </c>
      <c r="R25" t="s">
        <v>8310</v>
      </c>
      <c r="S25" s="14">
        <f>(((Table1[[#This Row],[launched_at]]/60)/60)/24)+DATE(1970,1,1)</f>
        <v>42452.272824074069</v>
      </c>
      <c r="T25" s="14">
        <f>(((Table1[[#This Row],[deadline]]/60)/60)/24)+DATE(1970,1,1)</f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9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>ROUND(Table1[[#This Row],[pledged]]/Table1[[#This Row],[goal]]*100,0)</f>
        <v>115</v>
      </c>
      <c r="P26">
        <f>IFERROR(ROUND(Table1[[#This Row],[pledged]]/Table1[[#This Row],[backers_count]],2),0)</f>
        <v>282.66000000000003</v>
      </c>
      <c r="Q26" t="s">
        <v>8309</v>
      </c>
      <c r="R26" t="s">
        <v>8310</v>
      </c>
      <c r="S26" s="14">
        <f>(((Table1[[#This Row],[launched_at]]/60)/60)/24)+DATE(1970,1,1)</f>
        <v>42290.460023148145</v>
      </c>
      <c r="T26" s="14">
        <f>(((Table1[[#This Row],[deadline]]/60)/60)/24)+DATE(1970,1,1)</f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9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>ROUND(Table1[[#This Row],[pledged]]/Table1[[#This Row],[goal]]*100,0)</f>
        <v>382</v>
      </c>
      <c r="P27">
        <f>IFERROR(ROUND(Table1[[#This Row],[pledged]]/Table1[[#This Row],[backers_count]],2),0)</f>
        <v>128.38999999999999</v>
      </c>
      <c r="Q27" t="s">
        <v>8309</v>
      </c>
      <c r="R27" t="s">
        <v>8310</v>
      </c>
      <c r="S27" s="14">
        <f>(((Table1[[#This Row],[launched_at]]/60)/60)/24)+DATE(1970,1,1)</f>
        <v>42136.209675925929</v>
      </c>
      <c r="T27" s="14">
        <f>(((Table1[[#This Row],[deadline]]/60)/60)/24)+DATE(1970,1,1)</f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9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>ROUND(Table1[[#This Row],[pledged]]/Table1[[#This Row],[goal]]*100,0)</f>
        <v>207</v>
      </c>
      <c r="P28">
        <f>IFERROR(ROUND(Table1[[#This Row],[pledged]]/Table1[[#This Row],[backers_count]],2),0)</f>
        <v>136.63999999999999</v>
      </c>
      <c r="Q28" t="s">
        <v>8309</v>
      </c>
      <c r="R28" t="s">
        <v>8310</v>
      </c>
      <c r="S28" s="14">
        <f>(((Table1[[#This Row],[launched_at]]/60)/60)/24)+DATE(1970,1,1)</f>
        <v>41835.540486111109</v>
      </c>
      <c r="T28" s="14">
        <f>(((Table1[[#This Row],[deadline]]/60)/60)/24)+DATE(1970,1,1)</f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9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>ROUND(Table1[[#This Row],[pledged]]/Table1[[#This Row],[goal]]*100,0)</f>
        <v>53</v>
      </c>
      <c r="P29">
        <f>IFERROR(ROUND(Table1[[#This Row],[pledged]]/Table1[[#This Row],[backers_count]],2),0)</f>
        <v>2928.93</v>
      </c>
      <c r="Q29" t="s">
        <v>8309</v>
      </c>
      <c r="R29" t="s">
        <v>8319</v>
      </c>
      <c r="S29" s="14">
        <f>(((Table1[[#This Row],[launched_at]]/60)/60)/24)+DATE(1970,1,1)</f>
        <v>42746.270057870366</v>
      </c>
      <c r="T29" s="14">
        <f>(((Table1[[#This Row],[deadline]]/60)/60)/24)+DATE(1970,1,1)</f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9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>ROUND(Table1[[#This Row],[pledged]]/Table1[[#This Row],[goal]]*100,0)</f>
        <v>1015</v>
      </c>
      <c r="P30">
        <f>IFERROR(ROUND(Table1[[#This Row],[pledged]]/Table1[[#This Row],[backers_count]],2),0)</f>
        <v>56.97</v>
      </c>
      <c r="Q30" t="s">
        <v>8317</v>
      </c>
      <c r="R30" t="s">
        <v>8318</v>
      </c>
      <c r="S30" s="14">
        <f>(((Table1[[#This Row],[launched_at]]/60)/60)/24)+DATE(1970,1,1)</f>
        <v>42068.209097222221</v>
      </c>
      <c r="T30" s="14">
        <f>(((Table1[[#This Row],[deadline]]/60)/60)/24)+DATE(1970,1,1)</f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9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>ROUND(Table1[[#This Row],[pledged]]/Table1[[#This Row],[goal]]*100,0)</f>
        <v>402</v>
      </c>
      <c r="P31">
        <f>IFERROR(ROUND(Table1[[#This Row],[pledged]]/Table1[[#This Row],[backers_count]],2),0)</f>
        <v>245.02</v>
      </c>
      <c r="Q31" t="s">
        <v>8309</v>
      </c>
      <c r="R31" t="s">
        <v>8310</v>
      </c>
      <c r="S31" s="14">
        <f>(((Table1[[#This Row],[launched_at]]/60)/60)/24)+DATE(1970,1,1)</f>
        <v>42311.216898148152</v>
      </c>
      <c r="T31" s="14">
        <f>(((Table1[[#This Row],[deadline]]/60)/60)/24)+DATE(1970,1,1)</f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9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>ROUND(Table1[[#This Row],[pledged]]/Table1[[#This Row],[goal]]*100,0)</f>
        <v>945</v>
      </c>
      <c r="P32">
        <f>IFERROR(ROUND(Table1[[#This Row],[pledged]]/Table1[[#This Row],[backers_count]],2),0)</f>
        <v>164.8</v>
      </c>
      <c r="Q32" t="s">
        <v>8317</v>
      </c>
      <c r="R32" t="s">
        <v>8318</v>
      </c>
      <c r="S32" s="14">
        <f>(((Table1[[#This Row],[launched_at]]/60)/60)/24)+DATE(1970,1,1)</f>
        <v>41873.79184027778</v>
      </c>
      <c r="T32" s="14">
        <f>(((Table1[[#This Row],[deadline]]/60)/60)/24)+DATE(1970,1,1)</f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9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>ROUND(Table1[[#This Row],[pledged]]/Table1[[#This Row],[goal]]*100,0)</f>
        <v>485</v>
      </c>
      <c r="P33">
        <f>IFERROR(ROUND(Table1[[#This Row],[pledged]]/Table1[[#This Row],[backers_count]],2),0)</f>
        <v>108.97</v>
      </c>
      <c r="Q33" t="s">
        <v>8309</v>
      </c>
      <c r="R33" t="s">
        <v>8310</v>
      </c>
      <c r="S33" s="14">
        <f>(((Table1[[#This Row],[launched_at]]/60)/60)/24)+DATE(1970,1,1)</f>
        <v>42605.70857638889</v>
      </c>
      <c r="T33" s="14">
        <f>(((Table1[[#This Row],[deadline]]/60)/60)/24)+DATE(1970,1,1)</f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9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>ROUND(Table1[[#This Row],[pledged]]/Table1[[#This Row],[goal]]*100,0)</f>
        <v>526</v>
      </c>
      <c r="P34">
        <f>IFERROR(ROUND(Table1[[#This Row],[pledged]]/Table1[[#This Row],[backers_count]],2),0)</f>
        <v>54.88</v>
      </c>
      <c r="Q34" t="s">
        <v>8320</v>
      </c>
      <c r="R34" t="s">
        <v>8321</v>
      </c>
      <c r="S34" s="14">
        <f>(((Table1[[#This Row],[launched_at]]/60)/60)/24)+DATE(1970,1,1)</f>
        <v>41842.917129629634</v>
      </c>
      <c r="T34" s="14">
        <f>(((Table1[[#This Row],[deadline]]/60)/60)/24)+DATE(1970,1,1)</f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9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>ROUND(Table1[[#This Row],[pledged]]/Table1[[#This Row],[goal]]*100,0)</f>
        <v>720</v>
      </c>
      <c r="P35">
        <f>IFERROR(ROUND(Table1[[#This Row],[pledged]]/Table1[[#This Row],[backers_count]],2),0)</f>
        <v>107.82</v>
      </c>
      <c r="Q35" t="s">
        <v>8317</v>
      </c>
      <c r="R35" t="s">
        <v>8318</v>
      </c>
      <c r="S35" s="14">
        <f>(((Table1[[#This Row],[launched_at]]/60)/60)/24)+DATE(1970,1,1)</f>
        <v>42725.869363425925</v>
      </c>
      <c r="T35" s="14">
        <f>(((Table1[[#This Row],[deadline]]/60)/60)/24)+DATE(1970,1,1)</f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9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>ROUND(Table1[[#This Row],[pledged]]/Table1[[#This Row],[goal]]*100,0)</f>
        <v>355</v>
      </c>
      <c r="P36">
        <f>IFERROR(ROUND(Table1[[#This Row],[pledged]]/Table1[[#This Row],[backers_count]],2),0)</f>
        <v>91.21</v>
      </c>
      <c r="Q36" t="s">
        <v>8309</v>
      </c>
      <c r="R36" t="s">
        <v>8310</v>
      </c>
      <c r="S36" s="14">
        <f>(((Table1[[#This Row],[launched_at]]/60)/60)/24)+DATE(1970,1,1)</f>
        <v>42423.542384259257</v>
      </c>
      <c r="T36" s="14">
        <f>(((Table1[[#This Row],[deadline]]/60)/60)/24)+DATE(1970,1,1)</f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9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>ROUND(Table1[[#This Row],[pledged]]/Table1[[#This Row],[goal]]*100,0)</f>
        <v>353</v>
      </c>
      <c r="P37">
        <f>IFERROR(ROUND(Table1[[#This Row],[pledged]]/Table1[[#This Row],[backers_count]],2),0)</f>
        <v>326.29000000000002</v>
      </c>
      <c r="Q37" t="s">
        <v>8309</v>
      </c>
      <c r="R37" t="s">
        <v>8310</v>
      </c>
      <c r="S37" s="14">
        <f>(((Table1[[#This Row],[launched_at]]/60)/60)/24)+DATE(1970,1,1)</f>
        <v>42375.08394675926</v>
      </c>
      <c r="T37" s="14">
        <f>(((Table1[[#This Row],[deadline]]/60)/60)/24)+DATE(1970,1,1)</f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9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>ROUND(Table1[[#This Row],[pledged]]/Table1[[#This Row],[goal]]*100,0)</f>
        <v>294</v>
      </c>
      <c r="P38">
        <f>IFERROR(ROUND(Table1[[#This Row],[pledged]]/Table1[[#This Row],[backers_count]],2),0)</f>
        <v>483.34</v>
      </c>
      <c r="Q38" t="s">
        <v>8309</v>
      </c>
      <c r="R38" t="s">
        <v>8310</v>
      </c>
      <c r="S38" s="14">
        <f>(((Table1[[#This Row],[launched_at]]/60)/60)/24)+DATE(1970,1,1)</f>
        <v>42067.923668981486</v>
      </c>
      <c r="T38" s="14">
        <f>(((Table1[[#This Row],[deadline]]/60)/60)/24)+DATE(1970,1,1)</f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9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>ROUND(Table1[[#This Row],[pledged]]/Table1[[#This Row],[goal]]*100,0)</f>
        <v>114</v>
      </c>
      <c r="P39">
        <f>IFERROR(ROUND(Table1[[#This Row],[pledged]]/Table1[[#This Row],[backers_count]],2),0)</f>
        <v>161.26</v>
      </c>
      <c r="Q39" t="s">
        <v>8322</v>
      </c>
      <c r="R39" t="s">
        <v>8323</v>
      </c>
      <c r="S39" s="14">
        <f>(((Table1[[#This Row],[launched_at]]/60)/60)/24)+DATE(1970,1,1)</f>
        <v>41261.767812500002</v>
      </c>
      <c r="T39" s="14">
        <f>(((Table1[[#This Row],[deadline]]/60)/60)/24)+DATE(1970,1,1)</f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9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>ROUND(Table1[[#This Row],[pledged]]/Table1[[#This Row],[goal]]*100,0)</f>
        <v>1705</v>
      </c>
      <c r="P40">
        <f>IFERROR(ROUND(Table1[[#This Row],[pledged]]/Table1[[#This Row],[backers_count]],2),0)</f>
        <v>68.819999999999993</v>
      </c>
      <c r="Q40" t="s">
        <v>8309</v>
      </c>
      <c r="R40" t="s">
        <v>8310</v>
      </c>
      <c r="S40" s="14">
        <f>(((Table1[[#This Row],[launched_at]]/60)/60)/24)+DATE(1970,1,1)</f>
        <v>42548.269861111112</v>
      </c>
      <c r="T40" s="14">
        <f>(((Table1[[#This Row],[deadline]]/60)/60)/24)+DATE(1970,1,1)</f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9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>ROUND(Table1[[#This Row],[pledged]]/Table1[[#This Row],[goal]]*100,0)</f>
        <v>136</v>
      </c>
      <c r="P41">
        <f>IFERROR(ROUND(Table1[[#This Row],[pledged]]/Table1[[#This Row],[backers_count]],2),0)</f>
        <v>449.26</v>
      </c>
      <c r="Q41" t="s">
        <v>8309</v>
      </c>
      <c r="R41" t="s">
        <v>8310</v>
      </c>
      <c r="S41" s="14">
        <f>(((Table1[[#This Row],[launched_at]]/60)/60)/24)+DATE(1970,1,1)</f>
        <v>42675.438946759255</v>
      </c>
      <c r="T41" s="14">
        <f>(((Table1[[#This Row],[deadline]]/60)/60)/24)+DATE(1970,1,1)</f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9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>ROUND(Table1[[#This Row],[pledged]]/Table1[[#This Row],[goal]]*100,0)</f>
        <v>147</v>
      </c>
      <c r="P42">
        <f>IFERROR(ROUND(Table1[[#This Row],[pledged]]/Table1[[#This Row],[backers_count]],2),0)</f>
        <v>155.24</v>
      </c>
      <c r="Q42" t="s">
        <v>8324</v>
      </c>
      <c r="R42" t="s">
        <v>8325</v>
      </c>
      <c r="S42" s="14">
        <f>(((Table1[[#This Row],[launched_at]]/60)/60)/24)+DATE(1970,1,1)</f>
        <v>41894.632361111115</v>
      </c>
      <c r="T42" s="14">
        <f>(((Table1[[#This Row],[deadline]]/60)/60)/24)+DATE(1970,1,1)</f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9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>ROUND(Table1[[#This Row],[pledged]]/Table1[[#This Row],[goal]]*100,0)</f>
        <v>113</v>
      </c>
      <c r="P43">
        <f>IFERROR(ROUND(Table1[[#This Row],[pledged]]/Table1[[#This Row],[backers_count]],2),0)</f>
        <v>147.16999999999999</v>
      </c>
      <c r="Q43" t="s">
        <v>8322</v>
      </c>
      <c r="R43" t="s">
        <v>8323</v>
      </c>
      <c r="S43" s="14">
        <f>(((Table1[[#This Row],[launched_at]]/60)/60)/24)+DATE(1970,1,1)</f>
        <v>42775.314884259264</v>
      </c>
      <c r="T43" s="14">
        <f>(((Table1[[#This Row],[deadline]]/60)/60)/24)+DATE(1970,1,1)</f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9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>ROUND(Table1[[#This Row],[pledged]]/Table1[[#This Row],[goal]]*100,0)</f>
        <v>211</v>
      </c>
      <c r="P44">
        <f>IFERROR(ROUND(Table1[[#This Row],[pledged]]/Table1[[#This Row],[backers_count]],2),0)</f>
        <v>262.16000000000003</v>
      </c>
      <c r="Q44" t="s">
        <v>8309</v>
      </c>
      <c r="R44" t="s">
        <v>8310</v>
      </c>
      <c r="S44" s="14">
        <f>(((Table1[[#This Row],[launched_at]]/60)/60)/24)+DATE(1970,1,1)</f>
        <v>42311.625081018516</v>
      </c>
      <c r="T44" s="14">
        <f>(((Table1[[#This Row],[deadline]]/60)/60)/24)+DATE(1970,1,1)</f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9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>ROUND(Table1[[#This Row],[pledged]]/Table1[[#This Row],[goal]]*100,0)</f>
        <v>1678</v>
      </c>
      <c r="P45">
        <f>IFERROR(ROUND(Table1[[#This Row],[pledged]]/Table1[[#This Row],[backers_count]],2),0)</f>
        <v>20.47</v>
      </c>
      <c r="Q45" t="s">
        <v>8309</v>
      </c>
      <c r="R45" t="s">
        <v>8310</v>
      </c>
      <c r="S45" s="14">
        <f>(((Table1[[#This Row],[launched_at]]/60)/60)/24)+DATE(1970,1,1)</f>
        <v>41450.681574074071</v>
      </c>
      <c r="T45" s="14">
        <f>(((Table1[[#This Row],[deadline]]/60)/60)/24)+DATE(1970,1,1)</f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9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>ROUND(Table1[[#This Row],[pledged]]/Table1[[#This Row],[goal]]*100,0)</f>
        <v>399</v>
      </c>
      <c r="P46">
        <f>IFERROR(ROUND(Table1[[#This Row],[pledged]]/Table1[[#This Row],[backers_count]],2),0)</f>
        <v>577.28</v>
      </c>
      <c r="Q46" t="s">
        <v>8309</v>
      </c>
      <c r="R46" t="s">
        <v>8310</v>
      </c>
      <c r="S46" s="14">
        <f>(((Table1[[#This Row],[launched_at]]/60)/60)/24)+DATE(1970,1,1)</f>
        <v>41020.271770833337</v>
      </c>
      <c r="T46" s="14">
        <f>(((Table1[[#This Row],[deadline]]/60)/60)/24)+DATE(1970,1,1)</f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9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>ROUND(Table1[[#This Row],[pledged]]/Table1[[#This Row],[goal]]*100,0)</f>
        <v>161</v>
      </c>
      <c r="P47">
        <f>IFERROR(ROUND(Table1[[#This Row],[pledged]]/Table1[[#This Row],[backers_count]],2),0)</f>
        <v>457.39</v>
      </c>
      <c r="Q47" t="s">
        <v>8309</v>
      </c>
      <c r="R47" t="s">
        <v>8310</v>
      </c>
      <c r="S47" s="14">
        <f>(((Table1[[#This Row],[launched_at]]/60)/60)/24)+DATE(1970,1,1)</f>
        <v>42136.420752314814</v>
      </c>
      <c r="T47" s="14">
        <f>(((Table1[[#This Row],[deadline]]/60)/60)/24)+DATE(1970,1,1)</f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9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>ROUND(Table1[[#This Row],[pledged]]/Table1[[#This Row],[goal]]*100,0)</f>
        <v>201</v>
      </c>
      <c r="P48">
        <f>IFERROR(ROUND(Table1[[#This Row],[pledged]]/Table1[[#This Row],[backers_count]],2),0)</f>
        <v>220.74</v>
      </c>
      <c r="Q48" t="s">
        <v>8309</v>
      </c>
      <c r="R48" t="s">
        <v>8310</v>
      </c>
      <c r="S48" s="14">
        <f>(((Table1[[#This Row],[launched_at]]/60)/60)/24)+DATE(1970,1,1)</f>
        <v>42136.184560185182</v>
      </c>
      <c r="T48" s="14">
        <f>(((Table1[[#This Row],[deadline]]/60)/60)/24)+DATE(1970,1,1)</f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9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>ROUND(Table1[[#This Row],[pledged]]/Table1[[#This Row],[goal]]*100,0)</f>
        <v>102</v>
      </c>
      <c r="P49">
        <f>IFERROR(ROUND(Table1[[#This Row],[pledged]]/Table1[[#This Row],[backers_count]],2),0)</f>
        <v>108</v>
      </c>
      <c r="Q49" t="s">
        <v>8324</v>
      </c>
      <c r="R49" t="s">
        <v>8325</v>
      </c>
      <c r="S49" s="14">
        <f>(((Table1[[#This Row],[launched_at]]/60)/60)/24)+DATE(1970,1,1)</f>
        <v>42322.653749999998</v>
      </c>
      <c r="T49" s="14">
        <f>(((Table1[[#This Row],[deadline]]/60)/60)/24)+DATE(1970,1,1)</f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9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>ROUND(Table1[[#This Row],[pledged]]/Table1[[#This Row],[goal]]*100,0)</f>
        <v>153</v>
      </c>
      <c r="P50">
        <f>IFERROR(ROUND(Table1[[#This Row],[pledged]]/Table1[[#This Row],[backers_count]],2),0)</f>
        <v>324.69</v>
      </c>
      <c r="Q50" t="s">
        <v>8309</v>
      </c>
      <c r="R50" t="s">
        <v>8310</v>
      </c>
      <c r="S50" s="14">
        <f>(((Table1[[#This Row],[launched_at]]/60)/60)/24)+DATE(1970,1,1)</f>
        <v>42087.668032407411</v>
      </c>
      <c r="T50" s="14">
        <f>(((Table1[[#This Row],[deadline]]/60)/60)/24)+DATE(1970,1,1)</f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9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>ROUND(Table1[[#This Row],[pledged]]/Table1[[#This Row],[goal]]*100,0)</f>
        <v>305</v>
      </c>
      <c r="P51">
        <f>IFERROR(ROUND(Table1[[#This Row],[pledged]]/Table1[[#This Row],[backers_count]],2),0)</f>
        <v>383.36</v>
      </c>
      <c r="Q51" t="s">
        <v>8309</v>
      </c>
      <c r="R51" t="s">
        <v>8310</v>
      </c>
      <c r="S51" s="14">
        <f>(((Table1[[#This Row],[launched_at]]/60)/60)/24)+DATE(1970,1,1)</f>
        <v>42661.323414351849</v>
      </c>
      <c r="T51" s="14">
        <f>(((Table1[[#This Row],[deadline]]/60)/60)/24)+DATE(1970,1,1)</f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9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>ROUND(Table1[[#This Row],[pledged]]/Table1[[#This Row],[goal]]*100,0)</f>
        <v>51</v>
      </c>
      <c r="P52">
        <f>IFERROR(ROUND(Table1[[#This Row],[pledged]]/Table1[[#This Row],[backers_count]],2),0)</f>
        <v>117.68</v>
      </c>
      <c r="Q52" t="s">
        <v>8322</v>
      </c>
      <c r="R52" t="s">
        <v>8326</v>
      </c>
      <c r="S52" s="14">
        <f>(((Table1[[#This Row],[launched_at]]/60)/60)/24)+DATE(1970,1,1)</f>
        <v>42556.583368055552</v>
      </c>
      <c r="T52" s="14">
        <f>(((Table1[[#This Row],[deadline]]/60)/60)/24)+DATE(1970,1,1)</f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9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>ROUND(Table1[[#This Row],[pledged]]/Table1[[#This Row],[goal]]*100,0)</f>
        <v>75</v>
      </c>
      <c r="P53">
        <f>IFERROR(ROUND(Table1[[#This Row],[pledged]]/Table1[[#This Row],[backers_count]],2),0)</f>
        <v>932.31</v>
      </c>
      <c r="Q53" t="s">
        <v>8309</v>
      </c>
      <c r="R53" t="s">
        <v>8311</v>
      </c>
      <c r="S53" s="14">
        <f>(((Table1[[#This Row],[launched_at]]/60)/60)/24)+DATE(1970,1,1)</f>
        <v>42276.624803240738</v>
      </c>
      <c r="T53" s="14">
        <f>(((Table1[[#This Row],[deadline]]/60)/60)/24)+DATE(1970,1,1)</f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9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>ROUND(Table1[[#This Row],[pledged]]/Table1[[#This Row],[goal]]*100,0)</f>
        <v>147</v>
      </c>
      <c r="P54">
        <f>IFERROR(ROUND(Table1[[#This Row],[pledged]]/Table1[[#This Row],[backers_count]],2),0)</f>
        <v>92.25</v>
      </c>
      <c r="Q54" t="s">
        <v>8322</v>
      </c>
      <c r="R54" t="s">
        <v>8323</v>
      </c>
      <c r="S54" s="14">
        <f>(((Table1[[#This Row],[launched_at]]/60)/60)/24)+DATE(1970,1,1)</f>
        <v>42758.197013888886</v>
      </c>
      <c r="T54" s="14">
        <f>(((Table1[[#This Row],[deadline]]/60)/60)/24)+DATE(1970,1,1)</f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9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>ROUND(Table1[[#This Row],[pledged]]/Table1[[#This Row],[goal]]*100,0)</f>
        <v>285</v>
      </c>
      <c r="P55">
        <f>IFERROR(ROUND(Table1[[#This Row],[pledged]]/Table1[[#This Row],[backers_count]],2),0)</f>
        <v>279.38</v>
      </c>
      <c r="Q55" t="s">
        <v>8309</v>
      </c>
      <c r="R55" t="s">
        <v>8310</v>
      </c>
      <c r="S55" s="14">
        <f>(((Table1[[#This Row],[launched_at]]/60)/60)/24)+DATE(1970,1,1)</f>
        <v>42676.586979166663</v>
      </c>
      <c r="T55" s="14">
        <f>(((Table1[[#This Row],[deadline]]/60)/60)/24)+DATE(1970,1,1)</f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9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>ROUND(Table1[[#This Row],[pledged]]/Table1[[#This Row],[goal]]*100,0)</f>
        <v>109</v>
      </c>
      <c r="P56">
        <f>IFERROR(ROUND(Table1[[#This Row],[pledged]]/Table1[[#This Row],[backers_count]],2),0)</f>
        <v>56.34</v>
      </c>
      <c r="Q56" t="s">
        <v>8322</v>
      </c>
      <c r="R56" t="s">
        <v>8323</v>
      </c>
      <c r="S56" s="14">
        <f>(((Table1[[#This Row],[launched_at]]/60)/60)/24)+DATE(1970,1,1)</f>
        <v>41709.463518518518</v>
      </c>
      <c r="T56" s="14">
        <f>(((Table1[[#This Row],[deadline]]/60)/60)/24)+DATE(1970,1,1)</f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9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>ROUND(Table1[[#This Row],[pledged]]/Table1[[#This Row],[goal]]*100,0)</f>
        <v>456</v>
      </c>
      <c r="P57">
        <f>IFERROR(ROUND(Table1[[#This Row],[pledged]]/Table1[[#This Row],[backers_count]],2),0)</f>
        <v>52.62</v>
      </c>
      <c r="Q57" t="s">
        <v>8312</v>
      </c>
      <c r="R57" t="s">
        <v>8313</v>
      </c>
      <c r="S57" s="14">
        <f>(((Table1[[#This Row],[launched_at]]/60)/60)/24)+DATE(1970,1,1)</f>
        <v>40959.734398148146</v>
      </c>
      <c r="T57" s="14">
        <f>(((Table1[[#This Row],[deadline]]/60)/60)/24)+DATE(1970,1,1)</f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9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>ROUND(Table1[[#This Row],[pledged]]/Table1[[#This Row],[goal]]*100,0)</f>
        <v>1360</v>
      </c>
      <c r="P58">
        <f>IFERROR(ROUND(Table1[[#This Row],[pledged]]/Table1[[#This Row],[backers_count]],2),0)</f>
        <v>53.87</v>
      </c>
      <c r="Q58" t="s">
        <v>8317</v>
      </c>
      <c r="R58" t="s">
        <v>8318</v>
      </c>
      <c r="S58" s="14">
        <f>(((Table1[[#This Row],[launched_at]]/60)/60)/24)+DATE(1970,1,1)</f>
        <v>41569.575613425928</v>
      </c>
      <c r="T58" s="14">
        <f>(((Table1[[#This Row],[deadline]]/60)/60)/24)+DATE(1970,1,1)</f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9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>ROUND(Table1[[#This Row],[pledged]]/Table1[[#This Row],[goal]]*100,0)</f>
        <v>1081</v>
      </c>
      <c r="P59">
        <f>IFERROR(ROUND(Table1[[#This Row],[pledged]]/Table1[[#This Row],[backers_count]],2),0)</f>
        <v>40.07</v>
      </c>
      <c r="Q59" t="s">
        <v>8317</v>
      </c>
      <c r="R59" t="s">
        <v>8318</v>
      </c>
      <c r="S59" s="14">
        <f>(((Table1[[#This Row],[launched_at]]/60)/60)/24)+DATE(1970,1,1)</f>
        <v>42691.8512037037</v>
      </c>
      <c r="T59" s="14">
        <f>(((Table1[[#This Row],[deadline]]/60)/60)/24)+DATE(1970,1,1)</f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9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>ROUND(Table1[[#This Row],[pledged]]/Table1[[#This Row],[goal]]*100,0)</f>
        <v>148</v>
      </c>
      <c r="P60">
        <f>IFERROR(ROUND(Table1[[#This Row],[pledged]]/Table1[[#This Row],[backers_count]],2),0)</f>
        <v>91.83</v>
      </c>
      <c r="Q60" t="s">
        <v>8309</v>
      </c>
      <c r="R60" t="s">
        <v>8310</v>
      </c>
      <c r="S60" s="14">
        <f>(((Table1[[#This Row],[launched_at]]/60)/60)/24)+DATE(1970,1,1)</f>
        <v>41387.651516203703</v>
      </c>
      <c r="T60" s="14">
        <f>(((Table1[[#This Row],[deadline]]/60)/60)/24)+DATE(1970,1,1)</f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9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>ROUND(Table1[[#This Row],[pledged]]/Table1[[#This Row],[goal]]*100,0)</f>
        <v>125</v>
      </c>
      <c r="P61">
        <f>IFERROR(ROUND(Table1[[#This Row],[pledged]]/Table1[[#This Row],[backers_count]],2),0)</f>
        <v>385.04</v>
      </c>
      <c r="Q61" t="s">
        <v>8309</v>
      </c>
      <c r="R61" t="s">
        <v>8310</v>
      </c>
      <c r="S61" s="14">
        <f>(((Table1[[#This Row],[launched_at]]/60)/60)/24)+DATE(1970,1,1)</f>
        <v>42502.569120370375</v>
      </c>
      <c r="T61" s="14">
        <f>(((Table1[[#This Row],[deadline]]/60)/60)/24)+DATE(1970,1,1)</f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9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>ROUND(Table1[[#This Row],[pledged]]/Table1[[#This Row],[goal]]*100,0)</f>
        <v>248</v>
      </c>
      <c r="P62">
        <f>IFERROR(ROUND(Table1[[#This Row],[pledged]]/Table1[[#This Row],[backers_count]],2),0)</f>
        <v>408.98</v>
      </c>
      <c r="Q62" t="s">
        <v>8309</v>
      </c>
      <c r="R62" t="s">
        <v>8310</v>
      </c>
      <c r="S62" s="14">
        <f>(((Table1[[#This Row],[launched_at]]/60)/60)/24)+DATE(1970,1,1)</f>
        <v>41941.500520833331</v>
      </c>
      <c r="T62" s="14">
        <f>(((Table1[[#This Row],[deadline]]/60)/60)/24)+DATE(1970,1,1)</f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9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>ROUND(Table1[[#This Row],[pledged]]/Table1[[#This Row],[goal]]*100,0)</f>
        <v>182</v>
      </c>
      <c r="P63">
        <f>IFERROR(ROUND(Table1[[#This Row],[pledged]]/Table1[[#This Row],[backers_count]],2),0)</f>
        <v>81.75</v>
      </c>
      <c r="Q63" t="s">
        <v>8322</v>
      </c>
      <c r="R63" t="s">
        <v>8323</v>
      </c>
      <c r="S63" s="14">
        <f>(((Table1[[#This Row],[launched_at]]/60)/60)/24)+DATE(1970,1,1)</f>
        <v>41674.063078703701</v>
      </c>
      <c r="T63" s="14">
        <f>(((Table1[[#This Row],[deadline]]/60)/60)/24)+DATE(1970,1,1)</f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9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>ROUND(Table1[[#This Row],[pledged]]/Table1[[#This Row],[goal]]*100,0)</f>
        <v>120</v>
      </c>
      <c r="P64">
        <f>IFERROR(ROUND(Table1[[#This Row],[pledged]]/Table1[[#This Row],[backers_count]],2),0)</f>
        <v>223.1</v>
      </c>
      <c r="Q64" t="s">
        <v>8309</v>
      </c>
      <c r="R64" t="s">
        <v>8310</v>
      </c>
      <c r="S64" s="14">
        <f>(((Table1[[#This Row],[launched_at]]/60)/60)/24)+DATE(1970,1,1)</f>
        <v>42048.813877314817</v>
      </c>
      <c r="T64" s="14">
        <f>(((Table1[[#This Row],[deadline]]/60)/60)/24)+DATE(1970,1,1)</f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9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>ROUND(Table1[[#This Row],[pledged]]/Table1[[#This Row],[goal]]*100,0)</f>
        <v>234</v>
      </c>
      <c r="P65">
        <f>IFERROR(ROUND(Table1[[#This Row],[pledged]]/Table1[[#This Row],[backers_count]],2),0)</f>
        <v>331.1</v>
      </c>
      <c r="Q65" t="s">
        <v>8309</v>
      </c>
      <c r="R65" t="s">
        <v>8310</v>
      </c>
      <c r="S65" s="14">
        <f>(((Table1[[#This Row],[launched_at]]/60)/60)/24)+DATE(1970,1,1)</f>
        <v>41800.604895833334</v>
      </c>
      <c r="T65" s="14">
        <f>(((Table1[[#This Row],[deadline]]/60)/60)/24)+DATE(1970,1,1)</f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9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>ROUND(Table1[[#This Row],[pledged]]/Table1[[#This Row],[goal]]*100,0)</f>
        <v>156</v>
      </c>
      <c r="P66">
        <f>IFERROR(ROUND(Table1[[#This Row],[pledged]]/Table1[[#This Row],[backers_count]],2),0)</f>
        <v>54.75</v>
      </c>
      <c r="Q66" t="s">
        <v>8322</v>
      </c>
      <c r="R66" t="s">
        <v>8323</v>
      </c>
      <c r="S66" s="14">
        <f>(((Table1[[#This Row],[launched_at]]/60)/60)/24)+DATE(1970,1,1)</f>
        <v>41744.590682870366</v>
      </c>
      <c r="T66" s="14">
        <f>(((Table1[[#This Row],[deadline]]/60)/60)/24)+DATE(1970,1,1)</f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9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>ROUND(Table1[[#This Row],[pledged]]/Table1[[#This Row],[goal]]*100,0)</f>
        <v>579</v>
      </c>
      <c r="P67">
        <f>IFERROR(ROUND(Table1[[#This Row],[pledged]]/Table1[[#This Row],[backers_count]],2),0)</f>
        <v>61.38</v>
      </c>
      <c r="Q67" t="s">
        <v>8309</v>
      </c>
      <c r="R67" t="s">
        <v>8310</v>
      </c>
      <c r="S67" s="14">
        <f>(((Table1[[#This Row],[launched_at]]/60)/60)/24)+DATE(1970,1,1)</f>
        <v>42557.792453703703</v>
      </c>
      <c r="T67" s="14">
        <f>(((Table1[[#This Row],[deadline]]/60)/60)/24)+DATE(1970,1,1)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9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>ROUND(Table1[[#This Row],[pledged]]/Table1[[#This Row],[goal]]*100,0)</f>
        <v>58</v>
      </c>
      <c r="P68">
        <f>IFERROR(ROUND(Table1[[#This Row],[pledged]]/Table1[[#This Row],[backers_count]],2),0)</f>
        <v>343.15</v>
      </c>
      <c r="Q68" t="s">
        <v>8309</v>
      </c>
      <c r="R68" t="s">
        <v>8311</v>
      </c>
      <c r="S68" s="14">
        <f>(((Table1[[#This Row],[launched_at]]/60)/60)/24)+DATE(1970,1,1)</f>
        <v>42675.66778935185</v>
      </c>
      <c r="T68" s="14">
        <f>(((Table1[[#This Row],[deadline]]/60)/60)/24)+DATE(1970,1,1)</f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9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>ROUND(Table1[[#This Row],[pledged]]/Table1[[#This Row],[goal]]*100,0)</f>
        <v>115</v>
      </c>
      <c r="P69">
        <f>IFERROR(ROUND(Table1[[#This Row],[pledged]]/Table1[[#This Row],[backers_count]],2),0)</f>
        <v>566.39</v>
      </c>
      <c r="Q69" t="s">
        <v>8309</v>
      </c>
      <c r="R69" t="s">
        <v>8310</v>
      </c>
      <c r="S69" s="14">
        <f>(((Table1[[#This Row],[launched_at]]/60)/60)/24)+DATE(1970,1,1)</f>
        <v>42423.3830787037</v>
      </c>
      <c r="T69" s="14">
        <f>(((Table1[[#This Row],[deadline]]/60)/60)/24)+DATE(1970,1,1)</f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9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>ROUND(Table1[[#This Row],[pledged]]/Table1[[#This Row],[goal]]*100,0)</f>
        <v>113</v>
      </c>
      <c r="P70">
        <f>IFERROR(ROUND(Table1[[#This Row],[pledged]]/Table1[[#This Row],[backers_count]],2),0)</f>
        <v>203.63</v>
      </c>
      <c r="Q70" t="s">
        <v>8322</v>
      </c>
      <c r="R70" t="s">
        <v>8323</v>
      </c>
      <c r="S70" s="14">
        <f>(((Table1[[#This Row],[launched_at]]/60)/60)/24)+DATE(1970,1,1)</f>
        <v>42263.680289351847</v>
      </c>
      <c r="T70" s="14">
        <f>(((Table1[[#This Row],[deadline]]/60)/60)/24)+DATE(1970,1,1)</f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9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>ROUND(Table1[[#This Row],[pledged]]/Table1[[#This Row],[goal]]*100,0)</f>
        <v>113</v>
      </c>
      <c r="P71">
        <f>IFERROR(ROUND(Table1[[#This Row],[pledged]]/Table1[[#This Row],[backers_count]],2),0)</f>
        <v>89.31</v>
      </c>
      <c r="Q71" t="s">
        <v>8324</v>
      </c>
      <c r="R71" t="s">
        <v>8325</v>
      </c>
      <c r="S71" s="14">
        <f>(((Table1[[#This Row],[launched_at]]/60)/60)/24)+DATE(1970,1,1)</f>
        <v>42644.535358796296</v>
      </c>
      <c r="T71" s="14">
        <f>(((Table1[[#This Row],[deadline]]/60)/60)/24)+DATE(1970,1,1)</f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9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>ROUND(Table1[[#This Row],[pledged]]/Table1[[#This Row],[goal]]*100,0)</f>
        <v>1105</v>
      </c>
      <c r="P72">
        <f>IFERROR(ROUND(Table1[[#This Row],[pledged]]/Table1[[#This Row],[backers_count]],2),0)</f>
        <v>67.69</v>
      </c>
      <c r="Q72" t="s">
        <v>8309</v>
      </c>
      <c r="R72" t="s">
        <v>8310</v>
      </c>
      <c r="S72" s="14">
        <f>(((Table1[[#This Row],[launched_at]]/60)/60)/24)+DATE(1970,1,1)</f>
        <v>41148.194641203707</v>
      </c>
      <c r="T72" s="14">
        <f>(((Table1[[#This Row],[deadline]]/60)/60)/24)+DATE(1970,1,1)</f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9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>ROUND(Table1[[#This Row],[pledged]]/Table1[[#This Row],[goal]]*100,0)</f>
        <v>1379</v>
      </c>
      <c r="P73">
        <f>IFERROR(ROUND(Table1[[#This Row],[pledged]]/Table1[[#This Row],[backers_count]],2),0)</f>
        <v>31.82</v>
      </c>
      <c r="Q73" t="s">
        <v>8309</v>
      </c>
      <c r="R73" t="s">
        <v>8316</v>
      </c>
      <c r="S73" s="14">
        <f>(((Table1[[#This Row],[launched_at]]/60)/60)/24)+DATE(1970,1,1)</f>
        <v>41144.42155092593</v>
      </c>
      <c r="T73" s="14">
        <f>(((Table1[[#This Row],[deadline]]/60)/60)/24)+DATE(1970,1,1)</f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9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>ROUND(Table1[[#This Row],[pledged]]/Table1[[#This Row],[goal]]*100,0)</f>
        <v>217</v>
      </c>
      <c r="P74">
        <f>IFERROR(ROUND(Table1[[#This Row],[pledged]]/Table1[[#This Row],[backers_count]],2),0)</f>
        <v>78.83</v>
      </c>
      <c r="Q74" t="s">
        <v>8309</v>
      </c>
      <c r="R74" t="s">
        <v>8310</v>
      </c>
      <c r="S74" s="14">
        <f>(((Table1[[#This Row],[launched_at]]/60)/60)/24)+DATE(1970,1,1)</f>
        <v>42728.71230324074</v>
      </c>
      <c r="T74" s="14">
        <f>(((Table1[[#This Row],[deadline]]/60)/60)/24)+DATE(1970,1,1)</f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9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>ROUND(Table1[[#This Row],[pledged]]/Table1[[#This Row],[goal]]*100,0)</f>
        <v>107</v>
      </c>
      <c r="P75">
        <f>IFERROR(ROUND(Table1[[#This Row],[pledged]]/Table1[[#This Row],[backers_count]],2),0)</f>
        <v>60.97</v>
      </c>
      <c r="Q75" t="s">
        <v>8309</v>
      </c>
      <c r="R75" t="s">
        <v>8316</v>
      </c>
      <c r="S75" s="14">
        <f>(((Table1[[#This Row],[launched_at]]/60)/60)/24)+DATE(1970,1,1)</f>
        <v>42508.541550925926</v>
      </c>
      <c r="T75" s="14">
        <f>(((Table1[[#This Row],[deadline]]/60)/60)/24)+DATE(1970,1,1)</f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9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>ROUND(Table1[[#This Row],[pledged]]/Table1[[#This Row],[goal]]*100,0)</f>
        <v>82</v>
      </c>
      <c r="P76">
        <f>IFERROR(ROUND(Table1[[#This Row],[pledged]]/Table1[[#This Row],[backers_count]],2),0)</f>
        <v>120.39</v>
      </c>
      <c r="Q76" t="s">
        <v>8309</v>
      </c>
      <c r="R76" t="s">
        <v>8311</v>
      </c>
      <c r="S76" s="14">
        <f>(((Table1[[#This Row],[launched_at]]/60)/60)/24)+DATE(1970,1,1)</f>
        <v>41563.485509259262</v>
      </c>
      <c r="T76" s="14">
        <f>(((Table1[[#This Row],[deadline]]/60)/60)/24)+DATE(1970,1,1)</f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9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>ROUND(Table1[[#This Row],[pledged]]/Table1[[#This Row],[goal]]*100,0)</f>
        <v>304</v>
      </c>
      <c r="P77">
        <f>IFERROR(ROUND(Table1[[#This Row],[pledged]]/Table1[[#This Row],[backers_count]],2),0)</f>
        <v>157.29</v>
      </c>
      <c r="Q77" t="s">
        <v>8309</v>
      </c>
      <c r="R77" t="s">
        <v>8316</v>
      </c>
      <c r="S77" s="14">
        <f>(((Table1[[#This Row],[launched_at]]/60)/60)/24)+DATE(1970,1,1)</f>
        <v>41075.237858796296</v>
      </c>
      <c r="T77" s="14">
        <f>(((Table1[[#This Row],[deadline]]/60)/60)/24)+DATE(1970,1,1)</f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9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>ROUND(Table1[[#This Row],[pledged]]/Table1[[#This Row],[goal]]*100,0)</f>
        <v>212</v>
      </c>
      <c r="P78">
        <f>IFERROR(ROUND(Table1[[#This Row],[pledged]]/Table1[[#This Row],[backers_count]],2),0)</f>
        <v>127.36</v>
      </c>
      <c r="Q78" t="s">
        <v>8309</v>
      </c>
      <c r="R78" t="s">
        <v>8310</v>
      </c>
      <c r="S78" s="14">
        <f>(((Table1[[#This Row],[launched_at]]/60)/60)/24)+DATE(1970,1,1)</f>
        <v>42651.420567129629</v>
      </c>
      <c r="T78" s="14">
        <f>(((Table1[[#This Row],[deadline]]/60)/60)/24)+DATE(1970,1,1)</f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9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>ROUND(Table1[[#This Row],[pledged]]/Table1[[#This Row],[goal]]*100,0)</f>
        <v>141</v>
      </c>
      <c r="P79">
        <f>IFERROR(ROUND(Table1[[#This Row],[pledged]]/Table1[[#This Row],[backers_count]],2),0)</f>
        <v>95.83</v>
      </c>
      <c r="Q79" t="s">
        <v>8309</v>
      </c>
      <c r="R79" t="s">
        <v>8311</v>
      </c>
      <c r="S79" s="14">
        <f>(((Table1[[#This Row],[launched_at]]/60)/60)/24)+DATE(1970,1,1)</f>
        <v>42199.618518518517</v>
      </c>
      <c r="T79" s="14">
        <f>(((Table1[[#This Row],[deadline]]/60)/60)/24)+DATE(1970,1,1)</f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9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>ROUND(Table1[[#This Row],[pledged]]/Table1[[#This Row],[goal]]*100,0)</f>
        <v>2647</v>
      </c>
      <c r="P80">
        <f>IFERROR(ROUND(Table1[[#This Row],[pledged]]/Table1[[#This Row],[backers_count]],2),0)</f>
        <v>53.48</v>
      </c>
      <c r="Q80" t="s">
        <v>8317</v>
      </c>
      <c r="R80" t="s">
        <v>8318</v>
      </c>
      <c r="S80" s="14">
        <f>(((Table1[[#This Row],[launched_at]]/60)/60)/24)+DATE(1970,1,1)</f>
        <v>41660.708530092597</v>
      </c>
      <c r="T80" s="14">
        <f>(((Table1[[#This Row],[deadline]]/60)/60)/24)+DATE(1970,1,1)</f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9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>ROUND(Table1[[#This Row],[pledged]]/Table1[[#This Row],[goal]]*100,0)</f>
        <v>106</v>
      </c>
      <c r="P81">
        <f>IFERROR(ROUND(Table1[[#This Row],[pledged]]/Table1[[#This Row],[backers_count]],2),0)</f>
        <v>261.75</v>
      </c>
      <c r="Q81" t="s">
        <v>8309</v>
      </c>
      <c r="R81" t="s">
        <v>8310</v>
      </c>
      <c r="S81" s="14">
        <f>(((Table1[[#This Row],[launched_at]]/60)/60)/24)+DATE(1970,1,1)</f>
        <v>42452.579988425925</v>
      </c>
      <c r="T81" s="14">
        <f>(((Table1[[#This Row],[deadline]]/60)/60)/24)+DATE(1970,1,1)</f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9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>ROUND(Table1[[#This Row],[pledged]]/Table1[[#This Row],[goal]]*100,0)</f>
        <v>521</v>
      </c>
      <c r="P82">
        <f>IFERROR(ROUND(Table1[[#This Row],[pledged]]/Table1[[#This Row],[backers_count]],2),0)</f>
        <v>48.1</v>
      </c>
      <c r="Q82" t="s">
        <v>8320</v>
      </c>
      <c r="R82" t="s">
        <v>8321</v>
      </c>
      <c r="S82" s="14">
        <f>(((Table1[[#This Row],[launched_at]]/60)/60)/24)+DATE(1970,1,1)</f>
        <v>41666.924710648149</v>
      </c>
      <c r="T82" s="14">
        <f>(((Table1[[#This Row],[deadline]]/60)/60)/24)+DATE(1970,1,1)</f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9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>ROUND(Table1[[#This Row],[pledged]]/Table1[[#This Row],[goal]]*100,0)</f>
        <v>103</v>
      </c>
      <c r="P83">
        <f>IFERROR(ROUND(Table1[[#This Row],[pledged]]/Table1[[#This Row],[backers_count]],2),0)</f>
        <v>227.85</v>
      </c>
      <c r="Q83" t="s">
        <v>8309</v>
      </c>
      <c r="R83" t="s">
        <v>8310</v>
      </c>
      <c r="S83" s="14">
        <f>(((Table1[[#This Row],[launched_at]]/60)/60)/24)+DATE(1970,1,1)</f>
        <v>42081.903587962966</v>
      </c>
      <c r="T83" s="14">
        <f>(((Table1[[#This Row],[deadline]]/60)/60)/24)+DATE(1970,1,1)</f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9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>ROUND(Table1[[#This Row],[pledged]]/Table1[[#This Row],[goal]]*100,0)</f>
        <v>101</v>
      </c>
      <c r="P84">
        <f>IFERROR(ROUND(Table1[[#This Row],[pledged]]/Table1[[#This Row],[backers_count]],2),0)</f>
        <v>1008.24</v>
      </c>
      <c r="Q84" t="s">
        <v>8324</v>
      </c>
      <c r="R84" t="s">
        <v>8327</v>
      </c>
      <c r="S84" s="14">
        <f>(((Table1[[#This Row],[launched_at]]/60)/60)/24)+DATE(1970,1,1)</f>
        <v>42116.710752314815</v>
      </c>
      <c r="T84" s="14">
        <f>(((Table1[[#This Row],[deadline]]/60)/60)/24)+DATE(1970,1,1)</f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9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>ROUND(Table1[[#This Row],[pledged]]/Table1[[#This Row],[goal]]*100,0)</f>
        <v>1436</v>
      </c>
      <c r="P85">
        <f>IFERROR(ROUND(Table1[[#This Row],[pledged]]/Table1[[#This Row],[backers_count]],2),0)</f>
        <v>74.11</v>
      </c>
      <c r="Q85" t="s">
        <v>8309</v>
      </c>
      <c r="R85" t="s">
        <v>8310</v>
      </c>
      <c r="S85" s="14">
        <f>(((Table1[[#This Row],[launched_at]]/60)/60)/24)+DATE(1970,1,1)</f>
        <v>41326.987974537034</v>
      </c>
      <c r="T85" s="14">
        <f>(((Table1[[#This Row],[deadline]]/60)/60)/24)+DATE(1970,1,1)</f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9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>ROUND(Table1[[#This Row],[pledged]]/Table1[[#This Row],[goal]]*100,0)</f>
        <v>100</v>
      </c>
      <c r="P86">
        <f>IFERROR(ROUND(Table1[[#This Row],[pledged]]/Table1[[#This Row],[backers_count]],2),0)</f>
        <v>179.28</v>
      </c>
      <c r="Q86" t="s">
        <v>8324</v>
      </c>
      <c r="R86" t="s">
        <v>8327</v>
      </c>
      <c r="S86" s="14">
        <f>(((Table1[[#This Row],[launched_at]]/60)/60)/24)+DATE(1970,1,1)</f>
        <v>41730.276747685188</v>
      </c>
      <c r="T86" s="14">
        <f>(((Table1[[#This Row],[deadline]]/60)/60)/24)+DATE(1970,1,1)</f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9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>ROUND(Table1[[#This Row],[pledged]]/Table1[[#This Row],[goal]]*100,0)</f>
        <v>132</v>
      </c>
      <c r="P87">
        <f>IFERROR(ROUND(Table1[[#This Row],[pledged]]/Table1[[#This Row],[backers_count]],2),0)</f>
        <v>105.05</v>
      </c>
      <c r="Q87" t="s">
        <v>8322</v>
      </c>
      <c r="R87" t="s">
        <v>8323</v>
      </c>
      <c r="S87" s="14">
        <f>(((Table1[[#This Row],[launched_at]]/60)/60)/24)+DATE(1970,1,1)</f>
        <v>42072.738067129627</v>
      </c>
      <c r="T87" s="14">
        <f>(((Table1[[#This Row],[deadline]]/60)/60)/24)+DATE(1970,1,1)</f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9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>ROUND(Table1[[#This Row],[pledged]]/Table1[[#This Row],[goal]]*100,0)</f>
        <v>56</v>
      </c>
      <c r="P88">
        <f>IFERROR(ROUND(Table1[[#This Row],[pledged]]/Table1[[#This Row],[backers_count]],2),0)</f>
        <v>790.84</v>
      </c>
      <c r="Q88" t="s">
        <v>8309</v>
      </c>
      <c r="R88" t="s">
        <v>8311</v>
      </c>
      <c r="S88" s="14">
        <f>(((Table1[[#This Row],[launched_at]]/60)/60)/24)+DATE(1970,1,1)</f>
        <v>42395.309039351851</v>
      </c>
      <c r="T88" s="14">
        <f>(((Table1[[#This Row],[deadline]]/60)/60)/24)+DATE(1970,1,1)</f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9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>ROUND(Table1[[#This Row],[pledged]]/Table1[[#This Row],[goal]]*100,0)</f>
        <v>201</v>
      </c>
      <c r="P89">
        <f>IFERROR(ROUND(Table1[[#This Row],[pledged]]/Table1[[#This Row],[backers_count]],2),0)</f>
        <v>51.31</v>
      </c>
      <c r="Q89" t="s">
        <v>8309</v>
      </c>
      <c r="R89" t="s">
        <v>8310</v>
      </c>
      <c r="S89" s="14">
        <f>(((Table1[[#This Row],[launched_at]]/60)/60)/24)+DATE(1970,1,1)</f>
        <v>40624.181400462963</v>
      </c>
      <c r="T89" s="14">
        <f>(((Table1[[#This Row],[deadline]]/60)/60)/24)+DATE(1970,1,1)</f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9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>ROUND(Table1[[#This Row],[pledged]]/Table1[[#This Row],[goal]]*100,0)</f>
        <v>320</v>
      </c>
      <c r="P90">
        <f>IFERROR(ROUND(Table1[[#This Row],[pledged]]/Table1[[#This Row],[backers_count]],2),0)</f>
        <v>55.28</v>
      </c>
      <c r="Q90" t="s">
        <v>8309</v>
      </c>
      <c r="R90" t="s">
        <v>8310</v>
      </c>
      <c r="S90" s="14">
        <f>(((Table1[[#This Row],[launched_at]]/60)/60)/24)+DATE(1970,1,1)</f>
        <v>42570.996423611112</v>
      </c>
      <c r="T90" s="14">
        <f>(((Table1[[#This Row],[deadline]]/60)/60)/24)+DATE(1970,1,1)</f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9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>ROUND(Table1[[#This Row],[pledged]]/Table1[[#This Row],[goal]]*100,0)</f>
        <v>144</v>
      </c>
      <c r="P91">
        <f>IFERROR(ROUND(Table1[[#This Row],[pledged]]/Table1[[#This Row],[backers_count]],2),0)</f>
        <v>74.64</v>
      </c>
      <c r="Q91" t="s">
        <v>8309</v>
      </c>
      <c r="R91" t="s">
        <v>8316</v>
      </c>
      <c r="S91" s="14">
        <f>(((Table1[[#This Row],[launched_at]]/60)/60)/24)+DATE(1970,1,1)</f>
        <v>42251.16715277778</v>
      </c>
      <c r="T91" s="14">
        <f>(((Table1[[#This Row],[deadline]]/60)/60)/24)+DATE(1970,1,1)</f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9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>ROUND(Table1[[#This Row],[pledged]]/Table1[[#This Row],[goal]]*100,0)</f>
        <v>1857</v>
      </c>
      <c r="P92">
        <f>IFERROR(ROUND(Table1[[#This Row],[pledged]]/Table1[[#This Row],[backers_count]],2),0)</f>
        <v>149.03</v>
      </c>
      <c r="Q92" t="s">
        <v>8317</v>
      </c>
      <c r="R92" t="s">
        <v>8318</v>
      </c>
      <c r="S92" s="14">
        <f>(((Table1[[#This Row],[launched_at]]/60)/60)/24)+DATE(1970,1,1)</f>
        <v>41319.349988425929</v>
      </c>
      <c r="T92" s="14">
        <f>(((Table1[[#This Row],[deadline]]/60)/60)/24)+DATE(1970,1,1)</f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9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>ROUND(Table1[[#This Row],[pledged]]/Table1[[#This Row],[goal]]*100,0)</f>
        <v>154</v>
      </c>
      <c r="P93">
        <f>IFERROR(ROUND(Table1[[#This Row],[pledged]]/Table1[[#This Row],[backers_count]],2),0)</f>
        <v>84.87</v>
      </c>
      <c r="Q93" t="s">
        <v>8324</v>
      </c>
      <c r="R93" t="s">
        <v>8325</v>
      </c>
      <c r="S93" s="14">
        <f>(((Table1[[#This Row],[launched_at]]/60)/60)/24)+DATE(1970,1,1)</f>
        <v>41828.229490740741</v>
      </c>
      <c r="T93" s="14">
        <f>(((Table1[[#This Row],[deadline]]/60)/60)/24)+DATE(1970,1,1)</f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9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>ROUND(Table1[[#This Row],[pledged]]/Table1[[#This Row],[goal]]*100,0)</f>
        <v>922</v>
      </c>
      <c r="P94">
        <f>IFERROR(ROUND(Table1[[#This Row],[pledged]]/Table1[[#This Row],[backers_count]],2),0)</f>
        <v>192.39</v>
      </c>
      <c r="Q94" t="s">
        <v>8309</v>
      </c>
      <c r="R94" t="s">
        <v>8310</v>
      </c>
      <c r="S94" s="14">
        <f>(((Table1[[#This Row],[launched_at]]/60)/60)/24)+DATE(1970,1,1)</f>
        <v>41312.88077546296</v>
      </c>
      <c r="T94" s="14">
        <f>(((Table1[[#This Row],[deadline]]/60)/60)/24)+DATE(1970,1,1)</f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9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>ROUND(Table1[[#This Row],[pledged]]/Table1[[#This Row],[goal]]*100,0)</f>
        <v>166</v>
      </c>
      <c r="P95">
        <f>IFERROR(ROUND(Table1[[#This Row],[pledged]]/Table1[[#This Row],[backers_count]],2),0)</f>
        <v>97.73</v>
      </c>
      <c r="Q95" t="s">
        <v>8314</v>
      </c>
      <c r="R95" t="s">
        <v>8315</v>
      </c>
      <c r="S95" s="14">
        <f>(((Table1[[#This Row],[launched_at]]/60)/60)/24)+DATE(1970,1,1)</f>
        <v>42163.583599537036</v>
      </c>
      <c r="T95" s="14">
        <f>(((Table1[[#This Row],[deadline]]/60)/60)/24)+DATE(1970,1,1)</f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9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>ROUND(Table1[[#This Row],[pledged]]/Table1[[#This Row],[goal]]*100,0)</f>
        <v>101</v>
      </c>
      <c r="P96">
        <f>IFERROR(ROUND(Table1[[#This Row],[pledged]]/Table1[[#This Row],[backers_count]],2),0)</f>
        <v>589.95000000000005</v>
      </c>
      <c r="Q96" t="s">
        <v>8322</v>
      </c>
      <c r="R96" t="s">
        <v>8323</v>
      </c>
      <c r="S96" s="14">
        <f>(((Table1[[#This Row],[launched_at]]/60)/60)/24)+DATE(1970,1,1)</f>
        <v>40870.774409722224</v>
      </c>
      <c r="T96" s="14">
        <f>(((Table1[[#This Row],[deadline]]/60)/60)/24)+DATE(1970,1,1)</f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9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>ROUND(Table1[[#This Row],[pledged]]/Table1[[#This Row],[goal]]*100,0)</f>
        <v>68</v>
      </c>
      <c r="P97">
        <f>IFERROR(ROUND(Table1[[#This Row],[pledged]]/Table1[[#This Row],[backers_count]],2),0)</f>
        <v>244.8</v>
      </c>
      <c r="Q97" t="s">
        <v>8324</v>
      </c>
      <c r="R97" t="s">
        <v>8325</v>
      </c>
      <c r="S97" s="14">
        <f>(((Table1[[#This Row],[launched_at]]/60)/60)/24)+DATE(1970,1,1)</f>
        <v>42530.993032407408</v>
      </c>
      <c r="T97" s="14">
        <f>(((Table1[[#This Row],[deadline]]/60)/60)/24)+DATE(1970,1,1)</f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9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>ROUND(Table1[[#This Row],[pledged]]/Table1[[#This Row],[goal]]*100,0)</f>
        <v>85</v>
      </c>
      <c r="P98">
        <f>IFERROR(ROUND(Table1[[#This Row],[pledged]]/Table1[[#This Row],[backers_count]],2),0)</f>
        <v>379.23</v>
      </c>
      <c r="Q98" t="s">
        <v>8309</v>
      </c>
      <c r="R98" t="s">
        <v>8311</v>
      </c>
      <c r="S98" s="14">
        <f>(((Table1[[#This Row],[launched_at]]/60)/60)/24)+DATE(1970,1,1)</f>
        <v>41955.863750000004</v>
      </c>
      <c r="T98" s="14">
        <f>(((Table1[[#This Row],[deadline]]/60)/60)/24)+DATE(1970,1,1)</f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9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>ROUND(Table1[[#This Row],[pledged]]/Table1[[#This Row],[goal]]*100,0)</f>
        <v>118</v>
      </c>
      <c r="P99">
        <f>IFERROR(ROUND(Table1[[#This Row],[pledged]]/Table1[[#This Row],[backers_count]],2),0)</f>
        <v>2500.9699999999998</v>
      </c>
      <c r="Q99" t="s">
        <v>8309</v>
      </c>
      <c r="R99" t="s">
        <v>8310</v>
      </c>
      <c r="S99" s="14">
        <f>(((Table1[[#This Row],[launched_at]]/60)/60)/24)+DATE(1970,1,1)</f>
        <v>41964.362743055557</v>
      </c>
      <c r="T99" s="14">
        <f>(((Table1[[#This Row],[deadline]]/60)/60)/24)+DATE(1970,1,1)</f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9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>ROUND(Table1[[#This Row],[pledged]]/Table1[[#This Row],[goal]]*100,0)</f>
        <v>214</v>
      </c>
      <c r="P100">
        <f>IFERROR(ROUND(Table1[[#This Row],[pledged]]/Table1[[#This Row],[backers_count]],2),0)</f>
        <v>144.69</v>
      </c>
      <c r="Q100" t="s">
        <v>8322</v>
      </c>
      <c r="R100" t="s">
        <v>8323</v>
      </c>
      <c r="S100" s="14">
        <f>(((Table1[[#This Row],[launched_at]]/60)/60)/24)+DATE(1970,1,1)</f>
        <v>42200.67659722222</v>
      </c>
      <c r="T100" s="14">
        <f>(((Table1[[#This Row],[deadline]]/60)/60)/24)+DATE(1970,1,1)</f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9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>ROUND(Table1[[#This Row],[pledged]]/Table1[[#This Row],[goal]]*100,0)</f>
        <v>32</v>
      </c>
      <c r="P101">
        <f>IFERROR(ROUND(Table1[[#This Row],[pledged]]/Table1[[#This Row],[backers_count]],2),0)</f>
        <v>800.7</v>
      </c>
      <c r="Q101" t="s">
        <v>8309</v>
      </c>
      <c r="R101" t="s">
        <v>8311</v>
      </c>
      <c r="S101" s="14">
        <f>(((Table1[[#This Row],[launched_at]]/60)/60)/24)+DATE(1970,1,1)</f>
        <v>42669.802303240736</v>
      </c>
      <c r="T101" s="14">
        <f>(((Table1[[#This Row],[deadline]]/60)/60)/24)+DATE(1970,1,1)</f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9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>ROUND(Table1[[#This Row],[pledged]]/Table1[[#This Row],[goal]]*100,0)</f>
        <v>199</v>
      </c>
      <c r="P102">
        <f>IFERROR(ROUND(Table1[[#This Row],[pledged]]/Table1[[#This Row],[backers_count]],2),0)</f>
        <v>51.21</v>
      </c>
      <c r="Q102" t="s">
        <v>8309</v>
      </c>
      <c r="R102" t="s">
        <v>8310</v>
      </c>
      <c r="S102" s="14">
        <f>(((Table1[[#This Row],[launched_at]]/60)/60)/24)+DATE(1970,1,1)</f>
        <v>41603.333668981482</v>
      </c>
      <c r="T102" s="14">
        <f>(((Table1[[#This Row],[deadline]]/60)/60)/24)+DATE(1970,1,1)</f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9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>ROUND(Table1[[#This Row],[pledged]]/Table1[[#This Row],[goal]]*100,0)</f>
        <v>429</v>
      </c>
      <c r="P103">
        <f>IFERROR(ROUND(Table1[[#This Row],[pledged]]/Table1[[#This Row],[backers_count]],2),0)</f>
        <v>64.819999999999993</v>
      </c>
      <c r="Q103" t="s">
        <v>8328</v>
      </c>
      <c r="R103" t="s">
        <v>8329</v>
      </c>
      <c r="S103" s="14">
        <f>(((Table1[[#This Row],[launched_at]]/60)/60)/24)+DATE(1970,1,1)</f>
        <v>41324.79415509259</v>
      </c>
      <c r="T103" s="14">
        <f>(((Table1[[#This Row],[deadline]]/60)/60)/24)+DATE(1970,1,1)</f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9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>ROUND(Table1[[#This Row],[pledged]]/Table1[[#This Row],[goal]]*100,0)</f>
        <v>111</v>
      </c>
      <c r="P104">
        <f>IFERROR(ROUND(Table1[[#This Row],[pledged]]/Table1[[#This Row],[backers_count]],2),0)</f>
        <v>226.21</v>
      </c>
      <c r="Q104" t="s">
        <v>8309</v>
      </c>
      <c r="R104" t="s">
        <v>8310</v>
      </c>
      <c r="S104" s="14">
        <f>(((Table1[[#This Row],[launched_at]]/60)/60)/24)+DATE(1970,1,1)</f>
        <v>42467.581388888888</v>
      </c>
      <c r="T104" s="14">
        <f>(((Table1[[#This Row],[deadline]]/60)/60)/24)+DATE(1970,1,1)</f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9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>ROUND(Table1[[#This Row],[pledged]]/Table1[[#This Row],[goal]]*100,0)</f>
        <v>104</v>
      </c>
      <c r="P105">
        <f>IFERROR(ROUND(Table1[[#This Row],[pledged]]/Table1[[#This Row],[backers_count]],2),0)</f>
        <v>156.05000000000001</v>
      </c>
      <c r="Q105" t="s">
        <v>8322</v>
      </c>
      <c r="R105" t="s">
        <v>8323</v>
      </c>
      <c r="S105" s="14">
        <f>(((Table1[[#This Row],[launched_at]]/60)/60)/24)+DATE(1970,1,1)</f>
        <v>42278.946620370371</v>
      </c>
      <c r="T105" s="14">
        <f>(((Table1[[#This Row],[deadline]]/60)/60)/24)+DATE(1970,1,1)</f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9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>ROUND(Table1[[#This Row],[pledged]]/Table1[[#This Row],[goal]]*100,0)</f>
        <v>110</v>
      </c>
      <c r="P106">
        <f>IFERROR(ROUND(Table1[[#This Row],[pledged]]/Table1[[#This Row],[backers_count]],2),0)</f>
        <v>71.849999999999994</v>
      </c>
      <c r="Q106" t="s">
        <v>8328</v>
      </c>
      <c r="R106" t="s">
        <v>8330</v>
      </c>
      <c r="S106" s="14">
        <f>(((Table1[[#This Row],[launched_at]]/60)/60)/24)+DATE(1970,1,1)</f>
        <v>42049.833761574075</v>
      </c>
      <c r="T106" s="14">
        <f>(((Table1[[#This Row],[deadline]]/60)/60)/24)+DATE(1970,1,1)</f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9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>ROUND(Table1[[#This Row],[pledged]]/Table1[[#This Row],[goal]]*100,0)</f>
        <v>153</v>
      </c>
      <c r="P107">
        <f>IFERROR(ROUND(Table1[[#This Row],[pledged]]/Table1[[#This Row],[backers_count]],2),0)</f>
        <v>138.49</v>
      </c>
      <c r="Q107" t="s">
        <v>8309</v>
      </c>
      <c r="R107" t="s">
        <v>8310</v>
      </c>
      <c r="S107" s="14">
        <f>(((Table1[[#This Row],[launched_at]]/60)/60)/24)+DATE(1970,1,1)</f>
        <v>41351.76090277778</v>
      </c>
      <c r="T107" s="14">
        <f>(((Table1[[#This Row],[deadline]]/60)/60)/24)+DATE(1970,1,1)</f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9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>ROUND(Table1[[#This Row],[pledged]]/Table1[[#This Row],[goal]]*100,0)</f>
        <v>102</v>
      </c>
      <c r="P108">
        <f>IFERROR(ROUND(Table1[[#This Row],[pledged]]/Table1[[#This Row],[backers_count]],2),0)</f>
        <v>154.41999999999999</v>
      </c>
      <c r="Q108" t="s">
        <v>8322</v>
      </c>
      <c r="R108" t="s">
        <v>8323</v>
      </c>
      <c r="S108" s="14">
        <f>(((Table1[[#This Row],[launched_at]]/60)/60)/24)+DATE(1970,1,1)</f>
        <v>40812.803229166668</v>
      </c>
      <c r="T108" s="14">
        <f>(((Table1[[#This Row],[deadline]]/60)/60)/24)+DATE(1970,1,1)</f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9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>ROUND(Table1[[#This Row],[pledged]]/Table1[[#This Row],[goal]]*100,0)</f>
        <v>381</v>
      </c>
      <c r="P109">
        <f>IFERROR(ROUND(Table1[[#This Row],[pledged]]/Table1[[#This Row],[backers_count]],2),0)</f>
        <v>188.38</v>
      </c>
      <c r="Q109" t="s">
        <v>8317</v>
      </c>
      <c r="R109" t="s">
        <v>8318</v>
      </c>
      <c r="S109" s="14">
        <f>(((Table1[[#This Row],[launched_at]]/60)/60)/24)+DATE(1970,1,1)</f>
        <v>41968.829826388886</v>
      </c>
      <c r="T109" s="14">
        <f>(((Table1[[#This Row],[deadline]]/60)/60)/24)+DATE(1970,1,1)</f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9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>ROUND(Table1[[#This Row],[pledged]]/Table1[[#This Row],[goal]]*100,0)</f>
        <v>304</v>
      </c>
      <c r="P110">
        <f>IFERROR(ROUND(Table1[[#This Row],[pledged]]/Table1[[#This Row],[backers_count]],2),0)</f>
        <v>143.21</v>
      </c>
      <c r="Q110" t="s">
        <v>8309</v>
      </c>
      <c r="R110" t="s">
        <v>8310</v>
      </c>
      <c r="S110" s="14">
        <f>(((Table1[[#This Row],[launched_at]]/60)/60)/24)+DATE(1970,1,1)</f>
        <v>42689.565671296295</v>
      </c>
      <c r="T110" s="14">
        <f>(((Table1[[#This Row],[deadline]]/60)/60)/24)+DATE(1970,1,1)</f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9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>ROUND(Table1[[#This Row],[pledged]]/Table1[[#This Row],[goal]]*100,0)</f>
        <v>375</v>
      </c>
      <c r="P111">
        <f>IFERROR(ROUND(Table1[[#This Row],[pledged]]/Table1[[#This Row],[backers_count]],2),0)</f>
        <v>186.81</v>
      </c>
      <c r="Q111" t="s">
        <v>8309</v>
      </c>
      <c r="R111" t="s">
        <v>8310</v>
      </c>
      <c r="S111" s="14">
        <f>(((Table1[[#This Row],[launched_at]]/60)/60)/24)+DATE(1970,1,1)</f>
        <v>41445.334131944444</v>
      </c>
      <c r="T111" s="14">
        <f>(((Table1[[#This Row],[deadline]]/60)/60)/24)+DATE(1970,1,1)</f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9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>ROUND(Table1[[#This Row],[pledged]]/Table1[[#This Row],[goal]]*100,0)</f>
        <v>300</v>
      </c>
      <c r="P112">
        <f>IFERROR(ROUND(Table1[[#This Row],[pledged]]/Table1[[#This Row],[backers_count]],2),0)</f>
        <v>73.489999999999995</v>
      </c>
      <c r="Q112" t="s">
        <v>8309</v>
      </c>
      <c r="R112" t="s">
        <v>8311</v>
      </c>
      <c r="S112" s="14">
        <f>(((Table1[[#This Row],[launched_at]]/60)/60)/24)+DATE(1970,1,1)</f>
        <v>41898.665960648148</v>
      </c>
      <c r="T112" s="14">
        <f>(((Table1[[#This Row],[deadline]]/60)/60)/24)+DATE(1970,1,1)</f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9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>ROUND(Table1[[#This Row],[pledged]]/Table1[[#This Row],[goal]]*100,0)</f>
        <v>226</v>
      </c>
      <c r="P113">
        <f>IFERROR(ROUND(Table1[[#This Row],[pledged]]/Table1[[#This Row],[backers_count]],2),0)</f>
        <v>118.61</v>
      </c>
      <c r="Q113" t="s">
        <v>8309</v>
      </c>
      <c r="R113" t="s">
        <v>8310</v>
      </c>
      <c r="S113" s="14">
        <f>(((Table1[[#This Row],[launched_at]]/60)/60)/24)+DATE(1970,1,1)</f>
        <v>41212.996481481481</v>
      </c>
      <c r="T113" s="14">
        <f>(((Table1[[#This Row],[deadline]]/60)/60)/24)+DATE(1970,1,1)</f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9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>ROUND(Table1[[#This Row],[pledged]]/Table1[[#This Row],[goal]]*100,0)</f>
        <v>370</v>
      </c>
      <c r="P114">
        <f>IFERROR(ROUND(Table1[[#This Row],[pledged]]/Table1[[#This Row],[backers_count]],2),0)</f>
        <v>182.78</v>
      </c>
      <c r="Q114" t="s">
        <v>8309</v>
      </c>
      <c r="R114" t="s">
        <v>8310</v>
      </c>
      <c r="S114" s="14">
        <f>(((Table1[[#This Row],[launched_at]]/60)/60)/24)+DATE(1970,1,1)</f>
        <v>41730.663530092592</v>
      </c>
      <c r="T114" s="14">
        <f>(((Table1[[#This Row],[deadline]]/60)/60)/24)+DATE(1970,1,1)</f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9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>ROUND(Table1[[#This Row],[pledged]]/Table1[[#This Row],[goal]]*100,0)</f>
        <v>246</v>
      </c>
      <c r="P115">
        <f>IFERROR(ROUND(Table1[[#This Row],[pledged]]/Table1[[#This Row],[backers_count]],2),0)</f>
        <v>161.88</v>
      </c>
      <c r="Q115" t="s">
        <v>8309</v>
      </c>
      <c r="R115" t="s">
        <v>8310</v>
      </c>
      <c r="S115" s="14">
        <f>(((Table1[[#This Row],[launched_at]]/60)/60)/24)+DATE(1970,1,1)</f>
        <v>41611.917673611111</v>
      </c>
      <c r="T115" s="14">
        <f>(((Table1[[#This Row],[deadline]]/60)/60)/24)+DATE(1970,1,1)</f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9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>ROUND(Table1[[#This Row],[pledged]]/Table1[[#This Row],[goal]]*100,0)</f>
        <v>294</v>
      </c>
      <c r="P116">
        <f>IFERROR(ROUND(Table1[[#This Row],[pledged]]/Table1[[#This Row],[backers_count]],2),0)</f>
        <v>66.62</v>
      </c>
      <c r="Q116" t="s">
        <v>8320</v>
      </c>
      <c r="R116" t="s">
        <v>8321</v>
      </c>
      <c r="S116" s="14">
        <f>(((Table1[[#This Row],[launched_at]]/60)/60)/24)+DATE(1970,1,1)</f>
        <v>42692.79987268518</v>
      </c>
      <c r="T116" s="14">
        <f>(((Table1[[#This Row],[deadline]]/60)/60)/24)+DATE(1970,1,1)</f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9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>ROUND(Table1[[#This Row],[pledged]]/Table1[[#This Row],[goal]]*100,0)</f>
        <v>65</v>
      </c>
      <c r="P117">
        <f>IFERROR(ROUND(Table1[[#This Row],[pledged]]/Table1[[#This Row],[backers_count]],2),0)</f>
        <v>201.6</v>
      </c>
      <c r="Q117" t="s">
        <v>8309</v>
      </c>
      <c r="R117" t="s">
        <v>8311</v>
      </c>
      <c r="S117" s="14">
        <f>(((Table1[[#This Row],[launched_at]]/60)/60)/24)+DATE(1970,1,1)</f>
        <v>41947.457569444443</v>
      </c>
      <c r="T117" s="14">
        <f>(((Table1[[#This Row],[deadline]]/60)/60)/24)+DATE(1970,1,1)</f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9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>ROUND(Table1[[#This Row],[pledged]]/Table1[[#This Row],[goal]]*100,0)</f>
        <v>110</v>
      </c>
      <c r="P118">
        <f>IFERROR(ROUND(Table1[[#This Row],[pledged]]/Table1[[#This Row],[backers_count]],2),0)</f>
        <v>75.44</v>
      </c>
      <c r="Q118" t="s">
        <v>8322</v>
      </c>
      <c r="R118" t="s">
        <v>8323</v>
      </c>
      <c r="S118" s="14">
        <f>(((Table1[[#This Row],[launched_at]]/60)/60)/24)+DATE(1970,1,1)</f>
        <v>42117.891423611116</v>
      </c>
      <c r="T118" s="14">
        <f>(((Table1[[#This Row],[deadline]]/60)/60)/24)+DATE(1970,1,1)</f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9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>ROUND(Table1[[#This Row],[pledged]]/Table1[[#This Row],[goal]]*100,0)</f>
        <v>198</v>
      </c>
      <c r="P119">
        <f>IFERROR(ROUND(Table1[[#This Row],[pledged]]/Table1[[#This Row],[backers_count]],2),0)</f>
        <v>101.86</v>
      </c>
      <c r="Q119" t="s">
        <v>8309</v>
      </c>
      <c r="R119" t="s">
        <v>8310</v>
      </c>
      <c r="S119" s="14">
        <f>(((Table1[[#This Row],[launched_at]]/60)/60)/24)+DATE(1970,1,1)</f>
        <v>41526.60665509259</v>
      </c>
      <c r="T119" s="14">
        <f>(((Table1[[#This Row],[deadline]]/60)/60)/24)+DATE(1970,1,1)</f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9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>ROUND(Table1[[#This Row],[pledged]]/Table1[[#This Row],[goal]]*100,0)</f>
        <v>452</v>
      </c>
      <c r="P120">
        <f>IFERROR(ROUND(Table1[[#This Row],[pledged]]/Table1[[#This Row],[backers_count]],2),0)</f>
        <v>75.650000000000006</v>
      </c>
      <c r="Q120" t="s">
        <v>8317</v>
      </c>
      <c r="R120" t="s">
        <v>8318</v>
      </c>
      <c r="S120" s="14">
        <f>(((Table1[[#This Row],[launched_at]]/60)/60)/24)+DATE(1970,1,1)</f>
        <v>42664.405925925923</v>
      </c>
      <c r="T120" s="14">
        <f>(((Table1[[#This Row],[deadline]]/60)/60)/24)+DATE(1970,1,1)</f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9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>ROUND(Table1[[#This Row],[pledged]]/Table1[[#This Row],[goal]]*100,0)</f>
        <v>133</v>
      </c>
      <c r="P121">
        <f>IFERROR(ROUND(Table1[[#This Row],[pledged]]/Table1[[#This Row],[backers_count]],2),0)</f>
        <v>100.08</v>
      </c>
      <c r="Q121" t="s">
        <v>8322</v>
      </c>
      <c r="R121" t="s">
        <v>8323</v>
      </c>
      <c r="S121" s="14">
        <f>(((Table1[[#This Row],[launched_at]]/60)/60)/24)+DATE(1970,1,1)</f>
        <v>41519.004733796297</v>
      </c>
      <c r="T121" s="14">
        <f>(((Table1[[#This Row],[deadline]]/60)/60)/24)+DATE(1970,1,1)</f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9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>ROUND(Table1[[#This Row],[pledged]]/Table1[[#This Row],[goal]]*100,0)</f>
        <v>102</v>
      </c>
      <c r="P122">
        <f>IFERROR(ROUND(Table1[[#This Row],[pledged]]/Table1[[#This Row],[backers_count]],2),0)</f>
        <v>147.68</v>
      </c>
      <c r="Q122" t="s">
        <v>8309</v>
      </c>
      <c r="R122" t="s">
        <v>8310</v>
      </c>
      <c r="S122" s="14">
        <f>(((Table1[[#This Row],[launched_at]]/60)/60)/24)+DATE(1970,1,1)</f>
        <v>42199.365844907406</v>
      </c>
      <c r="T122" s="14">
        <f>(((Table1[[#This Row],[deadline]]/60)/60)/24)+DATE(1970,1,1)</f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9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>ROUND(Table1[[#This Row],[pledged]]/Table1[[#This Row],[goal]]*100,0)</f>
        <v>101</v>
      </c>
      <c r="P123">
        <f>IFERROR(ROUND(Table1[[#This Row],[pledged]]/Table1[[#This Row],[backers_count]],2),0)</f>
        <v>74.58</v>
      </c>
      <c r="Q123" t="s">
        <v>8328</v>
      </c>
      <c r="R123" t="s">
        <v>8331</v>
      </c>
      <c r="S123" s="14">
        <f>(((Table1[[#This Row],[launched_at]]/60)/60)/24)+DATE(1970,1,1)</f>
        <v>42774.121342592596</v>
      </c>
      <c r="T123" s="14">
        <f>(((Table1[[#This Row],[deadline]]/60)/60)/24)+DATE(1970,1,1)</f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9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>ROUND(Table1[[#This Row],[pledged]]/Table1[[#This Row],[goal]]*100,0)</f>
        <v>145</v>
      </c>
      <c r="P124">
        <f>IFERROR(ROUND(Table1[[#This Row],[pledged]]/Table1[[#This Row],[backers_count]],2),0)</f>
        <v>88.26</v>
      </c>
      <c r="Q124" t="s">
        <v>8314</v>
      </c>
      <c r="R124" t="s">
        <v>8315</v>
      </c>
      <c r="S124" s="14">
        <f>(((Table1[[#This Row],[launched_at]]/60)/60)/24)+DATE(1970,1,1)</f>
        <v>42443.00204861111</v>
      </c>
      <c r="T124" s="14">
        <f>(((Table1[[#This Row],[deadline]]/60)/60)/24)+DATE(1970,1,1)</f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9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>ROUND(Table1[[#This Row],[pledged]]/Table1[[#This Row],[goal]]*100,0)</f>
        <v>130</v>
      </c>
      <c r="P125">
        <f>IFERROR(ROUND(Table1[[#This Row],[pledged]]/Table1[[#This Row],[backers_count]],2),0)</f>
        <v>358.97</v>
      </c>
      <c r="Q125" t="s">
        <v>8314</v>
      </c>
      <c r="R125" t="s">
        <v>8315</v>
      </c>
      <c r="S125" s="14">
        <f>(((Table1[[#This Row],[launched_at]]/60)/60)/24)+DATE(1970,1,1)</f>
        <v>42219.950729166667</v>
      </c>
      <c r="T125" s="14">
        <f>(((Table1[[#This Row],[deadline]]/60)/60)/24)+DATE(1970,1,1)</f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9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>ROUND(Table1[[#This Row],[pledged]]/Table1[[#This Row],[goal]]*100,0)</f>
        <v>128</v>
      </c>
      <c r="P126">
        <f>IFERROR(ROUND(Table1[[#This Row],[pledged]]/Table1[[#This Row],[backers_count]],2),0)</f>
        <v>244.12</v>
      </c>
      <c r="Q126" t="s">
        <v>8309</v>
      </c>
      <c r="R126" t="s">
        <v>8310</v>
      </c>
      <c r="S126" s="14">
        <f>(((Table1[[#This Row],[launched_at]]/60)/60)/24)+DATE(1970,1,1)</f>
        <v>42340.972118055557</v>
      </c>
      <c r="T126" s="14">
        <f>(((Table1[[#This Row],[deadline]]/60)/60)/24)+DATE(1970,1,1)</f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9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>ROUND(Table1[[#This Row],[pledged]]/Table1[[#This Row],[goal]]*100,0)</f>
        <v>353</v>
      </c>
      <c r="P127">
        <f>IFERROR(ROUND(Table1[[#This Row],[pledged]]/Table1[[#This Row],[backers_count]],2),0)</f>
        <v>64.63</v>
      </c>
      <c r="Q127" t="s">
        <v>8317</v>
      </c>
      <c r="R127" t="s">
        <v>8318</v>
      </c>
      <c r="S127" s="14">
        <f>(((Table1[[#This Row],[launched_at]]/60)/60)/24)+DATE(1970,1,1)</f>
        <v>41915.003275462965</v>
      </c>
      <c r="T127" s="14">
        <f>(((Table1[[#This Row],[deadline]]/60)/60)/24)+DATE(1970,1,1)</f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9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>ROUND(Table1[[#This Row],[pledged]]/Table1[[#This Row],[goal]]*100,0)</f>
        <v>109</v>
      </c>
      <c r="P128">
        <f>IFERROR(ROUND(Table1[[#This Row],[pledged]]/Table1[[#This Row],[backers_count]],2),0)</f>
        <v>103.52</v>
      </c>
      <c r="Q128" t="s">
        <v>8322</v>
      </c>
      <c r="R128" t="s">
        <v>8323</v>
      </c>
      <c r="S128" s="14">
        <f>(((Table1[[#This Row],[launched_at]]/60)/60)/24)+DATE(1970,1,1)</f>
        <v>42297.791886574079</v>
      </c>
      <c r="T128" s="14">
        <f>(((Table1[[#This Row],[deadline]]/60)/60)/24)+DATE(1970,1,1)</f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9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>ROUND(Table1[[#This Row],[pledged]]/Table1[[#This Row],[goal]]*100,0)</f>
        <v>139</v>
      </c>
      <c r="P129">
        <f>IFERROR(ROUND(Table1[[#This Row],[pledged]]/Table1[[#This Row],[backers_count]],2),0)</f>
        <v>133.74</v>
      </c>
      <c r="Q129" t="s">
        <v>8314</v>
      </c>
      <c r="R129" t="s">
        <v>8315</v>
      </c>
      <c r="S129" s="14">
        <f>(((Table1[[#This Row],[launched_at]]/60)/60)/24)+DATE(1970,1,1)</f>
        <v>41899.830312500002</v>
      </c>
      <c r="T129" s="14">
        <f>(((Table1[[#This Row],[deadline]]/60)/60)/24)+DATE(1970,1,1)</f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9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>ROUND(Table1[[#This Row],[pledged]]/Table1[[#This Row],[goal]]*100,0)</f>
        <v>172</v>
      </c>
      <c r="P130">
        <f>IFERROR(ROUND(Table1[[#This Row],[pledged]]/Table1[[#This Row],[backers_count]],2),0)</f>
        <v>153.52000000000001</v>
      </c>
      <c r="Q130" t="s">
        <v>8324</v>
      </c>
      <c r="R130" t="s">
        <v>8325</v>
      </c>
      <c r="S130" s="14">
        <f>(((Table1[[#This Row],[launched_at]]/60)/60)/24)+DATE(1970,1,1)</f>
        <v>42090.912500000006</v>
      </c>
      <c r="T130" s="14">
        <f>(((Table1[[#This Row],[deadline]]/60)/60)/24)+DATE(1970,1,1)</f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9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>ROUND(Table1[[#This Row],[pledged]]/Table1[[#This Row],[goal]]*100,0)</f>
        <v>120</v>
      </c>
      <c r="P131">
        <f>IFERROR(ROUND(Table1[[#This Row],[pledged]]/Table1[[#This Row],[backers_count]],2),0)</f>
        <v>118.45</v>
      </c>
      <c r="Q131" t="s">
        <v>8309</v>
      </c>
      <c r="R131" t="s">
        <v>8310</v>
      </c>
      <c r="S131" s="14">
        <f>(((Table1[[#This Row],[launched_at]]/60)/60)/24)+DATE(1970,1,1)</f>
        <v>41975.329317129625</v>
      </c>
      <c r="T131" s="14">
        <f>(((Table1[[#This Row],[deadline]]/60)/60)/24)+DATE(1970,1,1)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9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>ROUND(Table1[[#This Row],[pledged]]/Table1[[#This Row],[goal]]*100,0)</f>
        <v>120</v>
      </c>
      <c r="P132">
        <f>IFERROR(ROUND(Table1[[#This Row],[pledged]]/Table1[[#This Row],[backers_count]],2),0)</f>
        <v>80.989999999999995</v>
      </c>
      <c r="Q132" t="s">
        <v>8309</v>
      </c>
      <c r="R132" t="s">
        <v>8310</v>
      </c>
      <c r="S132" s="14">
        <f>(((Table1[[#This Row],[launched_at]]/60)/60)/24)+DATE(1970,1,1)</f>
        <v>41575.527349537035</v>
      </c>
      <c r="T132" s="14">
        <f>(((Table1[[#This Row],[deadline]]/60)/60)/24)+DATE(1970,1,1)</f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9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>ROUND(Table1[[#This Row],[pledged]]/Table1[[#This Row],[goal]]*100,0)</f>
        <v>200</v>
      </c>
      <c r="P133">
        <f>IFERROR(ROUND(Table1[[#This Row],[pledged]]/Table1[[#This Row],[backers_count]],2),0)</f>
        <v>118.2</v>
      </c>
      <c r="Q133" t="s">
        <v>8328</v>
      </c>
      <c r="R133" t="s">
        <v>8332</v>
      </c>
      <c r="S133" s="14">
        <f>(((Table1[[#This Row],[launched_at]]/60)/60)/24)+DATE(1970,1,1)</f>
        <v>41843.64271990741</v>
      </c>
      <c r="T133" s="14">
        <f>(((Table1[[#This Row],[deadline]]/60)/60)/24)+DATE(1970,1,1)</f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9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>ROUND(Table1[[#This Row],[pledged]]/Table1[[#This Row],[goal]]*100,0)</f>
        <v>117</v>
      </c>
      <c r="P134">
        <f>IFERROR(ROUND(Table1[[#This Row],[pledged]]/Table1[[#This Row],[backers_count]],2),0)</f>
        <v>92.16</v>
      </c>
      <c r="Q134" t="s">
        <v>8312</v>
      </c>
      <c r="R134" t="s">
        <v>8313</v>
      </c>
      <c r="S134" s="14">
        <f>(((Table1[[#This Row],[launched_at]]/60)/60)/24)+DATE(1970,1,1)</f>
        <v>41464.934016203704</v>
      </c>
      <c r="T134" s="14">
        <f>(((Table1[[#This Row],[deadline]]/60)/60)/24)+DATE(1970,1,1)</f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9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>ROUND(Table1[[#This Row],[pledged]]/Table1[[#This Row],[goal]]*100,0)</f>
        <v>145</v>
      </c>
      <c r="P135">
        <f>IFERROR(ROUND(Table1[[#This Row],[pledged]]/Table1[[#This Row],[backers_count]],2),0)</f>
        <v>511.65</v>
      </c>
      <c r="Q135" t="s">
        <v>8309</v>
      </c>
      <c r="R135" t="s">
        <v>8310</v>
      </c>
      <c r="S135" s="14">
        <f>(((Table1[[#This Row],[launched_at]]/60)/60)/24)+DATE(1970,1,1)</f>
        <v>42745.744618055556</v>
      </c>
      <c r="T135" s="14">
        <f>(((Table1[[#This Row],[deadline]]/60)/60)/24)+DATE(1970,1,1)</f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9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>ROUND(Table1[[#This Row],[pledged]]/Table1[[#This Row],[goal]]*100,0)</f>
        <v>116</v>
      </c>
      <c r="P136">
        <f>IFERROR(ROUND(Table1[[#This Row],[pledged]]/Table1[[#This Row],[backers_count]],2),0)</f>
        <v>307.2</v>
      </c>
      <c r="Q136" t="s">
        <v>8309</v>
      </c>
      <c r="R136" t="s">
        <v>8310</v>
      </c>
      <c r="S136" s="14">
        <f>(((Table1[[#This Row],[launched_at]]/60)/60)/24)+DATE(1970,1,1)</f>
        <v>42103.042546296296</v>
      </c>
      <c r="T136" s="14">
        <f>(((Table1[[#This Row],[deadline]]/60)/60)/24)+DATE(1970,1,1)</f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9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>ROUND(Table1[[#This Row],[pledged]]/Table1[[#This Row],[goal]]*100,0)</f>
        <v>191</v>
      </c>
      <c r="P137">
        <f>IFERROR(ROUND(Table1[[#This Row],[pledged]]/Table1[[#This Row],[backers_count]],2),0)</f>
        <v>83.35</v>
      </c>
      <c r="Q137" t="s">
        <v>8322</v>
      </c>
      <c r="R137" t="s">
        <v>8323</v>
      </c>
      <c r="S137" s="14">
        <f>(((Table1[[#This Row],[launched_at]]/60)/60)/24)+DATE(1970,1,1)</f>
        <v>40682.051689814813</v>
      </c>
      <c r="T137" s="14">
        <f>(((Table1[[#This Row],[deadline]]/60)/60)/24)+DATE(1970,1,1)</f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9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>ROUND(Table1[[#This Row],[pledged]]/Table1[[#This Row],[goal]]*100,0)</f>
        <v>23</v>
      </c>
      <c r="P138">
        <f>IFERROR(ROUND(Table1[[#This Row],[pledged]]/Table1[[#This Row],[backers_count]],2),0)</f>
        <v>161.12</v>
      </c>
      <c r="Q138" t="s">
        <v>8309</v>
      </c>
      <c r="R138" t="s">
        <v>8311</v>
      </c>
      <c r="S138" s="14">
        <f>(((Table1[[#This Row],[launched_at]]/60)/60)/24)+DATE(1970,1,1)</f>
        <v>42289.675173611111</v>
      </c>
      <c r="T138" s="14">
        <f>(((Table1[[#This Row],[deadline]]/60)/60)/24)+DATE(1970,1,1)</f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9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>ROUND(Table1[[#This Row],[pledged]]/Table1[[#This Row],[goal]]*100,0)</f>
        <v>283</v>
      </c>
      <c r="P139">
        <f>IFERROR(ROUND(Table1[[#This Row],[pledged]]/Table1[[#This Row],[backers_count]],2),0)</f>
        <v>42.63</v>
      </c>
      <c r="Q139" t="s">
        <v>8317</v>
      </c>
      <c r="R139" t="s">
        <v>8318</v>
      </c>
      <c r="S139" s="14">
        <f>(((Table1[[#This Row],[launched_at]]/60)/60)/24)+DATE(1970,1,1)</f>
        <v>42684.000046296293</v>
      </c>
      <c r="T139" s="14">
        <f>(((Table1[[#This Row],[deadline]]/60)/60)/24)+DATE(1970,1,1)</f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9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>ROUND(Table1[[#This Row],[pledged]]/Table1[[#This Row],[goal]]*100,0)</f>
        <v>1132</v>
      </c>
      <c r="P140">
        <f>IFERROR(ROUND(Table1[[#This Row],[pledged]]/Table1[[#This Row],[backers_count]],2),0)</f>
        <v>80.73</v>
      </c>
      <c r="Q140" t="s">
        <v>8309</v>
      </c>
      <c r="R140" t="s">
        <v>8310</v>
      </c>
      <c r="S140" s="14">
        <f>(((Table1[[#This Row],[launched_at]]/60)/60)/24)+DATE(1970,1,1)</f>
        <v>41324.193298611113</v>
      </c>
      <c r="T140" s="14">
        <f>(((Table1[[#This Row],[deadline]]/60)/60)/24)+DATE(1970,1,1)</f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9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>ROUND(Table1[[#This Row],[pledged]]/Table1[[#This Row],[goal]]*100,0)</f>
        <v>281</v>
      </c>
      <c r="P141">
        <f>IFERROR(ROUND(Table1[[#This Row],[pledged]]/Table1[[#This Row],[backers_count]],2),0)</f>
        <v>201.96</v>
      </c>
      <c r="Q141" t="s">
        <v>8309</v>
      </c>
      <c r="R141" t="s">
        <v>8310</v>
      </c>
      <c r="S141" s="14">
        <f>(((Table1[[#This Row],[launched_at]]/60)/60)/24)+DATE(1970,1,1)</f>
        <v>42600.278749999998</v>
      </c>
      <c r="T141" s="14">
        <f>(((Table1[[#This Row],[deadline]]/60)/60)/24)+DATE(1970,1,1)</f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9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>ROUND(Table1[[#This Row],[pledged]]/Table1[[#This Row],[goal]]*100,0)</f>
        <v>160</v>
      </c>
      <c r="P142">
        <f>IFERROR(ROUND(Table1[[#This Row],[pledged]]/Table1[[#This Row],[backers_count]],2),0)</f>
        <v>60.3</v>
      </c>
      <c r="Q142" t="s">
        <v>8324</v>
      </c>
      <c r="R142" t="s">
        <v>8327</v>
      </c>
      <c r="S142" s="14">
        <f>(((Table1[[#This Row],[launched_at]]/60)/60)/24)+DATE(1970,1,1)</f>
        <v>41940.69158564815</v>
      </c>
      <c r="T142" s="14">
        <f>(((Table1[[#This Row],[deadline]]/60)/60)/24)+DATE(1970,1,1)</f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9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>ROUND(Table1[[#This Row],[pledged]]/Table1[[#This Row],[goal]]*100,0)</f>
        <v>110</v>
      </c>
      <c r="P143">
        <f>IFERROR(ROUND(Table1[[#This Row],[pledged]]/Table1[[#This Row],[backers_count]],2),0)</f>
        <v>157.33000000000001</v>
      </c>
      <c r="Q143" t="s">
        <v>8322</v>
      </c>
      <c r="R143" t="s">
        <v>8323</v>
      </c>
      <c r="S143" s="14">
        <f>(((Table1[[#This Row],[launched_at]]/60)/60)/24)+DATE(1970,1,1)</f>
        <v>41526.708935185183</v>
      </c>
      <c r="T143" s="14">
        <f>(((Table1[[#This Row],[deadline]]/60)/60)/24)+DATE(1970,1,1)</f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9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>ROUND(Table1[[#This Row],[pledged]]/Table1[[#This Row],[goal]]*100,0)</f>
        <v>100</v>
      </c>
      <c r="P144">
        <f>IFERROR(ROUND(Table1[[#This Row],[pledged]]/Table1[[#This Row],[backers_count]],2),0)</f>
        <v>169.85</v>
      </c>
      <c r="Q144" t="s">
        <v>8322</v>
      </c>
      <c r="R144" t="s">
        <v>8323</v>
      </c>
      <c r="S144" s="14">
        <f>(((Table1[[#This Row],[launched_at]]/60)/60)/24)+DATE(1970,1,1)</f>
        <v>42459.780844907407</v>
      </c>
      <c r="T144" s="14">
        <f>(((Table1[[#This Row],[deadline]]/60)/60)/24)+DATE(1970,1,1)</f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9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>ROUND(Table1[[#This Row],[pledged]]/Table1[[#This Row],[goal]]*100,0)</f>
        <v>123</v>
      </c>
      <c r="P145">
        <f>IFERROR(ROUND(Table1[[#This Row],[pledged]]/Table1[[#This Row],[backers_count]],2),0)</f>
        <v>190.55</v>
      </c>
      <c r="Q145" t="s">
        <v>8322</v>
      </c>
      <c r="R145" t="s">
        <v>8333</v>
      </c>
      <c r="S145" s="14">
        <f>(((Table1[[#This Row],[launched_at]]/60)/60)/24)+DATE(1970,1,1)</f>
        <v>42327.834247685183</v>
      </c>
      <c r="T145" s="14">
        <f>(((Table1[[#This Row],[deadline]]/60)/60)/24)+DATE(1970,1,1)</f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9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>ROUND(Table1[[#This Row],[pledged]]/Table1[[#This Row],[goal]]*100,0)</f>
        <v>114</v>
      </c>
      <c r="P146">
        <f>IFERROR(ROUND(Table1[[#This Row],[pledged]]/Table1[[#This Row],[backers_count]],2),0)</f>
        <v>234.81</v>
      </c>
      <c r="Q146" t="s">
        <v>8312</v>
      </c>
      <c r="R146" t="s">
        <v>8334</v>
      </c>
      <c r="S146" s="14">
        <f>(((Table1[[#This Row],[launched_at]]/60)/60)/24)+DATE(1970,1,1)</f>
        <v>41946.029467592591</v>
      </c>
      <c r="T146" s="14">
        <f>(((Table1[[#This Row],[deadline]]/60)/60)/24)+DATE(1970,1,1)</f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9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>ROUND(Table1[[#This Row],[pledged]]/Table1[[#This Row],[goal]]*100,0)</f>
        <v>108</v>
      </c>
      <c r="P147">
        <f>IFERROR(ROUND(Table1[[#This Row],[pledged]]/Table1[[#This Row],[backers_count]],2),0)</f>
        <v>451.84</v>
      </c>
      <c r="Q147" t="s">
        <v>8309</v>
      </c>
      <c r="R147" t="s">
        <v>8310</v>
      </c>
      <c r="S147" s="14">
        <f>(((Table1[[#This Row],[launched_at]]/60)/60)/24)+DATE(1970,1,1)</f>
        <v>42044.272847222222</v>
      </c>
      <c r="T147" s="14">
        <f>(((Table1[[#This Row],[deadline]]/60)/60)/24)+DATE(1970,1,1)</f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9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>ROUND(Table1[[#This Row],[pledged]]/Table1[[#This Row],[goal]]*100,0)</f>
        <v>537</v>
      </c>
      <c r="P148">
        <f>IFERROR(ROUND(Table1[[#This Row],[pledged]]/Table1[[#This Row],[backers_count]],2),0)</f>
        <v>61.2</v>
      </c>
      <c r="Q148" t="s">
        <v>8317</v>
      </c>
      <c r="R148" t="s">
        <v>8318</v>
      </c>
      <c r="S148" s="14">
        <f>(((Table1[[#This Row],[launched_at]]/60)/60)/24)+DATE(1970,1,1)</f>
        <v>42425.757986111115</v>
      </c>
      <c r="T148" s="14">
        <f>(((Table1[[#This Row],[deadline]]/60)/60)/24)+DATE(1970,1,1)</f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9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>ROUND(Table1[[#This Row],[pledged]]/Table1[[#This Row],[goal]]*100,0)</f>
        <v>79</v>
      </c>
      <c r="P149">
        <f>IFERROR(ROUND(Table1[[#This Row],[pledged]]/Table1[[#This Row],[backers_count]],2),0)</f>
        <v>117.7</v>
      </c>
      <c r="Q149" t="s">
        <v>8309</v>
      </c>
      <c r="R149" t="s">
        <v>8311</v>
      </c>
      <c r="S149" s="14">
        <f>(((Table1[[#This Row],[launched_at]]/60)/60)/24)+DATE(1970,1,1)</f>
        <v>42696.663506944446</v>
      </c>
      <c r="T149" s="14">
        <f>(((Table1[[#This Row],[deadline]]/60)/60)/24)+DATE(1970,1,1)</f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9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>ROUND(Table1[[#This Row],[pledged]]/Table1[[#This Row],[goal]]*100,0)</f>
        <v>133</v>
      </c>
      <c r="P150">
        <f>IFERROR(ROUND(Table1[[#This Row],[pledged]]/Table1[[#This Row],[backers_count]],2),0)</f>
        <v>81.650000000000006</v>
      </c>
      <c r="Q150" t="s">
        <v>8317</v>
      </c>
      <c r="R150" t="s">
        <v>8318</v>
      </c>
      <c r="S150" s="14">
        <f>(((Table1[[#This Row],[launched_at]]/60)/60)/24)+DATE(1970,1,1)</f>
        <v>42292.513888888891</v>
      </c>
      <c r="T150" s="14">
        <f>(((Table1[[#This Row],[deadline]]/60)/60)/24)+DATE(1970,1,1)</f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9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>ROUND(Table1[[#This Row],[pledged]]/Table1[[#This Row],[goal]]*100,0)</f>
        <v>106</v>
      </c>
      <c r="P151">
        <f>IFERROR(ROUND(Table1[[#This Row],[pledged]]/Table1[[#This Row],[backers_count]],2),0)</f>
        <v>56.2</v>
      </c>
      <c r="Q151" t="s">
        <v>8309</v>
      </c>
      <c r="R151" t="s">
        <v>8310</v>
      </c>
      <c r="S151" s="14">
        <f>(((Table1[[#This Row],[launched_at]]/60)/60)/24)+DATE(1970,1,1)</f>
        <v>41800.423043981478</v>
      </c>
      <c r="T151" s="14">
        <f>(((Table1[[#This Row],[deadline]]/60)/60)/24)+DATE(1970,1,1)</f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9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>ROUND(Table1[[#This Row],[pledged]]/Table1[[#This Row],[goal]]*100,0)</f>
        <v>131</v>
      </c>
      <c r="P152">
        <f>IFERROR(ROUND(Table1[[#This Row],[pledged]]/Table1[[#This Row],[backers_count]],2),0)</f>
        <v>164.3</v>
      </c>
      <c r="Q152" t="s">
        <v>8324</v>
      </c>
      <c r="R152" t="s">
        <v>8325</v>
      </c>
      <c r="S152" s="14">
        <f>(((Table1[[#This Row],[launched_at]]/60)/60)/24)+DATE(1970,1,1)</f>
        <v>42053.704293981486</v>
      </c>
      <c r="T152" s="14">
        <f>(((Table1[[#This Row],[deadline]]/60)/60)/24)+DATE(1970,1,1)</f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9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>ROUND(Table1[[#This Row],[pledged]]/Table1[[#This Row],[goal]]*100,0)</f>
        <v>104</v>
      </c>
      <c r="P153">
        <f>IFERROR(ROUND(Table1[[#This Row],[pledged]]/Table1[[#This Row],[backers_count]],2),0)</f>
        <v>70.92</v>
      </c>
      <c r="Q153" t="s">
        <v>8322</v>
      </c>
      <c r="R153" t="s">
        <v>8323</v>
      </c>
      <c r="S153" s="14">
        <f>(((Table1[[#This Row],[launched_at]]/60)/60)/24)+DATE(1970,1,1)</f>
        <v>42689.187881944439</v>
      </c>
      <c r="T153" s="14">
        <f>(((Table1[[#This Row],[deadline]]/60)/60)/24)+DATE(1970,1,1)</f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9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>ROUND(Table1[[#This Row],[pledged]]/Table1[[#This Row],[goal]]*100,0)</f>
        <v>104</v>
      </c>
      <c r="P154">
        <f>IFERROR(ROUND(Table1[[#This Row],[pledged]]/Table1[[#This Row],[backers_count]],2),0)</f>
        <v>711.04</v>
      </c>
      <c r="Q154" t="s">
        <v>8322</v>
      </c>
      <c r="R154" t="s">
        <v>8323</v>
      </c>
      <c r="S154" s="14">
        <f>(((Table1[[#This Row],[launched_at]]/60)/60)/24)+DATE(1970,1,1)</f>
        <v>40732.842245370368</v>
      </c>
      <c r="T154" s="14">
        <f>(((Table1[[#This Row],[deadline]]/60)/60)/24)+DATE(1970,1,1)</f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9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>ROUND(Table1[[#This Row],[pledged]]/Table1[[#This Row],[goal]]*100,0)</f>
        <v>103</v>
      </c>
      <c r="P155">
        <f>IFERROR(ROUND(Table1[[#This Row],[pledged]]/Table1[[#This Row],[backers_count]],2),0)</f>
        <v>115.45</v>
      </c>
      <c r="Q155" t="s">
        <v>8322</v>
      </c>
      <c r="R155" t="s">
        <v>8323</v>
      </c>
      <c r="S155" s="14">
        <f>(((Table1[[#This Row],[launched_at]]/60)/60)/24)+DATE(1970,1,1)</f>
        <v>41051.168900462959</v>
      </c>
      <c r="T155" s="14">
        <f>(((Table1[[#This Row],[deadline]]/60)/60)/24)+DATE(1970,1,1)</f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9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>ROUND(Table1[[#This Row],[pledged]]/Table1[[#This Row],[goal]]*100,0)</f>
        <v>103</v>
      </c>
      <c r="P156">
        <f>IFERROR(ROUND(Table1[[#This Row],[pledged]]/Table1[[#This Row],[backers_count]],2),0)</f>
        <v>193.05</v>
      </c>
      <c r="Q156" t="s">
        <v>8322</v>
      </c>
      <c r="R156" t="s">
        <v>8323</v>
      </c>
      <c r="S156" s="14">
        <f>(((Table1[[#This Row],[launched_at]]/60)/60)/24)+DATE(1970,1,1)</f>
        <v>42507.860196759255</v>
      </c>
      <c r="T156" s="14">
        <f>(((Table1[[#This Row],[deadline]]/60)/60)/24)+DATE(1970,1,1)</f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9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>ROUND(Table1[[#This Row],[pledged]]/Table1[[#This Row],[goal]]*100,0)</f>
        <v>103</v>
      </c>
      <c r="P157">
        <f>IFERROR(ROUND(Table1[[#This Row],[pledged]]/Table1[[#This Row],[backers_count]],2),0)</f>
        <v>118.97</v>
      </c>
      <c r="Q157" t="s">
        <v>8324</v>
      </c>
      <c r="R157" t="s">
        <v>8325</v>
      </c>
      <c r="S157" s="14">
        <f>(((Table1[[#This Row],[launched_at]]/60)/60)/24)+DATE(1970,1,1)</f>
        <v>41778.193622685183</v>
      </c>
      <c r="T157" s="14">
        <f>(((Table1[[#This Row],[deadline]]/60)/60)/24)+DATE(1970,1,1)</f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9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>ROUND(Table1[[#This Row],[pledged]]/Table1[[#This Row],[goal]]*100,0)</f>
        <v>128</v>
      </c>
      <c r="P158">
        <f>IFERROR(ROUND(Table1[[#This Row],[pledged]]/Table1[[#This Row],[backers_count]],2),0)</f>
        <v>186.8</v>
      </c>
      <c r="Q158" t="s">
        <v>8324</v>
      </c>
      <c r="R158" t="s">
        <v>8327</v>
      </c>
      <c r="S158" s="14">
        <f>(((Table1[[#This Row],[launched_at]]/60)/60)/24)+DATE(1970,1,1)</f>
        <v>42020.700567129628</v>
      </c>
      <c r="T158" s="14">
        <f>(((Table1[[#This Row],[deadline]]/60)/60)/24)+DATE(1970,1,1)</f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9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>ROUND(Table1[[#This Row],[pledged]]/Table1[[#This Row],[goal]]*100,0)</f>
        <v>102</v>
      </c>
      <c r="P159">
        <f>IFERROR(ROUND(Table1[[#This Row],[pledged]]/Table1[[#This Row],[backers_count]],2),0)</f>
        <v>158.36000000000001</v>
      </c>
      <c r="Q159" t="s">
        <v>8309</v>
      </c>
      <c r="R159" t="s">
        <v>8311</v>
      </c>
      <c r="S159" s="14">
        <f>(((Table1[[#This Row],[launched_at]]/60)/60)/24)+DATE(1970,1,1)</f>
        <v>42542.526423611111</v>
      </c>
      <c r="T159" s="14">
        <f>(((Table1[[#This Row],[deadline]]/60)/60)/24)+DATE(1970,1,1)</f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9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>ROUND(Table1[[#This Row],[pledged]]/Table1[[#This Row],[goal]]*100,0)</f>
        <v>254</v>
      </c>
      <c r="P160">
        <f>IFERROR(ROUND(Table1[[#This Row],[pledged]]/Table1[[#This Row],[backers_count]],2),0)</f>
        <v>493.82</v>
      </c>
      <c r="Q160" t="s">
        <v>8314</v>
      </c>
      <c r="R160" t="s">
        <v>8315</v>
      </c>
      <c r="S160" s="14">
        <f>(((Table1[[#This Row],[launched_at]]/60)/60)/24)+DATE(1970,1,1)</f>
        <v>42132.941805555558</v>
      </c>
      <c r="T160" s="14">
        <f>(((Table1[[#This Row],[deadline]]/60)/60)/24)+DATE(1970,1,1)</f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9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>ROUND(Table1[[#This Row],[pledged]]/Table1[[#This Row],[goal]]*100,0)</f>
        <v>102</v>
      </c>
      <c r="P161">
        <f>IFERROR(ROUND(Table1[[#This Row],[pledged]]/Table1[[#This Row],[backers_count]],2),0)</f>
        <v>164.94</v>
      </c>
      <c r="Q161" t="s">
        <v>8324</v>
      </c>
      <c r="R161" t="s">
        <v>8325</v>
      </c>
      <c r="S161" s="14">
        <f>(((Table1[[#This Row],[launched_at]]/60)/60)/24)+DATE(1970,1,1)</f>
        <v>42612.149780092594</v>
      </c>
      <c r="T161" s="14">
        <f>(((Table1[[#This Row],[deadline]]/60)/60)/24)+DATE(1970,1,1)</f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9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>ROUND(Table1[[#This Row],[pledged]]/Table1[[#This Row],[goal]]*100,0)</f>
        <v>101</v>
      </c>
      <c r="P162">
        <f>IFERROR(ROUND(Table1[[#This Row],[pledged]]/Table1[[#This Row],[backers_count]],2),0)</f>
        <v>82.5</v>
      </c>
      <c r="Q162" t="s">
        <v>8328</v>
      </c>
      <c r="R162" t="s">
        <v>8329</v>
      </c>
      <c r="S162" s="14">
        <f>(((Table1[[#This Row],[launched_at]]/60)/60)/24)+DATE(1970,1,1)</f>
        <v>41851.962916666671</v>
      </c>
      <c r="T162" s="14">
        <f>(((Table1[[#This Row],[deadline]]/60)/60)/24)+DATE(1970,1,1)</f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9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>ROUND(Table1[[#This Row],[pledged]]/Table1[[#This Row],[goal]]*100,0)</f>
        <v>168</v>
      </c>
      <c r="P163">
        <f>IFERROR(ROUND(Table1[[#This Row],[pledged]]/Table1[[#This Row],[backers_count]],2),0)</f>
        <v>76.14</v>
      </c>
      <c r="Q163" t="s">
        <v>8309</v>
      </c>
      <c r="R163" t="s">
        <v>8310</v>
      </c>
      <c r="S163" s="14">
        <f>(((Table1[[#This Row],[launched_at]]/60)/60)/24)+DATE(1970,1,1)</f>
        <v>41179.098530092589</v>
      </c>
      <c r="T163" s="14">
        <f>(((Table1[[#This Row],[deadline]]/60)/60)/24)+DATE(1970,1,1)</f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9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>ROUND(Table1[[#This Row],[pledged]]/Table1[[#This Row],[goal]]*100,0)</f>
        <v>125</v>
      </c>
      <c r="P164">
        <f>IFERROR(ROUND(Table1[[#This Row],[pledged]]/Table1[[#This Row],[backers_count]],2),0)</f>
        <v>188.31</v>
      </c>
      <c r="Q164" t="s">
        <v>8322</v>
      </c>
      <c r="R164" t="s">
        <v>8323</v>
      </c>
      <c r="S164" s="14">
        <f>(((Table1[[#This Row],[launched_at]]/60)/60)/24)+DATE(1970,1,1)</f>
        <v>42437.636469907404</v>
      </c>
      <c r="T164" s="14">
        <f>(((Table1[[#This Row],[deadline]]/60)/60)/24)+DATE(1970,1,1)</f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9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>ROUND(Table1[[#This Row],[pledged]]/Table1[[#This Row],[goal]]*100,0)</f>
        <v>119</v>
      </c>
      <c r="P165">
        <f>IFERROR(ROUND(Table1[[#This Row],[pledged]]/Table1[[#This Row],[backers_count]],2),0)</f>
        <v>346.04</v>
      </c>
      <c r="Q165" t="s">
        <v>8328</v>
      </c>
      <c r="R165" t="s">
        <v>8332</v>
      </c>
      <c r="S165" s="14">
        <f>(((Table1[[#This Row],[launched_at]]/60)/60)/24)+DATE(1970,1,1)</f>
        <v>41951.695671296293</v>
      </c>
      <c r="T165" s="14">
        <f>(((Table1[[#This Row],[deadline]]/60)/60)/24)+DATE(1970,1,1)</f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9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>ROUND(Table1[[#This Row],[pledged]]/Table1[[#This Row],[goal]]*100,0)</f>
        <v>199</v>
      </c>
      <c r="P166">
        <f>IFERROR(ROUND(Table1[[#This Row],[pledged]]/Table1[[#This Row],[backers_count]],2),0)</f>
        <v>183.8</v>
      </c>
      <c r="Q166" t="s">
        <v>8314</v>
      </c>
      <c r="R166" t="s">
        <v>8315</v>
      </c>
      <c r="S166" s="14">
        <f>(((Table1[[#This Row],[launched_at]]/60)/60)/24)+DATE(1970,1,1)</f>
        <v>42152.288819444439</v>
      </c>
      <c r="T166" s="14">
        <f>(((Table1[[#This Row],[deadline]]/60)/60)/24)+DATE(1970,1,1)</f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9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>ROUND(Table1[[#This Row],[pledged]]/Table1[[#This Row],[goal]]*100,0)</f>
        <v>165</v>
      </c>
      <c r="P167">
        <f>IFERROR(ROUND(Table1[[#This Row],[pledged]]/Table1[[#This Row],[backers_count]],2),0)</f>
        <v>59.96</v>
      </c>
      <c r="Q167" t="s">
        <v>8322</v>
      </c>
      <c r="R167" t="s">
        <v>8333</v>
      </c>
      <c r="S167" s="14">
        <f>(((Table1[[#This Row],[launched_at]]/60)/60)/24)+DATE(1970,1,1)</f>
        <v>41791.713252314818</v>
      </c>
      <c r="T167" s="14">
        <f>(((Table1[[#This Row],[deadline]]/60)/60)/24)+DATE(1970,1,1)</f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9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>ROUND(Table1[[#This Row],[pledged]]/Table1[[#This Row],[goal]]*100,0)</f>
        <v>493</v>
      </c>
      <c r="P168">
        <f>IFERROR(ROUND(Table1[[#This Row],[pledged]]/Table1[[#This Row],[backers_count]],2),0)</f>
        <v>69.760000000000005</v>
      </c>
      <c r="Q168" t="s">
        <v>8309</v>
      </c>
      <c r="R168" t="s">
        <v>8310</v>
      </c>
      <c r="S168" s="14">
        <f>(((Table1[[#This Row],[launched_at]]/60)/60)/24)+DATE(1970,1,1)</f>
        <v>42198.676655092597</v>
      </c>
      <c r="T168" s="14">
        <f>(((Table1[[#This Row],[deadline]]/60)/60)/24)+DATE(1970,1,1)</f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9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>ROUND(Table1[[#This Row],[pledged]]/Table1[[#This Row],[goal]]*100,0)</f>
        <v>196</v>
      </c>
      <c r="P169">
        <f>IFERROR(ROUND(Table1[[#This Row],[pledged]]/Table1[[#This Row],[backers_count]],2),0)</f>
        <v>36</v>
      </c>
      <c r="Q169" t="s">
        <v>8309</v>
      </c>
      <c r="R169" t="s">
        <v>8310</v>
      </c>
      <c r="S169" s="14">
        <f>(((Table1[[#This Row],[launched_at]]/60)/60)/24)+DATE(1970,1,1)</f>
        <v>41783.642939814818</v>
      </c>
      <c r="T169" s="14">
        <f>(((Table1[[#This Row],[deadline]]/60)/60)/24)+DATE(1970,1,1)</f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9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>ROUND(Table1[[#This Row],[pledged]]/Table1[[#This Row],[goal]]*100,0)</f>
        <v>101</v>
      </c>
      <c r="P170">
        <f>IFERROR(ROUND(Table1[[#This Row],[pledged]]/Table1[[#This Row],[backers_count]],2),0)</f>
        <v>526.46</v>
      </c>
      <c r="Q170" t="s">
        <v>8328</v>
      </c>
      <c r="R170" t="s">
        <v>8329</v>
      </c>
      <c r="S170" s="14">
        <f>(((Table1[[#This Row],[launched_at]]/60)/60)/24)+DATE(1970,1,1)</f>
        <v>41136.777812500004</v>
      </c>
      <c r="T170" s="14">
        <f>(((Table1[[#This Row],[deadline]]/60)/60)/24)+DATE(1970,1,1)</f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9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>ROUND(Table1[[#This Row],[pledged]]/Table1[[#This Row],[goal]]*100,0)</f>
        <v>108</v>
      </c>
      <c r="P171">
        <f>IFERROR(ROUND(Table1[[#This Row],[pledged]]/Table1[[#This Row],[backers_count]],2),0)</f>
        <v>149.46</v>
      </c>
      <c r="Q171" t="s">
        <v>8312</v>
      </c>
      <c r="R171" t="s">
        <v>8313</v>
      </c>
      <c r="S171" s="14">
        <f>(((Table1[[#This Row],[launched_at]]/60)/60)/24)+DATE(1970,1,1)</f>
        <v>41290.598483796297</v>
      </c>
      <c r="T171" s="14">
        <f>(((Table1[[#This Row],[deadline]]/60)/60)/24)+DATE(1970,1,1)</f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9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>ROUND(Table1[[#This Row],[pledged]]/Table1[[#This Row],[goal]]*100,0)</f>
        <v>119</v>
      </c>
      <c r="P172">
        <f>IFERROR(ROUND(Table1[[#This Row],[pledged]]/Table1[[#This Row],[backers_count]],2),0)</f>
        <v>151.32</v>
      </c>
      <c r="Q172" t="s">
        <v>8309</v>
      </c>
      <c r="R172" t="s">
        <v>8311</v>
      </c>
      <c r="S172" s="14">
        <f>(((Table1[[#This Row],[launched_at]]/60)/60)/24)+DATE(1970,1,1)</f>
        <v>42199.57</v>
      </c>
      <c r="T172" s="14">
        <f>(((Table1[[#This Row],[deadline]]/60)/60)/24)+DATE(1970,1,1)</f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9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>ROUND(Table1[[#This Row],[pledged]]/Table1[[#This Row],[goal]]*100,0)</f>
        <v>473</v>
      </c>
      <c r="P173">
        <f>IFERROR(ROUND(Table1[[#This Row],[pledged]]/Table1[[#This Row],[backers_count]],2),0)</f>
        <v>278.39</v>
      </c>
      <c r="Q173" t="s">
        <v>8309</v>
      </c>
      <c r="R173" t="s">
        <v>8310</v>
      </c>
      <c r="S173" s="14">
        <f>(((Table1[[#This Row],[launched_at]]/60)/60)/24)+DATE(1970,1,1)</f>
        <v>42115.071504629625</v>
      </c>
      <c r="T173" s="14">
        <f>(((Table1[[#This Row],[deadline]]/60)/60)/24)+DATE(1970,1,1)</f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9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>ROUND(Table1[[#This Row],[pledged]]/Table1[[#This Row],[goal]]*100,0)</f>
        <v>135</v>
      </c>
      <c r="P174">
        <f>IFERROR(ROUND(Table1[[#This Row],[pledged]]/Table1[[#This Row],[backers_count]],2),0)</f>
        <v>53.99</v>
      </c>
      <c r="Q174" t="s">
        <v>8314</v>
      </c>
      <c r="R174" t="s">
        <v>8315</v>
      </c>
      <c r="S174" s="14">
        <f>(((Table1[[#This Row],[launched_at]]/60)/60)/24)+DATE(1970,1,1)</f>
        <v>42275.767303240747</v>
      </c>
      <c r="T174" s="14">
        <f>(((Table1[[#This Row],[deadline]]/60)/60)/24)+DATE(1970,1,1)</f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9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>ROUND(Table1[[#This Row],[pledged]]/Table1[[#This Row],[goal]]*100,0)</f>
        <v>63</v>
      </c>
      <c r="P175">
        <f>IFERROR(ROUND(Table1[[#This Row],[pledged]]/Table1[[#This Row],[backers_count]],2),0)</f>
        <v>48.28</v>
      </c>
      <c r="Q175" t="s">
        <v>8317</v>
      </c>
      <c r="R175" t="s">
        <v>8335</v>
      </c>
      <c r="S175" s="14">
        <f>(((Table1[[#This Row],[launched_at]]/60)/60)/24)+DATE(1970,1,1)</f>
        <v>41838.377893518518</v>
      </c>
      <c r="T175" s="14">
        <f>(((Table1[[#This Row],[deadline]]/60)/60)/24)+DATE(1970,1,1)</f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9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>ROUND(Table1[[#This Row],[pledged]]/Table1[[#This Row],[goal]]*100,0)</f>
        <v>233</v>
      </c>
      <c r="P176">
        <f>IFERROR(ROUND(Table1[[#This Row],[pledged]]/Table1[[#This Row],[backers_count]],2),0)</f>
        <v>44.46</v>
      </c>
      <c r="Q176" t="s">
        <v>8324</v>
      </c>
      <c r="R176" t="s">
        <v>8325</v>
      </c>
      <c r="S176" s="14">
        <f>(((Table1[[#This Row],[launched_at]]/60)/60)/24)+DATE(1970,1,1)</f>
        <v>42512.698217592595</v>
      </c>
      <c r="T176" s="14">
        <f>(((Table1[[#This Row],[deadline]]/60)/60)/24)+DATE(1970,1,1)</f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9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>ROUND(Table1[[#This Row],[pledged]]/Table1[[#This Row],[goal]]*100,0)</f>
        <v>102</v>
      </c>
      <c r="P177">
        <f>IFERROR(ROUND(Table1[[#This Row],[pledged]]/Table1[[#This Row],[backers_count]],2),0)</f>
        <v>231.66</v>
      </c>
      <c r="Q177" t="s">
        <v>8324</v>
      </c>
      <c r="R177" t="s">
        <v>8336</v>
      </c>
      <c r="S177" s="14">
        <f>(((Table1[[#This Row],[launched_at]]/60)/60)/24)+DATE(1970,1,1)</f>
        <v>41863.584120370368</v>
      </c>
      <c r="T177" s="14">
        <f>(((Table1[[#This Row],[deadline]]/60)/60)/24)+DATE(1970,1,1)</f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9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>ROUND(Table1[[#This Row],[pledged]]/Table1[[#This Row],[goal]]*100,0)</f>
        <v>115</v>
      </c>
      <c r="P178">
        <f>IFERROR(ROUND(Table1[[#This Row],[pledged]]/Table1[[#This Row],[backers_count]],2),0)</f>
        <v>76.72</v>
      </c>
      <c r="Q178" t="s">
        <v>8312</v>
      </c>
      <c r="R178" t="s">
        <v>8313</v>
      </c>
      <c r="S178" s="14">
        <f>(((Table1[[#This Row],[launched_at]]/60)/60)/24)+DATE(1970,1,1)</f>
        <v>40933.80190972222</v>
      </c>
      <c r="T178" s="14">
        <f>(((Table1[[#This Row],[deadline]]/60)/60)/24)+DATE(1970,1,1)</f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9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>ROUND(Table1[[#This Row],[pledged]]/Table1[[#This Row],[goal]]*100,0)</f>
        <v>170</v>
      </c>
      <c r="P179">
        <f>IFERROR(ROUND(Table1[[#This Row],[pledged]]/Table1[[#This Row],[backers_count]],2),0)</f>
        <v>67.42</v>
      </c>
      <c r="Q179" t="s">
        <v>8309</v>
      </c>
      <c r="R179" t="s">
        <v>8310</v>
      </c>
      <c r="S179" s="14">
        <f>(((Table1[[#This Row],[launched_at]]/60)/60)/24)+DATE(1970,1,1)</f>
        <v>41351.541377314818</v>
      </c>
      <c r="T179" s="14">
        <f>(((Table1[[#This Row],[deadline]]/60)/60)/24)+DATE(1970,1,1)</f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9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>ROUND(Table1[[#This Row],[pledged]]/Table1[[#This Row],[goal]]*100,0)</f>
        <v>101</v>
      </c>
      <c r="P180">
        <f>IFERROR(ROUND(Table1[[#This Row],[pledged]]/Table1[[#This Row],[backers_count]],2),0)</f>
        <v>254.39</v>
      </c>
      <c r="Q180" t="s">
        <v>8322</v>
      </c>
      <c r="R180" t="s">
        <v>8323</v>
      </c>
      <c r="S180" s="14">
        <f>(((Table1[[#This Row],[launched_at]]/60)/60)/24)+DATE(1970,1,1)</f>
        <v>40194.920046296298</v>
      </c>
      <c r="T180" s="14">
        <f>(((Table1[[#This Row],[deadline]]/60)/60)/24)+DATE(1970,1,1)</f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9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>ROUND(Table1[[#This Row],[pledged]]/Table1[[#This Row],[goal]]*100,0)</f>
        <v>113</v>
      </c>
      <c r="P181">
        <f>IFERROR(ROUND(Table1[[#This Row],[pledged]]/Table1[[#This Row],[backers_count]],2),0)</f>
        <v>162.91</v>
      </c>
      <c r="Q181" t="s">
        <v>8324</v>
      </c>
      <c r="R181" t="s">
        <v>8325</v>
      </c>
      <c r="S181" s="14">
        <f>(((Table1[[#This Row],[launched_at]]/60)/60)/24)+DATE(1970,1,1)</f>
        <v>41928.881064814814</v>
      </c>
      <c r="T181" s="14">
        <f>(((Table1[[#This Row],[deadline]]/60)/60)/24)+DATE(1970,1,1)</f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9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>ROUND(Table1[[#This Row],[pledged]]/Table1[[#This Row],[goal]]*100,0)</f>
        <v>1802</v>
      </c>
      <c r="P182">
        <f>IFERROR(ROUND(Table1[[#This Row],[pledged]]/Table1[[#This Row],[backers_count]],2),0)</f>
        <v>49.93</v>
      </c>
      <c r="Q182" t="s">
        <v>8317</v>
      </c>
      <c r="R182" t="s">
        <v>8318</v>
      </c>
      <c r="S182" s="14">
        <f>(((Table1[[#This Row],[launched_at]]/60)/60)/24)+DATE(1970,1,1)</f>
        <v>42776.704432870371</v>
      </c>
      <c r="T182" s="14">
        <f>(((Table1[[#This Row],[deadline]]/60)/60)/24)+DATE(1970,1,1)</f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9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>ROUND(Table1[[#This Row],[pledged]]/Table1[[#This Row],[goal]]*100,0)</f>
        <v>179</v>
      </c>
      <c r="P183">
        <f>IFERROR(ROUND(Table1[[#This Row],[pledged]]/Table1[[#This Row],[backers_count]],2),0)</f>
        <v>282.72000000000003</v>
      </c>
      <c r="Q183" t="s">
        <v>8309</v>
      </c>
      <c r="R183" t="s">
        <v>8310</v>
      </c>
      <c r="S183" s="14">
        <f>(((Table1[[#This Row],[launched_at]]/60)/60)/24)+DATE(1970,1,1)</f>
        <v>41725.082384259258</v>
      </c>
      <c r="T183" s="14">
        <f>(((Table1[[#This Row],[deadline]]/60)/60)/24)+DATE(1970,1,1)</f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9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>ROUND(Table1[[#This Row],[pledged]]/Table1[[#This Row],[goal]]*100,0)</f>
        <v>112</v>
      </c>
      <c r="P184">
        <f>IFERROR(ROUND(Table1[[#This Row],[pledged]]/Table1[[#This Row],[backers_count]],2),0)</f>
        <v>117.77</v>
      </c>
      <c r="Q184" t="s">
        <v>8322</v>
      </c>
      <c r="R184" t="s">
        <v>8323</v>
      </c>
      <c r="S184" s="14">
        <f>(((Table1[[#This Row],[launched_at]]/60)/60)/24)+DATE(1970,1,1)</f>
        <v>42292.495474537034</v>
      </c>
      <c r="T184" s="14">
        <f>(((Table1[[#This Row],[deadline]]/60)/60)/24)+DATE(1970,1,1)</f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9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>ROUND(Table1[[#This Row],[pledged]]/Table1[[#This Row],[goal]]*100,0)</f>
        <v>127</v>
      </c>
      <c r="P185">
        <f>IFERROR(ROUND(Table1[[#This Row],[pledged]]/Table1[[#This Row],[backers_count]],2),0)</f>
        <v>1644</v>
      </c>
      <c r="Q185" t="s">
        <v>8309</v>
      </c>
      <c r="R185" t="s">
        <v>8311</v>
      </c>
      <c r="S185" s="14">
        <f>(((Table1[[#This Row],[launched_at]]/60)/60)/24)+DATE(1970,1,1)</f>
        <v>41891.693379629629</v>
      </c>
      <c r="T185" s="14">
        <f>(((Table1[[#This Row],[deadline]]/60)/60)/24)+DATE(1970,1,1)</f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9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>ROUND(Table1[[#This Row],[pledged]]/Table1[[#This Row],[goal]]*100,0)</f>
        <v>125</v>
      </c>
      <c r="P186">
        <f>IFERROR(ROUND(Table1[[#This Row],[pledged]]/Table1[[#This Row],[backers_count]],2),0)</f>
        <v>146.35</v>
      </c>
      <c r="Q186" t="s">
        <v>8322</v>
      </c>
      <c r="R186" t="s">
        <v>8323</v>
      </c>
      <c r="S186" s="14">
        <f>(((Table1[[#This Row],[launched_at]]/60)/60)/24)+DATE(1970,1,1)</f>
        <v>42772.669062500005</v>
      </c>
      <c r="T186" s="14">
        <f>(((Table1[[#This Row],[deadline]]/60)/60)/24)+DATE(1970,1,1)</f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9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>ROUND(Table1[[#This Row],[pledged]]/Table1[[#This Row],[goal]]*100,0)</f>
        <v>127</v>
      </c>
      <c r="P187">
        <f>IFERROR(ROUND(Table1[[#This Row],[pledged]]/Table1[[#This Row],[backers_count]],2),0)</f>
        <v>44.91</v>
      </c>
      <c r="Q187" t="s">
        <v>8322</v>
      </c>
      <c r="R187" t="s">
        <v>8323</v>
      </c>
      <c r="S187" s="14">
        <f>(((Table1[[#This Row],[launched_at]]/60)/60)/24)+DATE(1970,1,1)</f>
        <v>42427.964745370366</v>
      </c>
      <c r="T187" s="14">
        <f>(((Table1[[#This Row],[deadline]]/60)/60)/24)+DATE(1970,1,1)</f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9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>ROUND(Table1[[#This Row],[pledged]]/Table1[[#This Row],[goal]]*100,0)</f>
        <v>143</v>
      </c>
      <c r="P188">
        <f>IFERROR(ROUND(Table1[[#This Row],[pledged]]/Table1[[#This Row],[backers_count]],2),0)</f>
        <v>114.77</v>
      </c>
      <c r="Q188" t="s">
        <v>8309</v>
      </c>
      <c r="R188" t="s">
        <v>8310</v>
      </c>
      <c r="S188" s="14">
        <f>(((Table1[[#This Row],[launched_at]]/60)/60)/24)+DATE(1970,1,1)</f>
        <v>42361.602476851855</v>
      </c>
      <c r="T188" s="14">
        <f>(((Table1[[#This Row],[deadline]]/60)/60)/24)+DATE(1970,1,1)</f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9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>ROUND(Table1[[#This Row],[pledged]]/Table1[[#This Row],[goal]]*100,0)</f>
        <v>22</v>
      </c>
      <c r="P189">
        <f>IFERROR(ROUND(Table1[[#This Row],[pledged]]/Table1[[#This Row],[backers_count]],2),0)</f>
        <v>1536.25</v>
      </c>
      <c r="Q189" t="s">
        <v>8309</v>
      </c>
      <c r="R189" t="s">
        <v>8311</v>
      </c>
      <c r="S189" s="14">
        <f>(((Table1[[#This Row],[launched_at]]/60)/60)/24)+DATE(1970,1,1)</f>
        <v>42527.625671296293</v>
      </c>
      <c r="T189" s="14">
        <f>(((Table1[[#This Row],[deadline]]/60)/60)/24)+DATE(1970,1,1)</f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9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>ROUND(Table1[[#This Row],[pledged]]/Table1[[#This Row],[goal]]*100,0)</f>
        <v>107</v>
      </c>
      <c r="P190">
        <f>IFERROR(ROUND(Table1[[#This Row],[pledged]]/Table1[[#This Row],[backers_count]],2),0)</f>
        <v>97.36</v>
      </c>
      <c r="Q190" t="s">
        <v>8322</v>
      </c>
      <c r="R190" t="s">
        <v>8323</v>
      </c>
      <c r="S190" s="14">
        <f>(((Table1[[#This Row],[launched_at]]/60)/60)/24)+DATE(1970,1,1)</f>
        <v>42507.581412037034</v>
      </c>
      <c r="T190" s="14">
        <f>(((Table1[[#This Row],[deadline]]/60)/60)/24)+DATE(1970,1,1)</f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9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>ROUND(Table1[[#This Row],[pledged]]/Table1[[#This Row],[goal]]*100,0)</f>
        <v>106</v>
      </c>
      <c r="P191">
        <f>IFERROR(ROUND(Table1[[#This Row],[pledged]]/Table1[[#This Row],[backers_count]],2),0)</f>
        <v>104.99</v>
      </c>
      <c r="Q191" t="s">
        <v>8320</v>
      </c>
      <c r="R191" t="s">
        <v>8321</v>
      </c>
      <c r="S191" s="14">
        <f>(((Table1[[#This Row],[launched_at]]/60)/60)/24)+DATE(1970,1,1)</f>
        <v>42643.642800925925</v>
      </c>
      <c r="T191" s="14">
        <f>(((Table1[[#This Row],[deadline]]/60)/60)/24)+DATE(1970,1,1)</f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9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>ROUND(Table1[[#This Row],[pledged]]/Table1[[#This Row],[goal]]*100,0)</f>
        <v>8</v>
      </c>
      <c r="P192">
        <f>IFERROR(ROUND(Table1[[#This Row],[pledged]]/Table1[[#This Row],[backers_count]],2),0)</f>
        <v>78.67</v>
      </c>
      <c r="Q192" t="s">
        <v>8309</v>
      </c>
      <c r="R192" t="s">
        <v>8316</v>
      </c>
      <c r="S192" s="14">
        <f>(((Table1[[#This Row],[launched_at]]/60)/60)/24)+DATE(1970,1,1)</f>
        <v>42226.313298611116</v>
      </c>
      <c r="T192" s="14">
        <f>(((Table1[[#This Row],[deadline]]/60)/60)/24)+DATE(1970,1,1)</f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9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>ROUND(Table1[[#This Row],[pledged]]/Table1[[#This Row],[goal]]*100,0)</f>
        <v>12</v>
      </c>
      <c r="P193">
        <f>IFERROR(ROUND(Table1[[#This Row],[pledged]]/Table1[[#This Row],[backers_count]],2),0)</f>
        <v>2796.67</v>
      </c>
      <c r="Q193" t="s">
        <v>8324</v>
      </c>
      <c r="R193" t="s">
        <v>8325</v>
      </c>
      <c r="S193" s="14">
        <f>(((Table1[[#This Row],[launched_at]]/60)/60)/24)+DATE(1970,1,1)</f>
        <v>42531.228437500002</v>
      </c>
      <c r="T193" s="14">
        <f>(((Table1[[#This Row],[deadline]]/60)/60)/24)+DATE(1970,1,1)</f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9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>ROUND(Table1[[#This Row],[pledged]]/Table1[[#This Row],[goal]]*100,0)</f>
        <v>105</v>
      </c>
      <c r="P194">
        <f>IFERROR(ROUND(Table1[[#This Row],[pledged]]/Table1[[#This Row],[backers_count]],2),0)</f>
        <v>55.07</v>
      </c>
      <c r="Q194" t="s">
        <v>8322</v>
      </c>
      <c r="R194" t="s">
        <v>8323</v>
      </c>
      <c r="S194" s="14">
        <f>(((Table1[[#This Row],[launched_at]]/60)/60)/24)+DATE(1970,1,1)</f>
        <v>40904.738194444442</v>
      </c>
      <c r="T194" s="14">
        <f>(((Table1[[#This Row],[deadline]]/60)/60)/24)+DATE(1970,1,1)</f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9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>ROUND(Table1[[#This Row],[pledged]]/Table1[[#This Row],[goal]]*100,0)</f>
        <v>104</v>
      </c>
      <c r="P195">
        <f>IFERROR(ROUND(Table1[[#This Row],[pledged]]/Table1[[#This Row],[backers_count]],2),0)</f>
        <v>922.22</v>
      </c>
      <c r="Q195" t="s">
        <v>8324</v>
      </c>
      <c r="R195" t="s">
        <v>8325</v>
      </c>
      <c r="S195" s="14">
        <f>(((Table1[[#This Row],[launched_at]]/60)/60)/24)+DATE(1970,1,1)</f>
        <v>42756.690162037034</v>
      </c>
      <c r="T195" s="14">
        <f>(((Table1[[#This Row],[deadline]]/60)/60)/24)+DATE(1970,1,1)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9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>ROUND(Table1[[#This Row],[pledged]]/Table1[[#This Row],[goal]]*100,0)</f>
        <v>113</v>
      </c>
      <c r="P196">
        <f>IFERROR(ROUND(Table1[[#This Row],[pledged]]/Table1[[#This Row],[backers_count]],2),0)</f>
        <v>109.04</v>
      </c>
      <c r="Q196" t="s">
        <v>8322</v>
      </c>
      <c r="R196" t="s">
        <v>8323</v>
      </c>
      <c r="S196" s="14">
        <f>(((Table1[[#This Row],[launched_at]]/60)/60)/24)+DATE(1970,1,1)</f>
        <v>41949.697962962964</v>
      </c>
      <c r="T196" s="14">
        <f>(((Table1[[#This Row],[deadline]]/60)/60)/24)+DATE(1970,1,1)</f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9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>ROUND(Table1[[#This Row],[pledged]]/Table1[[#This Row],[goal]]*100,0)</f>
        <v>20</v>
      </c>
      <c r="P197">
        <f>IFERROR(ROUND(Table1[[#This Row],[pledged]]/Table1[[#This Row],[backers_count]],2),0)</f>
        <v>202.23</v>
      </c>
      <c r="Q197" t="s">
        <v>8324</v>
      </c>
      <c r="R197" t="s">
        <v>8325</v>
      </c>
      <c r="S197" s="14">
        <f>(((Table1[[#This Row],[launched_at]]/60)/60)/24)+DATE(1970,1,1)</f>
        <v>42334.803923611107</v>
      </c>
      <c r="T197" s="14">
        <f>(((Table1[[#This Row],[deadline]]/60)/60)/24)+DATE(1970,1,1)</f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9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>ROUND(Table1[[#This Row],[pledged]]/Table1[[#This Row],[goal]]*100,0)</f>
        <v>116</v>
      </c>
      <c r="P198">
        <f>IFERROR(ROUND(Table1[[#This Row],[pledged]]/Table1[[#This Row],[backers_count]],2),0)</f>
        <v>246.61</v>
      </c>
      <c r="Q198" t="s">
        <v>8322</v>
      </c>
      <c r="R198" t="s">
        <v>8323</v>
      </c>
      <c r="S198" s="14">
        <f>(((Table1[[#This Row],[launched_at]]/60)/60)/24)+DATE(1970,1,1)</f>
        <v>41943.293912037036</v>
      </c>
      <c r="T198" s="14">
        <f>(((Table1[[#This Row],[deadline]]/60)/60)/24)+DATE(1970,1,1)</f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9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>ROUND(Table1[[#This Row],[pledged]]/Table1[[#This Row],[goal]]*100,0)</f>
        <v>150</v>
      </c>
      <c r="P199">
        <f>IFERROR(ROUND(Table1[[#This Row],[pledged]]/Table1[[#This Row],[backers_count]],2),0)</f>
        <v>97.82</v>
      </c>
      <c r="Q199" t="s">
        <v>8322</v>
      </c>
      <c r="R199" t="s">
        <v>8323</v>
      </c>
      <c r="S199" s="14">
        <f>(((Table1[[#This Row],[launched_at]]/60)/60)/24)+DATE(1970,1,1)</f>
        <v>41164.040960648148</v>
      </c>
      <c r="T199" s="14">
        <f>(((Table1[[#This Row],[deadline]]/60)/60)/24)+DATE(1970,1,1)</f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9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>ROUND(Table1[[#This Row],[pledged]]/Table1[[#This Row],[goal]]*100,0)</f>
        <v>203</v>
      </c>
      <c r="P200">
        <f>IFERROR(ROUND(Table1[[#This Row],[pledged]]/Table1[[#This Row],[backers_count]],2),0)</f>
        <v>130.22999999999999</v>
      </c>
      <c r="Q200" t="s">
        <v>8320</v>
      </c>
      <c r="R200" t="s">
        <v>8321</v>
      </c>
      <c r="S200" s="14">
        <f>(((Table1[[#This Row],[launched_at]]/60)/60)/24)+DATE(1970,1,1)</f>
        <v>41836.625254629631</v>
      </c>
      <c r="T200" s="14">
        <f>(((Table1[[#This Row],[deadline]]/60)/60)/24)+DATE(1970,1,1)</f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9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>ROUND(Table1[[#This Row],[pledged]]/Table1[[#This Row],[goal]]*100,0)</f>
        <v>40</v>
      </c>
      <c r="P201">
        <f>IFERROR(ROUND(Table1[[#This Row],[pledged]]/Table1[[#This Row],[backers_count]],2),0)</f>
        <v>162.91999999999999</v>
      </c>
      <c r="Q201" t="s">
        <v>8309</v>
      </c>
      <c r="R201" t="s">
        <v>8311</v>
      </c>
      <c r="S201" s="14">
        <f>(((Table1[[#This Row],[launched_at]]/60)/60)/24)+DATE(1970,1,1)</f>
        <v>42278.498240740737</v>
      </c>
      <c r="T201" s="14">
        <f>(((Table1[[#This Row],[deadline]]/60)/60)/24)+DATE(1970,1,1)</f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9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>ROUND(Table1[[#This Row],[pledged]]/Table1[[#This Row],[goal]]*100,0)</f>
        <v>183</v>
      </c>
      <c r="P202">
        <f>IFERROR(ROUND(Table1[[#This Row],[pledged]]/Table1[[#This Row],[backers_count]],2),0)</f>
        <v>159.51</v>
      </c>
      <c r="Q202" t="s">
        <v>8322</v>
      </c>
      <c r="R202" t="s">
        <v>8333</v>
      </c>
      <c r="S202" s="14">
        <f>(((Table1[[#This Row],[launched_at]]/60)/60)/24)+DATE(1970,1,1)</f>
        <v>42032.693043981482</v>
      </c>
      <c r="T202" s="14">
        <f>(((Table1[[#This Row],[deadline]]/60)/60)/24)+DATE(1970,1,1)</f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9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>ROUND(Table1[[#This Row],[pledged]]/Table1[[#This Row],[goal]]*100,0)</f>
        <v>322</v>
      </c>
      <c r="P203">
        <f>IFERROR(ROUND(Table1[[#This Row],[pledged]]/Table1[[#This Row],[backers_count]],2),0)</f>
        <v>56.41</v>
      </c>
      <c r="Q203" t="s">
        <v>8314</v>
      </c>
      <c r="R203" t="s">
        <v>8315</v>
      </c>
      <c r="S203" s="14">
        <f>(((Table1[[#This Row],[launched_at]]/60)/60)/24)+DATE(1970,1,1)</f>
        <v>42072.488182870366</v>
      </c>
      <c r="T203" s="14">
        <f>(((Table1[[#This Row],[deadline]]/60)/60)/24)+DATE(1970,1,1)</f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9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>ROUND(Table1[[#This Row],[pledged]]/Table1[[#This Row],[goal]]*100,0)</f>
        <v>100</v>
      </c>
      <c r="P204">
        <f>IFERROR(ROUND(Table1[[#This Row],[pledged]]/Table1[[#This Row],[backers_count]],2),0)</f>
        <v>550.04</v>
      </c>
      <c r="Q204" t="s">
        <v>8324</v>
      </c>
      <c r="R204" t="s">
        <v>8327</v>
      </c>
      <c r="S204" s="14">
        <f>(((Table1[[#This Row],[launched_at]]/60)/60)/24)+DATE(1970,1,1)</f>
        <v>41887.292187500003</v>
      </c>
      <c r="T204" s="14">
        <f>(((Table1[[#This Row],[deadline]]/60)/60)/24)+DATE(1970,1,1)</f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9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>ROUND(Table1[[#This Row],[pledged]]/Table1[[#This Row],[goal]]*100,0)</f>
        <v>819</v>
      </c>
      <c r="P205">
        <f>IFERROR(ROUND(Table1[[#This Row],[pledged]]/Table1[[#This Row],[backers_count]],2),0)</f>
        <v>152.62</v>
      </c>
      <c r="Q205" t="s">
        <v>8309</v>
      </c>
      <c r="R205" t="s">
        <v>8310</v>
      </c>
      <c r="S205" s="14">
        <f>(((Table1[[#This Row],[launched_at]]/60)/60)/24)+DATE(1970,1,1)</f>
        <v>41069.088506944441</v>
      </c>
      <c r="T205" s="14">
        <f>(((Table1[[#This Row],[deadline]]/60)/60)/24)+DATE(1970,1,1)</f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9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>ROUND(Table1[[#This Row],[pledged]]/Table1[[#This Row],[goal]]*100,0)</f>
        <v>42</v>
      </c>
      <c r="P206">
        <f>IFERROR(ROUND(Table1[[#This Row],[pledged]]/Table1[[#This Row],[backers_count]],2),0)</f>
        <v>364.35</v>
      </c>
      <c r="Q206" t="s">
        <v>8309</v>
      </c>
      <c r="R206" t="s">
        <v>8311</v>
      </c>
      <c r="S206" s="14">
        <f>(((Table1[[#This Row],[launched_at]]/60)/60)/24)+DATE(1970,1,1)</f>
        <v>42740.693692129629</v>
      </c>
      <c r="T206" s="14">
        <f>(((Table1[[#This Row],[deadline]]/60)/60)/24)+DATE(1970,1,1)</f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9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>ROUND(Table1[[#This Row],[pledged]]/Table1[[#This Row],[goal]]*100,0)</f>
        <v>107</v>
      </c>
      <c r="P207">
        <f>IFERROR(ROUND(Table1[[#This Row],[pledged]]/Table1[[#This Row],[backers_count]],2),0)</f>
        <v>170.45</v>
      </c>
      <c r="Q207" t="s">
        <v>8314</v>
      </c>
      <c r="R207" t="s">
        <v>8315</v>
      </c>
      <c r="S207" s="14">
        <f>(((Table1[[#This Row],[launched_at]]/60)/60)/24)+DATE(1970,1,1)</f>
        <v>42493.167719907404</v>
      </c>
      <c r="T207" s="14">
        <f>(((Table1[[#This Row],[deadline]]/60)/60)/24)+DATE(1970,1,1)</f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9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>ROUND(Table1[[#This Row],[pledged]]/Table1[[#This Row],[goal]]*100,0)</f>
        <v>114</v>
      </c>
      <c r="P208">
        <f>IFERROR(ROUND(Table1[[#This Row],[pledged]]/Table1[[#This Row],[backers_count]],2),0)</f>
        <v>119.18</v>
      </c>
      <c r="Q208" t="s">
        <v>8324</v>
      </c>
      <c r="R208" t="s">
        <v>8327</v>
      </c>
      <c r="S208" s="14">
        <f>(((Table1[[#This Row],[launched_at]]/60)/60)/24)+DATE(1970,1,1)</f>
        <v>42480.078715277778</v>
      </c>
      <c r="T208" s="14">
        <f>(((Table1[[#This Row],[deadline]]/60)/60)/24)+DATE(1970,1,1)</f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9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>ROUND(Table1[[#This Row],[pledged]]/Table1[[#This Row],[goal]]*100,0)</f>
        <v>114</v>
      </c>
      <c r="P209">
        <f>IFERROR(ROUND(Table1[[#This Row],[pledged]]/Table1[[#This Row],[backers_count]],2),0)</f>
        <v>64.02</v>
      </c>
      <c r="Q209" t="s">
        <v>8309</v>
      </c>
      <c r="R209" t="s">
        <v>8310</v>
      </c>
      <c r="S209" s="14">
        <f>(((Table1[[#This Row],[launched_at]]/60)/60)/24)+DATE(1970,1,1)</f>
        <v>41731.520949074074</v>
      </c>
      <c r="T209" s="14">
        <f>(((Table1[[#This Row],[deadline]]/60)/60)/24)+DATE(1970,1,1)</f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9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>ROUND(Table1[[#This Row],[pledged]]/Table1[[#This Row],[goal]]*100,0)</f>
        <v>662</v>
      </c>
      <c r="P210">
        <f>IFERROR(ROUND(Table1[[#This Row],[pledged]]/Table1[[#This Row],[backers_count]],2),0)</f>
        <v>43.33</v>
      </c>
      <c r="Q210" t="s">
        <v>8312</v>
      </c>
      <c r="R210" t="s">
        <v>8313</v>
      </c>
      <c r="S210" s="14">
        <f>(((Table1[[#This Row],[launched_at]]/60)/60)/24)+DATE(1970,1,1)</f>
        <v>40766.041921296295</v>
      </c>
      <c r="T210" s="14">
        <f>(((Table1[[#This Row],[deadline]]/60)/60)/24)+DATE(1970,1,1)</f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9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>ROUND(Table1[[#This Row],[pledged]]/Table1[[#This Row],[goal]]*100,0)</f>
        <v>404</v>
      </c>
      <c r="P211">
        <f>IFERROR(ROUND(Table1[[#This Row],[pledged]]/Table1[[#This Row],[backers_count]],2),0)</f>
        <v>82.4</v>
      </c>
      <c r="Q211" t="s">
        <v>8317</v>
      </c>
      <c r="R211" t="s">
        <v>8318</v>
      </c>
      <c r="S211" s="14">
        <f>(((Table1[[#This Row],[launched_at]]/60)/60)/24)+DATE(1970,1,1)</f>
        <v>42234.624895833331</v>
      </c>
      <c r="T211" s="14">
        <f>(((Table1[[#This Row],[deadline]]/60)/60)/24)+DATE(1970,1,1)</f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9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>ROUND(Table1[[#This Row],[pledged]]/Table1[[#This Row],[goal]]*100,0)</f>
        <v>132</v>
      </c>
      <c r="P212">
        <f>IFERROR(ROUND(Table1[[#This Row],[pledged]]/Table1[[#This Row],[backers_count]],2),0)</f>
        <v>46.58</v>
      </c>
      <c r="Q212" t="s">
        <v>8309</v>
      </c>
      <c r="R212" t="s">
        <v>8310</v>
      </c>
      <c r="S212" s="14">
        <f>(((Table1[[#This Row],[launched_at]]/60)/60)/24)+DATE(1970,1,1)</f>
        <v>41738.864803240744</v>
      </c>
      <c r="T212" s="14">
        <f>(((Table1[[#This Row],[deadline]]/60)/60)/24)+DATE(1970,1,1)</f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9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>ROUND(Table1[[#This Row],[pledged]]/Table1[[#This Row],[goal]]*100,0)</f>
        <v>786</v>
      </c>
      <c r="P213">
        <f>IFERROR(ROUND(Table1[[#This Row],[pledged]]/Table1[[#This Row],[backers_count]],2),0)</f>
        <v>71.59</v>
      </c>
      <c r="Q213" t="s">
        <v>8314</v>
      </c>
      <c r="R213" t="s">
        <v>8315</v>
      </c>
      <c r="S213" s="14">
        <f>(((Table1[[#This Row],[launched_at]]/60)/60)/24)+DATE(1970,1,1)</f>
        <v>41759.923101851848</v>
      </c>
      <c r="T213" s="14">
        <f>(((Table1[[#This Row],[deadline]]/60)/60)/24)+DATE(1970,1,1)</f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9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>ROUND(Table1[[#This Row],[pledged]]/Table1[[#This Row],[goal]]*100,0)</f>
        <v>112</v>
      </c>
      <c r="P214">
        <f>IFERROR(ROUND(Table1[[#This Row],[pledged]]/Table1[[#This Row],[backers_count]],2),0)</f>
        <v>149.44</v>
      </c>
      <c r="Q214" t="s">
        <v>8324</v>
      </c>
      <c r="R214" t="s">
        <v>8325</v>
      </c>
      <c r="S214" s="14">
        <f>(((Table1[[#This Row],[launched_at]]/60)/60)/24)+DATE(1970,1,1)</f>
        <v>41899.294942129629</v>
      </c>
      <c r="T214" s="14">
        <f>(((Table1[[#This Row],[deadline]]/60)/60)/24)+DATE(1970,1,1)</f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9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>ROUND(Table1[[#This Row],[pledged]]/Table1[[#This Row],[goal]]*100,0)</f>
        <v>270</v>
      </c>
      <c r="P215">
        <f>IFERROR(ROUND(Table1[[#This Row],[pledged]]/Table1[[#This Row],[backers_count]],2),0)</f>
        <v>76.44</v>
      </c>
      <c r="Q215" t="s">
        <v>8314</v>
      </c>
      <c r="R215" t="s">
        <v>8315</v>
      </c>
      <c r="S215" s="14">
        <f>(((Table1[[#This Row],[launched_at]]/60)/60)/24)+DATE(1970,1,1)</f>
        <v>42326.818738425922</v>
      </c>
      <c r="T215" s="14">
        <f>(((Table1[[#This Row],[deadline]]/60)/60)/24)+DATE(1970,1,1)</f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9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>ROUND(Table1[[#This Row],[pledged]]/Table1[[#This Row],[goal]]*100,0)</f>
        <v>326</v>
      </c>
      <c r="P216">
        <f>IFERROR(ROUND(Table1[[#This Row],[pledged]]/Table1[[#This Row],[backers_count]],2),0)</f>
        <v>80.02</v>
      </c>
      <c r="Q216" t="s">
        <v>8309</v>
      </c>
      <c r="R216" t="s">
        <v>8316</v>
      </c>
      <c r="S216" s="14">
        <f>(((Table1[[#This Row],[launched_at]]/60)/60)/24)+DATE(1970,1,1)</f>
        <v>41915.747314814813</v>
      </c>
      <c r="T216" s="14">
        <f>(((Table1[[#This Row],[deadline]]/60)/60)/24)+DATE(1970,1,1)</f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9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>ROUND(Table1[[#This Row],[pledged]]/Table1[[#This Row],[goal]]*100,0)</f>
        <v>111</v>
      </c>
      <c r="P217">
        <f>IFERROR(ROUND(Table1[[#This Row],[pledged]]/Table1[[#This Row],[backers_count]],2),0)</f>
        <v>109.82</v>
      </c>
      <c r="Q217" t="s">
        <v>8322</v>
      </c>
      <c r="R217" t="s">
        <v>8323</v>
      </c>
      <c r="S217" s="14">
        <f>(((Table1[[#This Row],[launched_at]]/60)/60)/24)+DATE(1970,1,1)</f>
        <v>41936.001226851848</v>
      </c>
      <c r="T217" s="14">
        <f>(((Table1[[#This Row],[deadline]]/60)/60)/24)+DATE(1970,1,1)</f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9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>ROUND(Table1[[#This Row],[pledged]]/Table1[[#This Row],[goal]]*100,0)</f>
        <v>155</v>
      </c>
      <c r="P218">
        <f>IFERROR(ROUND(Table1[[#This Row],[pledged]]/Table1[[#This Row],[backers_count]],2),0)</f>
        <v>82.96</v>
      </c>
      <c r="Q218" t="s">
        <v>8328</v>
      </c>
      <c r="R218" t="s">
        <v>8332</v>
      </c>
      <c r="S218" s="14">
        <f>(((Table1[[#This Row],[launched_at]]/60)/60)/24)+DATE(1970,1,1)</f>
        <v>41116.690104166664</v>
      </c>
      <c r="T218" s="14">
        <f>(((Table1[[#This Row],[deadline]]/60)/60)/24)+DATE(1970,1,1)</f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9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>ROUND(Table1[[#This Row],[pledged]]/Table1[[#This Row],[goal]]*100,0)</f>
        <v>101</v>
      </c>
      <c r="P219">
        <f>IFERROR(ROUND(Table1[[#This Row],[pledged]]/Table1[[#This Row],[backers_count]],2),0)</f>
        <v>287.31</v>
      </c>
      <c r="Q219" t="s">
        <v>8322</v>
      </c>
      <c r="R219" t="s">
        <v>8323</v>
      </c>
      <c r="S219" s="14">
        <f>(((Table1[[#This Row],[launched_at]]/60)/60)/24)+DATE(1970,1,1)</f>
        <v>41019.793032407404</v>
      </c>
      <c r="T219" s="14">
        <f>(((Table1[[#This Row],[deadline]]/60)/60)/24)+DATE(1970,1,1)</f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9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>ROUND(Table1[[#This Row],[pledged]]/Table1[[#This Row],[goal]]*100,0)</f>
        <v>109</v>
      </c>
      <c r="P220">
        <f>IFERROR(ROUND(Table1[[#This Row],[pledged]]/Table1[[#This Row],[backers_count]],2),0)</f>
        <v>66.349999999999994</v>
      </c>
      <c r="Q220" t="s">
        <v>8322</v>
      </c>
      <c r="R220" t="s">
        <v>8333</v>
      </c>
      <c r="S220" s="14">
        <f>(((Table1[[#This Row],[launched_at]]/60)/60)/24)+DATE(1970,1,1)</f>
        <v>42229.820173611108</v>
      </c>
      <c r="T220" s="14">
        <f>(((Table1[[#This Row],[deadline]]/60)/60)/24)+DATE(1970,1,1)</f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9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>ROUND(Table1[[#This Row],[pledged]]/Table1[[#This Row],[goal]]*100,0)</f>
        <v>253</v>
      </c>
      <c r="P221">
        <f>IFERROR(ROUND(Table1[[#This Row],[pledged]]/Table1[[#This Row],[backers_count]],2),0)</f>
        <v>121</v>
      </c>
      <c r="Q221" t="s">
        <v>8314</v>
      </c>
      <c r="R221" t="s">
        <v>8315</v>
      </c>
      <c r="S221" s="14">
        <f>(((Table1[[#This Row],[launched_at]]/60)/60)/24)+DATE(1970,1,1)</f>
        <v>42503.66474537037</v>
      </c>
      <c r="T221" s="14">
        <f>(((Table1[[#This Row],[deadline]]/60)/60)/24)+DATE(1970,1,1)</f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9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>ROUND(Table1[[#This Row],[pledged]]/Table1[[#This Row],[goal]]*100,0)</f>
        <v>107</v>
      </c>
      <c r="P222">
        <f>IFERROR(ROUND(Table1[[#This Row],[pledged]]/Table1[[#This Row],[backers_count]],2),0)</f>
        <v>66.7</v>
      </c>
      <c r="Q222" t="s">
        <v>8322</v>
      </c>
      <c r="R222" t="s">
        <v>8323</v>
      </c>
      <c r="S222" s="14">
        <f>(((Table1[[#This Row],[launched_at]]/60)/60)/24)+DATE(1970,1,1)</f>
        <v>42479.626875000002</v>
      </c>
      <c r="T222" s="14">
        <f>(((Table1[[#This Row],[deadline]]/60)/60)/24)+DATE(1970,1,1)</f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9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>ROUND(Table1[[#This Row],[pledged]]/Table1[[#This Row],[goal]]*100,0)</f>
        <v>124</v>
      </c>
      <c r="P223">
        <f>IFERROR(ROUND(Table1[[#This Row],[pledged]]/Table1[[#This Row],[backers_count]],2),0)</f>
        <v>194.26</v>
      </c>
      <c r="Q223" t="s">
        <v>8309</v>
      </c>
      <c r="R223" t="s">
        <v>8310</v>
      </c>
      <c r="S223" s="14">
        <f>(((Table1[[#This Row],[launched_at]]/60)/60)/24)+DATE(1970,1,1)</f>
        <v>41535.812708333331</v>
      </c>
      <c r="T223" s="14">
        <f>(((Table1[[#This Row],[deadline]]/60)/60)/24)+DATE(1970,1,1)</f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9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>ROUND(Table1[[#This Row],[pledged]]/Table1[[#This Row],[goal]]*100,0)</f>
        <v>103</v>
      </c>
      <c r="P224">
        <f>IFERROR(ROUND(Table1[[#This Row],[pledged]]/Table1[[#This Row],[backers_count]],2),0)</f>
        <v>133.13999999999999</v>
      </c>
      <c r="Q224" t="s">
        <v>8322</v>
      </c>
      <c r="R224" t="s">
        <v>8323</v>
      </c>
      <c r="S224" s="14">
        <f>(((Table1[[#This Row],[launched_at]]/60)/60)/24)+DATE(1970,1,1)</f>
        <v>41646.628032407411</v>
      </c>
      <c r="T224" s="14">
        <f>(((Table1[[#This Row],[deadline]]/60)/60)/24)+DATE(1970,1,1)</f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9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>ROUND(Table1[[#This Row],[pledged]]/Table1[[#This Row],[goal]]*100,0)</f>
        <v>103</v>
      </c>
      <c r="P225">
        <f>IFERROR(ROUND(Table1[[#This Row],[pledged]]/Table1[[#This Row],[backers_count]],2),0)</f>
        <v>106.62</v>
      </c>
      <c r="Q225" t="s">
        <v>8322</v>
      </c>
      <c r="R225" t="s">
        <v>8323</v>
      </c>
      <c r="S225" s="14">
        <f>(((Table1[[#This Row],[launched_at]]/60)/60)/24)+DATE(1970,1,1)</f>
        <v>42647.446597222224</v>
      </c>
      <c r="T225" s="14">
        <f>(((Table1[[#This Row],[deadline]]/60)/60)/24)+DATE(1970,1,1)</f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9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>ROUND(Table1[[#This Row],[pledged]]/Table1[[#This Row],[goal]]*100,0)</f>
        <v>102</v>
      </c>
      <c r="P226">
        <f>IFERROR(ROUND(Table1[[#This Row],[pledged]]/Table1[[#This Row],[backers_count]],2),0)</f>
        <v>219.93</v>
      </c>
      <c r="Q226" t="s">
        <v>8320</v>
      </c>
      <c r="R226" t="s">
        <v>8321</v>
      </c>
      <c r="S226" s="14">
        <f>(((Table1[[#This Row],[launched_at]]/60)/60)/24)+DATE(1970,1,1)</f>
        <v>42332.89980324074</v>
      </c>
      <c r="T226" s="14">
        <f>(((Table1[[#This Row],[deadline]]/60)/60)/24)+DATE(1970,1,1)</f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9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>ROUND(Table1[[#This Row],[pledged]]/Table1[[#This Row],[goal]]*100,0)</f>
        <v>102</v>
      </c>
      <c r="P227">
        <f>IFERROR(ROUND(Table1[[#This Row],[pledged]]/Table1[[#This Row],[backers_count]],2),0)</f>
        <v>104.82</v>
      </c>
      <c r="Q227" t="s">
        <v>8322</v>
      </c>
      <c r="R227" t="s">
        <v>8323</v>
      </c>
      <c r="S227" s="14">
        <f>(((Table1[[#This Row],[launched_at]]/60)/60)/24)+DATE(1970,1,1)</f>
        <v>41379.515775462962</v>
      </c>
      <c r="T227" s="14">
        <f>(((Table1[[#This Row],[deadline]]/60)/60)/24)+DATE(1970,1,1)</f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9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>ROUND(Table1[[#This Row],[pledged]]/Table1[[#This Row],[goal]]*100,0)</f>
        <v>118</v>
      </c>
      <c r="P228">
        <f>IFERROR(ROUND(Table1[[#This Row],[pledged]]/Table1[[#This Row],[backers_count]],2),0)</f>
        <v>98.03</v>
      </c>
      <c r="Q228" t="s">
        <v>8328</v>
      </c>
      <c r="R228" t="s">
        <v>8332</v>
      </c>
      <c r="S228" s="14">
        <f>(((Table1[[#This Row],[launched_at]]/60)/60)/24)+DATE(1970,1,1)</f>
        <v>40921.919340277782</v>
      </c>
      <c r="T228" s="14">
        <f>(((Table1[[#This Row],[deadline]]/60)/60)/24)+DATE(1970,1,1)</f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9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>ROUND(Table1[[#This Row],[pledged]]/Table1[[#This Row],[goal]]*100,0)</f>
        <v>35</v>
      </c>
      <c r="P229">
        <f>IFERROR(ROUND(Table1[[#This Row],[pledged]]/Table1[[#This Row],[backers_count]],2),0)</f>
        <v>119.39</v>
      </c>
      <c r="Q229" t="s">
        <v>8309</v>
      </c>
      <c r="R229" t="s">
        <v>8311</v>
      </c>
      <c r="S229" s="14">
        <f>(((Table1[[#This Row],[launched_at]]/60)/60)/24)+DATE(1970,1,1)</f>
        <v>42094.808182870373</v>
      </c>
      <c r="T229" s="14">
        <f>(((Table1[[#This Row],[deadline]]/60)/60)/24)+DATE(1970,1,1)</f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9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>ROUND(Table1[[#This Row],[pledged]]/Table1[[#This Row],[goal]]*100,0)</f>
        <v>177</v>
      </c>
      <c r="P230">
        <f>IFERROR(ROUND(Table1[[#This Row],[pledged]]/Table1[[#This Row],[backers_count]],2),0)</f>
        <v>97</v>
      </c>
      <c r="Q230" t="s">
        <v>8324</v>
      </c>
      <c r="R230" t="s">
        <v>8325</v>
      </c>
      <c r="S230" s="14">
        <f>(((Table1[[#This Row],[launched_at]]/60)/60)/24)+DATE(1970,1,1)</f>
        <v>42337.02039351852</v>
      </c>
      <c r="T230" s="14">
        <f>(((Table1[[#This Row],[deadline]]/60)/60)/24)+DATE(1970,1,1)</f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9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>ROUND(Table1[[#This Row],[pledged]]/Table1[[#This Row],[goal]]*100,0)</f>
        <v>101</v>
      </c>
      <c r="P231">
        <f>IFERROR(ROUND(Table1[[#This Row],[pledged]]/Table1[[#This Row],[backers_count]],2),0)</f>
        <v>271.51</v>
      </c>
      <c r="Q231" t="s">
        <v>8320</v>
      </c>
      <c r="R231" t="s">
        <v>8321</v>
      </c>
      <c r="S231" s="14">
        <f>(((Table1[[#This Row],[launched_at]]/60)/60)/24)+DATE(1970,1,1)</f>
        <v>42770.201481481476</v>
      </c>
      <c r="T231" s="14">
        <f>(((Table1[[#This Row],[deadline]]/60)/60)/24)+DATE(1970,1,1)</f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9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>ROUND(Table1[[#This Row],[pledged]]/Table1[[#This Row],[goal]]*100,0)</f>
        <v>101</v>
      </c>
      <c r="P232">
        <f>IFERROR(ROUND(Table1[[#This Row],[pledged]]/Table1[[#This Row],[backers_count]],2),0)</f>
        <v>131.13999999999999</v>
      </c>
      <c r="Q232" t="s">
        <v>8324</v>
      </c>
      <c r="R232" t="s">
        <v>8327</v>
      </c>
      <c r="S232" s="14">
        <f>(((Table1[[#This Row],[launched_at]]/60)/60)/24)+DATE(1970,1,1)</f>
        <v>42252.474351851852</v>
      </c>
      <c r="T232" s="14">
        <f>(((Table1[[#This Row],[deadline]]/60)/60)/24)+DATE(1970,1,1)</f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9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>ROUND(Table1[[#This Row],[pledged]]/Table1[[#This Row],[goal]]*100,0)</f>
        <v>59</v>
      </c>
      <c r="P233">
        <f>IFERROR(ROUND(Table1[[#This Row],[pledged]]/Table1[[#This Row],[backers_count]],2),0)</f>
        <v>153.43</v>
      </c>
      <c r="Q233" t="s">
        <v>8309</v>
      </c>
      <c r="R233" t="s">
        <v>8311</v>
      </c>
      <c r="S233" s="14">
        <f>(((Table1[[#This Row],[launched_at]]/60)/60)/24)+DATE(1970,1,1)</f>
        <v>42282.168993055559</v>
      </c>
      <c r="T233" s="14">
        <f>(((Table1[[#This Row],[deadline]]/60)/60)/24)+DATE(1970,1,1)</f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9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>ROUND(Table1[[#This Row],[pledged]]/Table1[[#This Row],[goal]]*100,0)</f>
        <v>100</v>
      </c>
      <c r="P234">
        <f>IFERROR(ROUND(Table1[[#This Row],[pledged]]/Table1[[#This Row],[backers_count]],2),0)</f>
        <v>262.11</v>
      </c>
      <c r="Q234" t="s">
        <v>8324</v>
      </c>
      <c r="R234" t="s">
        <v>8327</v>
      </c>
      <c r="S234" s="14">
        <f>(((Table1[[#This Row],[launched_at]]/60)/60)/24)+DATE(1970,1,1)</f>
        <v>42219.665173611109</v>
      </c>
      <c r="T234" s="14">
        <f>(((Table1[[#This Row],[deadline]]/60)/60)/24)+DATE(1970,1,1)</f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9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>ROUND(Table1[[#This Row],[pledged]]/Table1[[#This Row],[goal]]*100,0)</f>
        <v>185</v>
      </c>
      <c r="P235">
        <f>IFERROR(ROUND(Table1[[#This Row],[pledged]]/Table1[[#This Row],[backers_count]],2),0)</f>
        <v>65.319999999999993</v>
      </c>
      <c r="Q235" t="s">
        <v>8317</v>
      </c>
      <c r="R235" t="s">
        <v>8318</v>
      </c>
      <c r="S235" s="14">
        <f>(((Table1[[#This Row],[launched_at]]/60)/60)/24)+DATE(1970,1,1)</f>
        <v>42417.625046296293</v>
      </c>
      <c r="T235" s="14">
        <f>(((Table1[[#This Row],[deadline]]/60)/60)/24)+DATE(1970,1,1)</f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9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>ROUND(Table1[[#This Row],[pledged]]/Table1[[#This Row],[goal]]*100,0)</f>
        <v>139</v>
      </c>
      <c r="P236">
        <f>IFERROR(ROUND(Table1[[#This Row],[pledged]]/Table1[[#This Row],[backers_count]],2),0)</f>
        <v>103.2</v>
      </c>
      <c r="Q236" t="s">
        <v>8312</v>
      </c>
      <c r="R236" t="s">
        <v>8313</v>
      </c>
      <c r="S236" s="14">
        <f>(((Table1[[#This Row],[launched_at]]/60)/60)/24)+DATE(1970,1,1)</f>
        <v>41533.542858796296</v>
      </c>
      <c r="T236" s="14">
        <f>(((Table1[[#This Row],[deadline]]/60)/60)/24)+DATE(1970,1,1)</f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9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>ROUND(Table1[[#This Row],[pledged]]/Table1[[#This Row],[goal]]*100,0)</f>
        <v>139</v>
      </c>
      <c r="P237">
        <f>IFERROR(ROUND(Table1[[#This Row],[pledged]]/Table1[[#This Row],[backers_count]],2),0)</f>
        <v>40.35</v>
      </c>
      <c r="Q237" t="s">
        <v>8328</v>
      </c>
      <c r="R237" t="s">
        <v>8332</v>
      </c>
      <c r="S237" s="14">
        <f>(((Table1[[#This Row],[launched_at]]/60)/60)/24)+DATE(1970,1,1)</f>
        <v>42723.63653935185</v>
      </c>
      <c r="T237" s="14">
        <f>(((Table1[[#This Row],[deadline]]/60)/60)/24)+DATE(1970,1,1)</f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9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>ROUND(Table1[[#This Row],[pledged]]/Table1[[#This Row],[goal]]*100,0)</f>
        <v>102</v>
      </c>
      <c r="P238">
        <f>IFERROR(ROUND(Table1[[#This Row],[pledged]]/Table1[[#This Row],[backers_count]],2),0)</f>
        <v>119.99</v>
      </c>
      <c r="Q238" t="s">
        <v>8322</v>
      </c>
      <c r="R238" t="s">
        <v>8323</v>
      </c>
      <c r="S238" s="14">
        <f>(((Table1[[#This Row],[launched_at]]/60)/60)/24)+DATE(1970,1,1)</f>
        <v>42111.970995370371</v>
      </c>
      <c r="T238" s="14">
        <f>(((Table1[[#This Row],[deadline]]/60)/60)/24)+DATE(1970,1,1)</f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9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>ROUND(Table1[[#This Row],[pledged]]/Table1[[#This Row],[goal]]*100,0)</f>
        <v>105</v>
      </c>
      <c r="P239">
        <f>IFERROR(ROUND(Table1[[#This Row],[pledged]]/Table1[[#This Row],[backers_count]],2),0)</f>
        <v>83.97</v>
      </c>
      <c r="Q239" t="s">
        <v>8328</v>
      </c>
      <c r="R239" t="s">
        <v>8332</v>
      </c>
      <c r="S239" s="14">
        <f>(((Table1[[#This Row],[launched_at]]/60)/60)/24)+DATE(1970,1,1)</f>
        <v>41710.594282407408</v>
      </c>
      <c r="T239" s="14">
        <f>(((Table1[[#This Row],[deadline]]/60)/60)/24)+DATE(1970,1,1)</f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9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>ROUND(Table1[[#This Row],[pledged]]/Table1[[#This Row],[goal]]*100,0)</f>
        <v>226</v>
      </c>
      <c r="P240">
        <f>IFERROR(ROUND(Table1[[#This Row],[pledged]]/Table1[[#This Row],[backers_count]],2),0)</f>
        <v>230.56</v>
      </c>
      <c r="Q240" t="s">
        <v>8309</v>
      </c>
      <c r="R240" t="s">
        <v>8310</v>
      </c>
      <c r="S240" s="14">
        <f>(((Table1[[#This Row],[launched_at]]/60)/60)/24)+DATE(1970,1,1)</f>
        <v>40941.199826388889</v>
      </c>
      <c r="T240" s="14">
        <f>(((Table1[[#This Row],[deadline]]/60)/60)/24)+DATE(1970,1,1)</f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9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>ROUND(Table1[[#This Row],[pledged]]/Table1[[#This Row],[goal]]*100,0)</f>
        <v>34</v>
      </c>
      <c r="P241">
        <f>IFERROR(ROUND(Table1[[#This Row],[pledged]]/Table1[[#This Row],[backers_count]],2),0)</f>
        <v>99.97</v>
      </c>
      <c r="Q241" t="s">
        <v>8309</v>
      </c>
      <c r="R241" t="s">
        <v>8311</v>
      </c>
      <c r="S241" s="14">
        <f>(((Table1[[#This Row],[launched_at]]/60)/60)/24)+DATE(1970,1,1)</f>
        <v>42678.459120370375</v>
      </c>
      <c r="T241" s="14">
        <f>(((Table1[[#This Row],[deadline]]/60)/60)/24)+DATE(1970,1,1)</f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9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>ROUND(Table1[[#This Row],[pledged]]/Table1[[#This Row],[goal]]*100,0)</f>
        <v>421</v>
      </c>
      <c r="P242">
        <f>IFERROR(ROUND(Table1[[#This Row],[pledged]]/Table1[[#This Row],[backers_count]],2),0)</f>
        <v>164.91</v>
      </c>
      <c r="Q242" t="s">
        <v>8309</v>
      </c>
      <c r="R242" t="s">
        <v>8310</v>
      </c>
      <c r="S242" s="14">
        <f>(((Table1[[#This Row],[launched_at]]/60)/60)/24)+DATE(1970,1,1)</f>
        <v>41424.27107638889</v>
      </c>
      <c r="T242" s="14">
        <f>(((Table1[[#This Row],[deadline]]/60)/60)/24)+DATE(1970,1,1)</f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9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>ROUND(Table1[[#This Row],[pledged]]/Table1[[#This Row],[goal]]*100,0)</f>
        <v>39</v>
      </c>
      <c r="P243">
        <f>IFERROR(ROUND(Table1[[#This Row],[pledged]]/Table1[[#This Row],[backers_count]],2),0)</f>
        <v>117.49</v>
      </c>
      <c r="Q243" t="s">
        <v>8309</v>
      </c>
      <c r="R243" t="s">
        <v>8319</v>
      </c>
      <c r="S243" s="14">
        <f>(((Table1[[#This Row],[launched_at]]/60)/60)/24)+DATE(1970,1,1)</f>
        <v>42264.963159722218</v>
      </c>
      <c r="T243" s="14">
        <f>(((Table1[[#This Row],[deadline]]/60)/60)/24)+DATE(1970,1,1)</f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9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>ROUND(Table1[[#This Row],[pledged]]/Table1[[#This Row],[goal]]*100,0)</f>
        <v>209</v>
      </c>
      <c r="P244">
        <f>IFERROR(ROUND(Table1[[#This Row],[pledged]]/Table1[[#This Row],[backers_count]],2),0)</f>
        <v>131.99</v>
      </c>
      <c r="Q244" t="s">
        <v>8309</v>
      </c>
      <c r="R244" t="s">
        <v>8310</v>
      </c>
      <c r="S244" s="14">
        <f>(((Table1[[#This Row],[launched_at]]/60)/60)/24)+DATE(1970,1,1)</f>
        <v>41313.755219907405</v>
      </c>
      <c r="T244" s="14">
        <f>(((Table1[[#This Row],[deadline]]/60)/60)/24)+DATE(1970,1,1)</f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9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>ROUND(Table1[[#This Row],[pledged]]/Table1[[#This Row],[goal]]*100,0)</f>
        <v>111</v>
      </c>
      <c r="P245">
        <f>IFERROR(ROUND(Table1[[#This Row],[pledged]]/Table1[[#This Row],[backers_count]],2),0)</f>
        <v>90.5</v>
      </c>
      <c r="Q245" t="s">
        <v>8312</v>
      </c>
      <c r="R245" t="s">
        <v>8313</v>
      </c>
      <c r="S245" s="14">
        <f>(((Table1[[#This Row],[launched_at]]/60)/60)/24)+DATE(1970,1,1)</f>
        <v>40840.615787037037</v>
      </c>
      <c r="T245" s="14">
        <f>(((Table1[[#This Row],[deadline]]/60)/60)/24)+DATE(1970,1,1)</f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9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>ROUND(Table1[[#This Row],[pledged]]/Table1[[#This Row],[goal]]*100,0)</f>
        <v>133</v>
      </c>
      <c r="P246">
        <f>IFERROR(ROUND(Table1[[#This Row],[pledged]]/Table1[[#This Row],[backers_count]],2),0)</f>
        <v>73.5</v>
      </c>
      <c r="Q246" t="s">
        <v>8309</v>
      </c>
      <c r="R246" t="s">
        <v>8310</v>
      </c>
      <c r="S246" s="14">
        <f>(((Table1[[#This Row],[launched_at]]/60)/60)/24)+DATE(1970,1,1)</f>
        <v>41704.735937500001</v>
      </c>
      <c r="T246" s="14">
        <f>(((Table1[[#This Row],[deadline]]/60)/60)/24)+DATE(1970,1,1)</f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9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>ROUND(Table1[[#This Row],[pledged]]/Table1[[#This Row],[goal]]*100,0)</f>
        <v>104</v>
      </c>
      <c r="P247">
        <f>IFERROR(ROUND(Table1[[#This Row],[pledged]]/Table1[[#This Row],[backers_count]],2),0)</f>
        <v>96.88</v>
      </c>
      <c r="Q247" t="s">
        <v>8312</v>
      </c>
      <c r="R247" t="s">
        <v>8313</v>
      </c>
      <c r="S247" s="14">
        <f>(((Table1[[#This Row],[launched_at]]/60)/60)/24)+DATE(1970,1,1)</f>
        <v>42073.957569444443</v>
      </c>
      <c r="T247" s="14">
        <f>(((Table1[[#This Row],[deadline]]/60)/60)/24)+DATE(1970,1,1)</f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9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>ROUND(Table1[[#This Row],[pledged]]/Table1[[#This Row],[goal]]*100,0)</f>
        <v>132</v>
      </c>
      <c r="P248">
        <f>IFERROR(ROUND(Table1[[#This Row],[pledged]]/Table1[[#This Row],[backers_count]],2),0)</f>
        <v>215.73</v>
      </c>
      <c r="Q248" t="s">
        <v>8312</v>
      </c>
      <c r="R248" t="s">
        <v>8334</v>
      </c>
      <c r="S248" s="14">
        <f>(((Table1[[#This Row],[launched_at]]/60)/60)/24)+DATE(1970,1,1)</f>
        <v>40977.805300925924</v>
      </c>
      <c r="T248" s="14">
        <f>(((Table1[[#This Row],[deadline]]/60)/60)/24)+DATE(1970,1,1)</f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9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>ROUND(Table1[[#This Row],[pledged]]/Table1[[#This Row],[goal]]*100,0)</f>
        <v>110</v>
      </c>
      <c r="P249">
        <f>IFERROR(ROUND(Table1[[#This Row],[pledged]]/Table1[[#This Row],[backers_count]],2),0)</f>
        <v>94.55</v>
      </c>
      <c r="Q249" t="s">
        <v>8324</v>
      </c>
      <c r="R249" t="s">
        <v>8325</v>
      </c>
      <c r="S249" s="14">
        <f>(((Table1[[#This Row],[launched_at]]/60)/60)/24)+DATE(1970,1,1)</f>
        <v>41932.708877314813</v>
      </c>
      <c r="T249" s="14">
        <f>(((Table1[[#This Row],[deadline]]/60)/60)/24)+DATE(1970,1,1)</f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9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>ROUND(Table1[[#This Row],[pledged]]/Table1[[#This Row],[goal]]*100,0)</f>
        <v>118</v>
      </c>
      <c r="P250">
        <f>IFERROR(ROUND(Table1[[#This Row],[pledged]]/Table1[[#This Row],[backers_count]],2),0)</f>
        <v>65.86</v>
      </c>
      <c r="Q250" t="s">
        <v>8328</v>
      </c>
      <c r="R250" t="s">
        <v>8337</v>
      </c>
      <c r="S250" s="14">
        <f>(((Table1[[#This Row],[launched_at]]/60)/60)/24)+DATE(1970,1,1)</f>
        <v>42702.212337962963</v>
      </c>
      <c r="T250" s="14">
        <f>(((Table1[[#This Row],[deadline]]/60)/60)/24)+DATE(1970,1,1)</f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9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>ROUND(Table1[[#This Row],[pledged]]/Table1[[#This Row],[goal]]*100,0)</f>
        <v>131</v>
      </c>
      <c r="P251">
        <f>IFERROR(ROUND(Table1[[#This Row],[pledged]]/Table1[[#This Row],[backers_count]],2),0)</f>
        <v>150.9</v>
      </c>
      <c r="Q251" t="s">
        <v>8322</v>
      </c>
      <c r="R251" t="s">
        <v>8333</v>
      </c>
      <c r="S251" s="14">
        <f>(((Table1[[#This Row],[launched_at]]/60)/60)/24)+DATE(1970,1,1)</f>
        <v>41754.047083333331</v>
      </c>
      <c r="T251" s="14">
        <f>(((Table1[[#This Row],[deadline]]/60)/60)/24)+DATE(1970,1,1)</f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9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>ROUND(Table1[[#This Row],[pledged]]/Table1[[#This Row],[goal]]*100,0)</f>
        <v>408</v>
      </c>
      <c r="P252">
        <f>IFERROR(ROUND(Table1[[#This Row],[pledged]]/Table1[[#This Row],[backers_count]],2),0)</f>
        <v>81.95</v>
      </c>
      <c r="Q252" t="s">
        <v>8309</v>
      </c>
      <c r="R252" t="s">
        <v>8316</v>
      </c>
      <c r="S252" s="14">
        <f>(((Table1[[#This Row],[launched_at]]/60)/60)/24)+DATE(1970,1,1)</f>
        <v>42184.874675925923</v>
      </c>
      <c r="T252" s="14">
        <f>(((Table1[[#This Row],[deadline]]/60)/60)/24)+DATE(1970,1,1)</f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9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>ROUND(Table1[[#This Row],[pledged]]/Table1[[#This Row],[goal]]*100,0)</f>
        <v>141</v>
      </c>
      <c r="P253">
        <f>IFERROR(ROUND(Table1[[#This Row],[pledged]]/Table1[[#This Row],[backers_count]],2),0)</f>
        <v>55.76</v>
      </c>
      <c r="Q253" t="s">
        <v>8309</v>
      </c>
      <c r="R253" t="s">
        <v>8316</v>
      </c>
      <c r="S253" s="14">
        <f>(((Table1[[#This Row],[launched_at]]/60)/60)/24)+DATE(1970,1,1)</f>
        <v>42564.881076388891</v>
      </c>
      <c r="T253" s="14">
        <f>(((Table1[[#This Row],[deadline]]/60)/60)/24)+DATE(1970,1,1)</f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9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>ROUND(Table1[[#This Row],[pledged]]/Table1[[#This Row],[goal]]*100,0)</f>
        <v>267</v>
      </c>
      <c r="P254">
        <f>IFERROR(ROUND(Table1[[#This Row],[pledged]]/Table1[[#This Row],[backers_count]],2),0)</f>
        <v>31.66</v>
      </c>
      <c r="Q254" t="s">
        <v>8309</v>
      </c>
      <c r="R254" t="s">
        <v>8311</v>
      </c>
      <c r="S254" s="14">
        <f>(((Table1[[#This Row],[launched_at]]/60)/60)/24)+DATE(1970,1,1)</f>
        <v>42163.957326388889</v>
      </c>
      <c r="T254" s="14">
        <f>(((Table1[[#This Row],[deadline]]/60)/60)/24)+DATE(1970,1,1)</f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9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>ROUND(Table1[[#This Row],[pledged]]/Table1[[#This Row],[goal]]*100,0)</f>
        <v>229</v>
      </c>
      <c r="P255">
        <f>IFERROR(ROUND(Table1[[#This Row],[pledged]]/Table1[[#This Row],[backers_count]],2),0)</f>
        <v>56.9</v>
      </c>
      <c r="Q255" t="s">
        <v>8322</v>
      </c>
      <c r="R255" t="s">
        <v>8323</v>
      </c>
      <c r="S255" s="14">
        <f>(((Table1[[#This Row],[launched_at]]/60)/60)/24)+DATE(1970,1,1)</f>
        <v>41506.756111111114</v>
      </c>
      <c r="T255" s="14">
        <f>(((Table1[[#This Row],[deadline]]/60)/60)/24)+DATE(1970,1,1)</f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9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>ROUND(Table1[[#This Row],[pledged]]/Table1[[#This Row],[goal]]*100,0)</f>
        <v>128</v>
      </c>
      <c r="P256">
        <f>IFERROR(ROUND(Table1[[#This Row],[pledged]]/Table1[[#This Row],[backers_count]],2),0)</f>
        <v>75.13</v>
      </c>
      <c r="Q256" t="s">
        <v>8317</v>
      </c>
      <c r="R256" t="s">
        <v>8318</v>
      </c>
      <c r="S256" s="14">
        <f>(((Table1[[#This Row],[launched_at]]/60)/60)/24)+DATE(1970,1,1)</f>
        <v>41572.958495370374</v>
      </c>
      <c r="T256" s="14">
        <f>(((Table1[[#This Row],[deadline]]/60)/60)/24)+DATE(1970,1,1)</f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9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>ROUND(Table1[[#This Row],[pledged]]/Table1[[#This Row],[goal]]*100,0)</f>
        <v>106</v>
      </c>
      <c r="P257">
        <f>IFERROR(ROUND(Table1[[#This Row],[pledged]]/Table1[[#This Row],[backers_count]],2),0)</f>
        <v>93.26</v>
      </c>
      <c r="Q257" t="s">
        <v>8322</v>
      </c>
      <c r="R257" t="s">
        <v>8333</v>
      </c>
      <c r="S257" s="14">
        <f>(((Table1[[#This Row],[launched_at]]/60)/60)/24)+DATE(1970,1,1)</f>
        <v>41869.542314814818</v>
      </c>
      <c r="T257" s="14">
        <f>(((Table1[[#This Row],[deadline]]/60)/60)/24)+DATE(1970,1,1)</f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9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>ROUND(Table1[[#This Row],[pledged]]/Table1[[#This Row],[goal]]*100,0)</f>
        <v>103</v>
      </c>
      <c r="P258">
        <f>IFERROR(ROUND(Table1[[#This Row],[pledged]]/Table1[[#This Row],[backers_count]],2),0)</f>
        <v>134.26</v>
      </c>
      <c r="Q258" t="s">
        <v>8324</v>
      </c>
      <c r="R258" t="s">
        <v>8327</v>
      </c>
      <c r="S258" s="14">
        <f>(((Table1[[#This Row],[launched_at]]/60)/60)/24)+DATE(1970,1,1)</f>
        <v>42445.19430555556</v>
      </c>
      <c r="T258" s="14">
        <f>(((Table1[[#This Row],[deadline]]/60)/60)/24)+DATE(1970,1,1)</f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9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>ROUND(Table1[[#This Row],[pledged]]/Table1[[#This Row],[goal]]*100,0)</f>
        <v>265</v>
      </c>
      <c r="P259">
        <f>IFERROR(ROUND(Table1[[#This Row],[pledged]]/Table1[[#This Row],[backers_count]],2),0)</f>
        <v>57.63</v>
      </c>
      <c r="Q259" t="s">
        <v>8324</v>
      </c>
      <c r="R259" t="s">
        <v>8325</v>
      </c>
      <c r="S259" s="14">
        <f>(((Table1[[#This Row],[launched_at]]/60)/60)/24)+DATE(1970,1,1)</f>
        <v>42387.398472222223</v>
      </c>
      <c r="T259" s="14">
        <f>(((Table1[[#This Row],[deadline]]/60)/60)/24)+DATE(1970,1,1)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9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>ROUND(Table1[[#This Row],[pledged]]/Table1[[#This Row],[goal]]*100,0)</f>
        <v>127</v>
      </c>
      <c r="P260">
        <f>IFERROR(ROUND(Table1[[#This Row],[pledged]]/Table1[[#This Row],[backers_count]],2),0)</f>
        <v>96.3</v>
      </c>
      <c r="Q260" t="s">
        <v>8324</v>
      </c>
      <c r="R260" t="s">
        <v>8325</v>
      </c>
      <c r="S260" s="14">
        <f>(((Table1[[#This Row],[launched_at]]/60)/60)/24)+DATE(1970,1,1)</f>
        <v>41466.785231481481</v>
      </c>
      <c r="T260" s="14">
        <f>(((Table1[[#This Row],[deadline]]/60)/60)/24)+DATE(1970,1,1)</f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9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>ROUND(Table1[[#This Row],[pledged]]/Table1[[#This Row],[goal]]*100,0)</f>
        <v>106</v>
      </c>
      <c r="P261">
        <f>IFERROR(ROUND(Table1[[#This Row],[pledged]]/Table1[[#This Row],[backers_count]],2),0)</f>
        <v>72.48</v>
      </c>
      <c r="Q261" t="s">
        <v>8322</v>
      </c>
      <c r="R261" t="s">
        <v>8323</v>
      </c>
      <c r="S261" s="14">
        <f>(((Table1[[#This Row],[launched_at]]/60)/60)/24)+DATE(1970,1,1)</f>
        <v>41401.565868055557</v>
      </c>
      <c r="T261" s="14">
        <f>(((Table1[[#This Row],[deadline]]/60)/60)/24)+DATE(1970,1,1)</f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9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>ROUND(Table1[[#This Row],[pledged]]/Table1[[#This Row],[goal]]*100,0)</f>
        <v>105</v>
      </c>
      <c r="P262">
        <f>IFERROR(ROUND(Table1[[#This Row],[pledged]]/Table1[[#This Row],[backers_count]],2),0)</f>
        <v>109.45</v>
      </c>
      <c r="Q262" t="s">
        <v>8328</v>
      </c>
      <c r="R262" t="s">
        <v>8332</v>
      </c>
      <c r="S262" s="14">
        <f>(((Table1[[#This Row],[launched_at]]/60)/60)/24)+DATE(1970,1,1)</f>
        <v>41694.84065972222</v>
      </c>
      <c r="T262" s="14">
        <f>(((Table1[[#This Row],[deadline]]/60)/60)/24)+DATE(1970,1,1)</f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9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>ROUND(Table1[[#This Row],[pledged]]/Table1[[#This Row],[goal]]*100,0)</f>
        <v>105</v>
      </c>
      <c r="P263">
        <f>IFERROR(ROUND(Table1[[#This Row],[pledged]]/Table1[[#This Row],[backers_count]],2),0)</f>
        <v>109.42</v>
      </c>
      <c r="Q263" t="s">
        <v>8322</v>
      </c>
      <c r="R263" t="s">
        <v>8323</v>
      </c>
      <c r="S263" s="14">
        <f>(((Table1[[#This Row],[launched_at]]/60)/60)/24)+DATE(1970,1,1)</f>
        <v>41612.10024305556</v>
      </c>
      <c r="T263" s="14">
        <f>(((Table1[[#This Row],[deadline]]/60)/60)/24)+DATE(1970,1,1)</f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9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>ROUND(Table1[[#This Row],[pledged]]/Table1[[#This Row],[goal]]*100,0)</f>
        <v>418</v>
      </c>
      <c r="P264">
        <f>IFERROR(ROUND(Table1[[#This Row],[pledged]]/Table1[[#This Row],[backers_count]],2),0)</f>
        <v>84.91</v>
      </c>
      <c r="Q264" t="s">
        <v>8314</v>
      </c>
      <c r="R264" t="s">
        <v>8315</v>
      </c>
      <c r="S264" s="14">
        <f>(((Table1[[#This Row],[launched_at]]/60)/60)/24)+DATE(1970,1,1)</f>
        <v>42221.67432870371</v>
      </c>
      <c r="T264" s="14">
        <f>(((Table1[[#This Row],[deadline]]/60)/60)/24)+DATE(1970,1,1)</f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9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>ROUND(Table1[[#This Row],[pledged]]/Table1[[#This Row],[goal]]*100,0)</f>
        <v>104</v>
      </c>
      <c r="P265">
        <f>IFERROR(ROUND(Table1[[#This Row],[pledged]]/Table1[[#This Row],[backers_count]],2),0)</f>
        <v>845.7</v>
      </c>
      <c r="Q265" t="s">
        <v>8309</v>
      </c>
      <c r="R265" t="s">
        <v>8310</v>
      </c>
      <c r="S265" s="14">
        <f>(((Table1[[#This Row],[launched_at]]/60)/60)/24)+DATE(1970,1,1)</f>
        <v>41872.525717592594</v>
      </c>
      <c r="T265" s="14">
        <f>(((Table1[[#This Row],[deadline]]/60)/60)/24)+DATE(1970,1,1)</f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9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>ROUND(Table1[[#This Row],[pledged]]/Table1[[#This Row],[goal]]*100,0)</f>
        <v>125</v>
      </c>
      <c r="P266">
        <f>IFERROR(ROUND(Table1[[#This Row],[pledged]]/Table1[[#This Row],[backers_count]],2),0)</f>
        <v>73.42</v>
      </c>
      <c r="Q266" t="s">
        <v>8309</v>
      </c>
      <c r="R266" t="s">
        <v>8310</v>
      </c>
      <c r="S266" s="14">
        <f>(((Table1[[#This Row],[launched_at]]/60)/60)/24)+DATE(1970,1,1)</f>
        <v>40961.057349537034</v>
      </c>
      <c r="T266" s="14">
        <f>(((Table1[[#This Row],[deadline]]/60)/60)/24)+DATE(1970,1,1)</f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9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>ROUND(Table1[[#This Row],[pledged]]/Table1[[#This Row],[goal]]*100,0)</f>
        <v>36</v>
      </c>
      <c r="P267">
        <f>IFERROR(ROUND(Table1[[#This Row],[pledged]]/Table1[[#This Row],[backers_count]],2),0)</f>
        <v>100.23</v>
      </c>
      <c r="Q267" t="s">
        <v>8317</v>
      </c>
      <c r="R267" t="s">
        <v>8335</v>
      </c>
      <c r="S267" s="14">
        <f>(((Table1[[#This Row],[launched_at]]/60)/60)/24)+DATE(1970,1,1)</f>
        <v>41963.759386574078</v>
      </c>
      <c r="T267" s="14">
        <f>(((Table1[[#This Row],[deadline]]/60)/60)/24)+DATE(1970,1,1)</f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9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>ROUND(Table1[[#This Row],[pledged]]/Table1[[#This Row],[goal]]*100,0)</f>
        <v>103</v>
      </c>
      <c r="P268">
        <f>IFERROR(ROUND(Table1[[#This Row],[pledged]]/Table1[[#This Row],[backers_count]],2),0)</f>
        <v>297.02999999999997</v>
      </c>
      <c r="Q268" t="s">
        <v>8324</v>
      </c>
      <c r="R268" t="s">
        <v>8327</v>
      </c>
      <c r="S268" s="14">
        <f>(((Table1[[#This Row],[launched_at]]/60)/60)/24)+DATE(1970,1,1)</f>
        <v>41884.617314814815</v>
      </c>
      <c r="T268" s="14">
        <f>(((Table1[[#This Row],[deadline]]/60)/60)/24)+DATE(1970,1,1)</f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9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>ROUND(Table1[[#This Row],[pledged]]/Table1[[#This Row],[goal]]*100,0)</f>
        <v>309</v>
      </c>
      <c r="P269">
        <f>IFERROR(ROUND(Table1[[#This Row],[pledged]]/Table1[[#This Row],[backers_count]],2),0)</f>
        <v>117.36</v>
      </c>
      <c r="Q269" t="s">
        <v>8322</v>
      </c>
      <c r="R269" t="s">
        <v>8333</v>
      </c>
      <c r="S269" s="14">
        <f>(((Table1[[#This Row],[launched_at]]/60)/60)/24)+DATE(1970,1,1)</f>
        <v>41802.790347222224</v>
      </c>
      <c r="T269" s="14">
        <f>(((Table1[[#This Row],[deadline]]/60)/60)/24)+DATE(1970,1,1)</f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9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>ROUND(Table1[[#This Row],[pledged]]/Table1[[#This Row],[goal]]*100,0)</f>
        <v>205</v>
      </c>
      <c r="P270">
        <f>IFERROR(ROUND(Table1[[#This Row],[pledged]]/Table1[[#This Row],[backers_count]],2),0)</f>
        <v>130.53</v>
      </c>
      <c r="Q270" t="s">
        <v>8314</v>
      </c>
      <c r="R270" t="s">
        <v>8315</v>
      </c>
      <c r="S270" s="14">
        <f>(((Table1[[#This Row],[launched_at]]/60)/60)/24)+DATE(1970,1,1)</f>
        <v>41760.8200462963</v>
      </c>
      <c r="T270" s="14">
        <f>(((Table1[[#This Row],[deadline]]/60)/60)/24)+DATE(1970,1,1)</f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9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>ROUND(Table1[[#This Row],[pledged]]/Table1[[#This Row],[goal]]*100,0)</f>
        <v>30</v>
      </c>
      <c r="P271">
        <f>IFERROR(ROUND(Table1[[#This Row],[pledged]]/Table1[[#This Row],[backers_count]],2),0)</f>
        <v>171.79</v>
      </c>
      <c r="Q271" t="s">
        <v>8309</v>
      </c>
      <c r="R271" t="s">
        <v>8311</v>
      </c>
      <c r="S271" s="14">
        <f>(((Table1[[#This Row],[launched_at]]/60)/60)/24)+DATE(1970,1,1)</f>
        <v>42574.667650462965</v>
      </c>
      <c r="T271" s="14">
        <f>(((Table1[[#This Row],[deadline]]/60)/60)/24)+DATE(1970,1,1)</f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9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>ROUND(Table1[[#This Row],[pledged]]/Table1[[#This Row],[goal]]*100,0)</f>
        <v>102</v>
      </c>
      <c r="P272">
        <f>IFERROR(ROUND(Table1[[#This Row],[pledged]]/Table1[[#This Row],[backers_count]],2),0)</f>
        <v>108.78</v>
      </c>
      <c r="Q272" t="s">
        <v>8320</v>
      </c>
      <c r="R272" t="s">
        <v>8321</v>
      </c>
      <c r="S272" s="14">
        <f>(((Table1[[#This Row],[launched_at]]/60)/60)/24)+DATE(1970,1,1)</f>
        <v>42407.637557870374</v>
      </c>
      <c r="T272" s="14">
        <f>(((Table1[[#This Row],[deadline]]/60)/60)/24)+DATE(1970,1,1)</f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9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>ROUND(Table1[[#This Row],[pledged]]/Table1[[#This Row],[goal]]*100,0)</f>
        <v>102</v>
      </c>
      <c r="P273">
        <f>IFERROR(ROUND(Table1[[#This Row],[pledged]]/Table1[[#This Row],[backers_count]],2),0)</f>
        <v>141.71</v>
      </c>
      <c r="Q273" t="s">
        <v>8324</v>
      </c>
      <c r="R273" t="s">
        <v>8327</v>
      </c>
      <c r="S273" s="14">
        <f>(((Table1[[#This Row],[launched_at]]/60)/60)/24)+DATE(1970,1,1)</f>
        <v>42697.850844907407</v>
      </c>
      <c r="T273" s="14">
        <f>(((Table1[[#This Row],[deadline]]/60)/60)/24)+DATE(1970,1,1)</f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9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>ROUND(Table1[[#This Row],[pledged]]/Table1[[#This Row],[goal]]*100,0)</f>
        <v>102</v>
      </c>
      <c r="P274">
        <f>IFERROR(ROUND(Table1[[#This Row],[pledged]]/Table1[[#This Row],[backers_count]],2),0)</f>
        <v>58.41</v>
      </c>
      <c r="Q274" t="s">
        <v>8322</v>
      </c>
      <c r="R274" t="s">
        <v>8323</v>
      </c>
      <c r="S274" s="14">
        <f>(((Table1[[#This Row],[launched_at]]/60)/60)/24)+DATE(1970,1,1)</f>
        <v>41926.73778935185</v>
      </c>
      <c r="T274" s="14">
        <f>(((Table1[[#This Row],[deadline]]/60)/60)/24)+DATE(1970,1,1)</f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9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>ROUND(Table1[[#This Row],[pledged]]/Table1[[#This Row],[goal]]*100,0)</f>
        <v>122</v>
      </c>
      <c r="P275">
        <f>IFERROR(ROUND(Table1[[#This Row],[pledged]]/Table1[[#This Row],[backers_count]],2),0)</f>
        <v>709.42</v>
      </c>
      <c r="Q275" t="s">
        <v>8322</v>
      </c>
      <c r="R275" t="s">
        <v>8323</v>
      </c>
      <c r="S275" s="14">
        <f>(((Table1[[#This Row],[launched_at]]/60)/60)/24)+DATE(1970,1,1)</f>
        <v>42711.795138888891</v>
      </c>
      <c r="T275" s="14">
        <f>(((Table1[[#This Row],[deadline]]/60)/60)/24)+DATE(1970,1,1)</f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9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>ROUND(Table1[[#This Row],[pledged]]/Table1[[#This Row],[goal]]*100,0)</f>
        <v>303833</v>
      </c>
      <c r="P276">
        <f>IFERROR(ROUND(Table1[[#This Row],[pledged]]/Table1[[#This Row],[backers_count]],2),0)</f>
        <v>42.73</v>
      </c>
      <c r="Q276" t="s">
        <v>8328</v>
      </c>
      <c r="R276" t="s">
        <v>8332</v>
      </c>
      <c r="S276" s="14">
        <f>(((Table1[[#This Row],[launched_at]]/60)/60)/24)+DATE(1970,1,1)</f>
        <v>41855.783645833333</v>
      </c>
      <c r="T276" s="14">
        <f>(((Table1[[#This Row],[deadline]]/60)/60)/24)+DATE(1970,1,1)</f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9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>ROUND(Table1[[#This Row],[pledged]]/Table1[[#This Row],[goal]]*100,0)</f>
        <v>202</v>
      </c>
      <c r="P277">
        <f>IFERROR(ROUND(Table1[[#This Row],[pledged]]/Table1[[#This Row],[backers_count]],2),0)</f>
        <v>45.55</v>
      </c>
      <c r="Q277" t="s">
        <v>8309</v>
      </c>
      <c r="R277" t="s">
        <v>8310</v>
      </c>
      <c r="S277" s="14">
        <f>(((Table1[[#This Row],[launched_at]]/60)/60)/24)+DATE(1970,1,1)</f>
        <v>42396.494583333333</v>
      </c>
      <c r="T277" s="14">
        <f>(((Table1[[#This Row],[deadline]]/60)/60)/24)+DATE(1970,1,1)</f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9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>ROUND(Table1[[#This Row],[pledged]]/Table1[[#This Row],[goal]]*100,0)</f>
        <v>101</v>
      </c>
      <c r="P278">
        <f>IFERROR(ROUND(Table1[[#This Row],[pledged]]/Table1[[#This Row],[backers_count]],2),0)</f>
        <v>125.79</v>
      </c>
      <c r="Q278" t="s">
        <v>8322</v>
      </c>
      <c r="R278" t="s">
        <v>8323</v>
      </c>
      <c r="S278" s="14">
        <f>(((Table1[[#This Row],[launched_at]]/60)/60)/24)+DATE(1970,1,1)</f>
        <v>41598.17597222222</v>
      </c>
      <c r="T278" s="14">
        <f>(((Table1[[#This Row],[deadline]]/60)/60)/24)+DATE(1970,1,1)</f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9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>ROUND(Table1[[#This Row],[pledged]]/Table1[[#This Row],[goal]]*100,0)</f>
        <v>1212</v>
      </c>
      <c r="P279">
        <f>IFERROR(ROUND(Table1[[#This Row],[pledged]]/Table1[[#This Row],[backers_count]],2),0)</f>
        <v>27.23</v>
      </c>
      <c r="Q279" t="s">
        <v>8317</v>
      </c>
      <c r="R279" t="s">
        <v>8318</v>
      </c>
      <c r="S279" s="14">
        <f>(((Table1[[#This Row],[launched_at]]/60)/60)/24)+DATE(1970,1,1)</f>
        <v>41423.910891203705</v>
      </c>
      <c r="T279" s="14">
        <f>(((Table1[[#This Row],[deadline]]/60)/60)/24)+DATE(1970,1,1)</f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9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>ROUND(Table1[[#This Row],[pledged]]/Table1[[#This Row],[goal]]*100,0)</f>
        <v>202</v>
      </c>
      <c r="P280">
        <f>IFERROR(ROUND(Table1[[#This Row],[pledged]]/Table1[[#This Row],[backers_count]],2),0)</f>
        <v>77.23</v>
      </c>
      <c r="Q280" t="s">
        <v>8309</v>
      </c>
      <c r="R280" t="s">
        <v>8310</v>
      </c>
      <c r="S280" s="14">
        <f>(((Table1[[#This Row],[launched_at]]/60)/60)/24)+DATE(1970,1,1)</f>
        <v>42333.59993055556</v>
      </c>
      <c r="T280" s="14">
        <f>(((Table1[[#This Row],[deadline]]/60)/60)/24)+DATE(1970,1,1)</f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9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>ROUND(Table1[[#This Row],[pledged]]/Table1[[#This Row],[goal]]*100,0)</f>
        <v>101</v>
      </c>
      <c r="P281">
        <f>IFERROR(ROUND(Table1[[#This Row],[pledged]]/Table1[[#This Row],[backers_count]],2),0)</f>
        <v>95.7</v>
      </c>
      <c r="Q281" t="s">
        <v>8322</v>
      </c>
      <c r="R281" t="s">
        <v>8323</v>
      </c>
      <c r="S281" s="14">
        <f>(((Table1[[#This Row],[launched_at]]/60)/60)/24)+DATE(1970,1,1)</f>
        <v>41589.676886574074</v>
      </c>
      <c r="T281" s="14">
        <f>(((Table1[[#This Row],[deadline]]/60)/60)/24)+DATE(1970,1,1)</f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9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>ROUND(Table1[[#This Row],[pledged]]/Table1[[#This Row],[goal]]*100,0)</f>
        <v>126</v>
      </c>
      <c r="P282">
        <f>IFERROR(ROUND(Table1[[#This Row],[pledged]]/Table1[[#This Row],[backers_count]],2),0)</f>
        <v>81.25</v>
      </c>
      <c r="Q282" t="s">
        <v>8320</v>
      </c>
      <c r="R282" t="s">
        <v>8321</v>
      </c>
      <c r="S282" s="14">
        <f>(((Table1[[#This Row],[launched_at]]/60)/60)/24)+DATE(1970,1,1)</f>
        <v>42052.666990740734</v>
      </c>
      <c r="T282" s="14">
        <f>(((Table1[[#This Row],[deadline]]/60)/60)/24)+DATE(1970,1,1)</f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9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>ROUND(Table1[[#This Row],[pledged]]/Table1[[#This Row],[goal]]*100,0)</f>
        <v>104</v>
      </c>
      <c r="P283">
        <f>IFERROR(ROUND(Table1[[#This Row],[pledged]]/Table1[[#This Row],[backers_count]],2),0)</f>
        <v>109.34</v>
      </c>
      <c r="Q283" t="s">
        <v>8309</v>
      </c>
      <c r="R283" t="s">
        <v>8311</v>
      </c>
      <c r="S283" s="14">
        <f>(((Table1[[#This Row],[launched_at]]/60)/60)/24)+DATE(1970,1,1)</f>
        <v>42179.160752314812</v>
      </c>
      <c r="T283" s="14">
        <f>(((Table1[[#This Row],[deadline]]/60)/60)/24)+DATE(1970,1,1)</f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9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>ROUND(Table1[[#This Row],[pledged]]/Table1[[#This Row],[goal]]*100,0)</f>
        <v>23</v>
      </c>
      <c r="P284">
        <f>IFERROR(ROUND(Table1[[#This Row],[pledged]]/Table1[[#This Row],[backers_count]],2),0)</f>
        <v>449.43</v>
      </c>
      <c r="Q284" t="s">
        <v>8322</v>
      </c>
      <c r="R284" t="s">
        <v>8338</v>
      </c>
      <c r="S284" s="14">
        <f>(((Table1[[#This Row],[launched_at]]/60)/60)/24)+DATE(1970,1,1)</f>
        <v>42090.161828703705</v>
      </c>
      <c r="T284" s="14">
        <f>(((Table1[[#This Row],[deadline]]/60)/60)/24)+DATE(1970,1,1)</f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9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>ROUND(Table1[[#This Row],[pledged]]/Table1[[#This Row],[goal]]*100,0)</f>
        <v>300</v>
      </c>
      <c r="P285">
        <f>IFERROR(ROUND(Table1[[#This Row],[pledged]]/Table1[[#This Row],[backers_count]],2),0)</f>
        <v>70.040000000000006</v>
      </c>
      <c r="Q285" t="s">
        <v>8309</v>
      </c>
      <c r="R285" t="s">
        <v>8310</v>
      </c>
      <c r="S285" s="14">
        <f>(((Table1[[#This Row],[launched_at]]/60)/60)/24)+DATE(1970,1,1)</f>
        <v>41578.210104166668</v>
      </c>
      <c r="T285" s="14">
        <f>(((Table1[[#This Row],[deadline]]/60)/60)/24)+DATE(1970,1,1)</f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9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>ROUND(Table1[[#This Row],[pledged]]/Table1[[#This Row],[goal]]*100,0)</f>
        <v>250</v>
      </c>
      <c r="P286">
        <f>IFERROR(ROUND(Table1[[#This Row],[pledged]]/Table1[[#This Row],[backers_count]],2),0)</f>
        <v>66.02</v>
      </c>
      <c r="Q286" t="s">
        <v>8314</v>
      </c>
      <c r="R286" t="s">
        <v>8315</v>
      </c>
      <c r="S286" s="14">
        <f>(((Table1[[#This Row],[launched_at]]/60)/60)/24)+DATE(1970,1,1)</f>
        <v>42213.802199074074</v>
      </c>
      <c r="T286" s="14">
        <f>(((Table1[[#This Row],[deadline]]/60)/60)/24)+DATE(1970,1,1)</f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9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>ROUND(Table1[[#This Row],[pledged]]/Table1[[#This Row],[goal]]*100,0)</f>
        <v>120</v>
      </c>
      <c r="P287">
        <f>IFERROR(ROUND(Table1[[#This Row],[pledged]]/Table1[[#This Row],[backers_count]],2),0)</f>
        <v>92.39</v>
      </c>
      <c r="Q287" t="s">
        <v>8324</v>
      </c>
      <c r="R287" t="s">
        <v>8325</v>
      </c>
      <c r="S287" s="14">
        <f>(((Table1[[#This Row],[launched_at]]/60)/60)/24)+DATE(1970,1,1)</f>
        <v>41934.914918981485</v>
      </c>
      <c r="T287" s="14">
        <f>(((Table1[[#This Row],[deadline]]/60)/60)/24)+DATE(1970,1,1)</f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9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>ROUND(Table1[[#This Row],[pledged]]/Table1[[#This Row],[goal]]*100,0)</f>
        <v>120</v>
      </c>
      <c r="P288">
        <f>IFERROR(ROUND(Table1[[#This Row],[pledged]]/Table1[[#This Row],[backers_count]],2),0)</f>
        <v>233.9</v>
      </c>
      <c r="Q288" t="s">
        <v>8324</v>
      </c>
      <c r="R288" t="s">
        <v>8325</v>
      </c>
      <c r="S288" s="14">
        <f>(((Table1[[#This Row],[launched_at]]/60)/60)/24)+DATE(1970,1,1)</f>
        <v>41939.569907407407</v>
      </c>
      <c r="T288" s="14">
        <f>(((Table1[[#This Row],[deadline]]/60)/60)/24)+DATE(1970,1,1)</f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9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>ROUND(Table1[[#This Row],[pledged]]/Table1[[#This Row],[goal]]*100,0)</f>
        <v>119</v>
      </c>
      <c r="P289">
        <f>IFERROR(ROUND(Table1[[#This Row],[pledged]]/Table1[[#This Row],[backers_count]],2),0)</f>
        <v>230.09</v>
      </c>
      <c r="Q289" t="s">
        <v>8322</v>
      </c>
      <c r="R289" t="s">
        <v>8323</v>
      </c>
      <c r="S289" s="14">
        <f>(((Table1[[#This Row],[launched_at]]/60)/60)/24)+DATE(1970,1,1)</f>
        <v>41134.475497685184</v>
      </c>
      <c r="T289" s="14">
        <f>(((Table1[[#This Row],[deadline]]/60)/60)/24)+DATE(1970,1,1)</f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9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>ROUND(Table1[[#This Row],[pledged]]/Table1[[#This Row],[goal]]*100,0)</f>
        <v>118</v>
      </c>
      <c r="P290">
        <f>IFERROR(ROUND(Table1[[#This Row],[pledged]]/Table1[[#This Row],[backers_count]],2),0)</f>
        <v>170.7</v>
      </c>
      <c r="Q290" t="s">
        <v>8324</v>
      </c>
      <c r="R290" t="s">
        <v>8325</v>
      </c>
      <c r="S290" s="14">
        <f>(((Table1[[#This Row],[launched_at]]/60)/60)/24)+DATE(1970,1,1)</f>
        <v>42655.465891203698</v>
      </c>
      <c r="T290" s="14">
        <f>(((Table1[[#This Row],[deadline]]/60)/60)/24)+DATE(1970,1,1)</f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9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>ROUND(Table1[[#This Row],[pledged]]/Table1[[#This Row],[goal]]*100,0)</f>
        <v>118</v>
      </c>
      <c r="P291">
        <f>IFERROR(ROUND(Table1[[#This Row],[pledged]]/Table1[[#This Row],[backers_count]],2),0)</f>
        <v>30.65</v>
      </c>
      <c r="Q291" t="s">
        <v>8322</v>
      </c>
      <c r="R291" t="s">
        <v>8323</v>
      </c>
      <c r="S291" s="14">
        <f>(((Table1[[#This Row],[launched_at]]/60)/60)/24)+DATE(1970,1,1)</f>
        <v>41149.954791666663</v>
      </c>
      <c r="T291" s="14">
        <f>(((Table1[[#This Row],[deadline]]/60)/60)/24)+DATE(1970,1,1)</f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9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>ROUND(Table1[[#This Row],[pledged]]/Table1[[#This Row],[goal]]*100,0)</f>
        <v>117</v>
      </c>
      <c r="P292">
        <f>IFERROR(ROUND(Table1[[#This Row],[pledged]]/Table1[[#This Row],[backers_count]],2),0)</f>
        <v>59.25</v>
      </c>
      <c r="Q292" t="s">
        <v>8322</v>
      </c>
      <c r="R292" t="s">
        <v>8323</v>
      </c>
      <c r="S292" s="14">
        <f>(((Table1[[#This Row],[launched_at]]/60)/60)/24)+DATE(1970,1,1)</f>
        <v>42291.596273148149</v>
      </c>
      <c r="T292" s="14">
        <f>(((Table1[[#This Row],[deadline]]/60)/60)/24)+DATE(1970,1,1)</f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9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>ROUND(Table1[[#This Row],[pledged]]/Table1[[#This Row],[goal]]*100,0)</f>
        <v>116</v>
      </c>
      <c r="P293">
        <f>IFERROR(ROUND(Table1[[#This Row],[pledged]]/Table1[[#This Row],[backers_count]],2),0)</f>
        <v>95.37</v>
      </c>
      <c r="Q293" t="s">
        <v>8324</v>
      </c>
      <c r="R293" t="s">
        <v>8325</v>
      </c>
      <c r="S293" s="14">
        <f>(((Table1[[#This Row],[launched_at]]/60)/60)/24)+DATE(1970,1,1)</f>
        <v>42629.655046296291</v>
      </c>
      <c r="T293" s="14">
        <f>(((Table1[[#This Row],[deadline]]/60)/60)/24)+DATE(1970,1,1)</f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9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>ROUND(Table1[[#This Row],[pledged]]/Table1[[#This Row],[goal]]*100,0)</f>
        <v>83</v>
      </c>
      <c r="P294">
        <f>IFERROR(ROUND(Table1[[#This Row],[pledged]]/Table1[[#This Row],[backers_count]],2),0)</f>
        <v>301.94</v>
      </c>
      <c r="Q294" t="s">
        <v>8309</v>
      </c>
      <c r="R294" t="s">
        <v>8311</v>
      </c>
      <c r="S294" s="14">
        <f>(((Table1[[#This Row],[launched_at]]/60)/60)/24)+DATE(1970,1,1)</f>
        <v>42506.416990740734</v>
      </c>
      <c r="T294" s="14">
        <f>(((Table1[[#This Row],[deadline]]/60)/60)/24)+DATE(1970,1,1)</f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9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>ROUND(Table1[[#This Row],[pledged]]/Table1[[#This Row],[goal]]*100,0)</f>
        <v>288</v>
      </c>
      <c r="P295">
        <f>IFERROR(ROUND(Table1[[#This Row],[pledged]]/Table1[[#This Row],[backers_count]],2),0)</f>
        <v>47.47</v>
      </c>
      <c r="Q295" t="s">
        <v>8309</v>
      </c>
      <c r="R295" t="s">
        <v>8310</v>
      </c>
      <c r="S295" s="14">
        <f>(((Table1[[#This Row],[launched_at]]/60)/60)/24)+DATE(1970,1,1)</f>
        <v>42150.71056712963</v>
      </c>
      <c r="T295" s="14">
        <f>(((Table1[[#This Row],[deadline]]/60)/60)/24)+DATE(1970,1,1)</f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9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>ROUND(Table1[[#This Row],[pledged]]/Table1[[#This Row],[goal]]*100,0)</f>
        <v>103</v>
      </c>
      <c r="P296">
        <f>IFERROR(ROUND(Table1[[#This Row],[pledged]]/Table1[[#This Row],[backers_count]],2),0)</f>
        <v>148.08000000000001</v>
      </c>
      <c r="Q296" t="s">
        <v>8317</v>
      </c>
      <c r="R296" t="s">
        <v>8318</v>
      </c>
      <c r="S296" s="14">
        <f>(((Table1[[#This Row],[launched_at]]/60)/60)/24)+DATE(1970,1,1)</f>
        <v>42776.082349537035</v>
      </c>
      <c r="T296" s="14">
        <f>(((Table1[[#This Row],[deadline]]/60)/60)/24)+DATE(1970,1,1)</f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9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>ROUND(Table1[[#This Row],[pledged]]/Table1[[#This Row],[goal]]*100,0)</f>
        <v>115</v>
      </c>
      <c r="P297">
        <f>IFERROR(ROUND(Table1[[#This Row],[pledged]]/Table1[[#This Row],[backers_count]],2),0)</f>
        <v>129.82</v>
      </c>
      <c r="Q297" t="s">
        <v>8322</v>
      </c>
      <c r="R297" t="s">
        <v>8323</v>
      </c>
      <c r="S297" s="14">
        <f>(((Table1[[#This Row],[launched_at]]/60)/60)/24)+DATE(1970,1,1)</f>
        <v>42586.066076388888</v>
      </c>
      <c r="T297" s="14">
        <f>(((Table1[[#This Row],[deadline]]/60)/60)/24)+DATE(1970,1,1)</f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9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>ROUND(Table1[[#This Row],[pledged]]/Table1[[#This Row],[goal]]*100,0)</f>
        <v>115</v>
      </c>
      <c r="P298">
        <f>IFERROR(ROUND(Table1[[#This Row],[pledged]]/Table1[[#This Row],[backers_count]],2),0)</f>
        <v>120.31</v>
      </c>
      <c r="Q298" t="s">
        <v>8309</v>
      </c>
      <c r="R298" t="s">
        <v>8316</v>
      </c>
      <c r="S298" s="14">
        <f>(((Table1[[#This Row],[launched_at]]/60)/60)/24)+DATE(1970,1,1)</f>
        <v>42211.99454861111</v>
      </c>
      <c r="T298" s="14">
        <f>(((Table1[[#This Row],[deadline]]/60)/60)/24)+DATE(1970,1,1)</f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9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>ROUND(Table1[[#This Row],[pledged]]/Table1[[#This Row],[goal]]*100,0)</f>
        <v>100</v>
      </c>
      <c r="P299">
        <f>IFERROR(ROUND(Table1[[#This Row],[pledged]]/Table1[[#This Row],[backers_count]],2),0)</f>
        <v>320.45</v>
      </c>
      <c r="Q299" t="s">
        <v>8322</v>
      </c>
      <c r="R299" t="s">
        <v>8333</v>
      </c>
      <c r="S299" s="14">
        <f>(((Table1[[#This Row],[launched_at]]/60)/60)/24)+DATE(1970,1,1)</f>
        <v>42461.627511574072</v>
      </c>
      <c r="T299" s="14">
        <f>(((Table1[[#This Row],[deadline]]/60)/60)/24)+DATE(1970,1,1)</f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9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>ROUND(Table1[[#This Row],[pledged]]/Table1[[#This Row],[goal]]*100,0)</f>
        <v>285</v>
      </c>
      <c r="P300">
        <f>IFERROR(ROUND(Table1[[#This Row],[pledged]]/Table1[[#This Row],[backers_count]],2),0)</f>
        <v>107.05</v>
      </c>
      <c r="Q300" t="s">
        <v>8317</v>
      </c>
      <c r="R300" t="s">
        <v>8318</v>
      </c>
      <c r="S300" s="14">
        <f>(((Table1[[#This Row],[launched_at]]/60)/60)/24)+DATE(1970,1,1)</f>
        <v>42380.690289351856</v>
      </c>
      <c r="T300" s="14">
        <f>(((Table1[[#This Row],[deadline]]/60)/60)/24)+DATE(1970,1,1)</f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9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>ROUND(Table1[[#This Row],[pledged]]/Table1[[#This Row],[goal]]*100,0)</f>
        <v>189</v>
      </c>
      <c r="P301">
        <f>IFERROR(ROUND(Table1[[#This Row],[pledged]]/Table1[[#This Row],[backers_count]],2),0)</f>
        <v>64.17</v>
      </c>
      <c r="Q301" t="s">
        <v>8312</v>
      </c>
      <c r="R301" t="s">
        <v>8313</v>
      </c>
      <c r="S301" s="14">
        <f>(((Table1[[#This Row],[launched_at]]/60)/60)/24)+DATE(1970,1,1)</f>
        <v>41960.722951388889</v>
      </c>
      <c r="T301" s="14">
        <f>(((Table1[[#This Row],[deadline]]/60)/60)/24)+DATE(1970,1,1)</f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9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>ROUND(Table1[[#This Row],[pledged]]/Table1[[#This Row],[goal]]*100,0)</f>
        <v>113</v>
      </c>
      <c r="P302">
        <f>IFERROR(ROUND(Table1[[#This Row],[pledged]]/Table1[[#This Row],[backers_count]],2),0)</f>
        <v>50.76</v>
      </c>
      <c r="Q302" t="s">
        <v>8324</v>
      </c>
      <c r="R302" t="s">
        <v>8325</v>
      </c>
      <c r="S302" s="14">
        <f>(((Table1[[#This Row],[launched_at]]/60)/60)/24)+DATE(1970,1,1)</f>
        <v>41920.123611111114</v>
      </c>
      <c r="T302" s="14">
        <f>(((Table1[[#This Row],[deadline]]/60)/60)/24)+DATE(1970,1,1)</f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9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>ROUND(Table1[[#This Row],[pledged]]/Table1[[#This Row],[goal]]*100,0)</f>
        <v>704</v>
      </c>
      <c r="P303">
        <f>IFERROR(ROUND(Table1[[#This Row],[pledged]]/Table1[[#This Row],[backers_count]],2),0)</f>
        <v>39.07</v>
      </c>
      <c r="Q303" t="s">
        <v>8328</v>
      </c>
      <c r="R303" t="s">
        <v>8330</v>
      </c>
      <c r="S303" s="14">
        <f>(((Table1[[#This Row],[launched_at]]/60)/60)/24)+DATE(1970,1,1)</f>
        <v>41184.849166666667</v>
      </c>
      <c r="T303" s="14">
        <f>(((Table1[[#This Row],[deadline]]/60)/60)/24)+DATE(1970,1,1)</f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9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>ROUND(Table1[[#This Row],[pledged]]/Table1[[#This Row],[goal]]*100,0)</f>
        <v>351</v>
      </c>
      <c r="P304">
        <f>IFERROR(ROUND(Table1[[#This Row],[pledged]]/Table1[[#This Row],[backers_count]],2),0)</f>
        <v>71.239999999999995</v>
      </c>
      <c r="Q304" t="s">
        <v>8324</v>
      </c>
      <c r="R304" t="s">
        <v>8325</v>
      </c>
      <c r="S304" s="14">
        <f>(((Table1[[#This Row],[launched_at]]/60)/60)/24)+DATE(1970,1,1)</f>
        <v>41391.782905092594</v>
      </c>
      <c r="T304" s="14">
        <f>(((Table1[[#This Row],[deadline]]/60)/60)/24)+DATE(1970,1,1)</f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9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>ROUND(Table1[[#This Row],[pledged]]/Table1[[#This Row],[goal]]*100,0)</f>
        <v>117</v>
      </c>
      <c r="P305">
        <f>IFERROR(ROUND(Table1[[#This Row],[pledged]]/Table1[[#This Row],[backers_count]],2),0)</f>
        <v>89.39</v>
      </c>
      <c r="Q305" t="s">
        <v>8322</v>
      </c>
      <c r="R305" t="s">
        <v>8323</v>
      </c>
      <c r="S305" s="14">
        <f>(((Table1[[#This Row],[launched_at]]/60)/60)/24)+DATE(1970,1,1)</f>
        <v>42263.952662037031</v>
      </c>
      <c r="T305" s="14">
        <f>(((Table1[[#This Row],[deadline]]/60)/60)/24)+DATE(1970,1,1)</f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9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>ROUND(Table1[[#This Row],[pledged]]/Table1[[#This Row],[goal]]*100,0)</f>
        <v>56</v>
      </c>
      <c r="P306">
        <f>IFERROR(ROUND(Table1[[#This Row],[pledged]]/Table1[[#This Row],[backers_count]],2),0)</f>
        <v>331.54</v>
      </c>
      <c r="Q306" t="s">
        <v>8322</v>
      </c>
      <c r="R306" t="s">
        <v>8326</v>
      </c>
      <c r="S306" s="14">
        <f>(((Table1[[#This Row],[launched_at]]/60)/60)/24)+DATE(1970,1,1)</f>
        <v>42066.958761574075</v>
      </c>
      <c r="T306" s="14">
        <f>(((Table1[[#This Row],[deadline]]/60)/60)/24)+DATE(1970,1,1)</f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9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>ROUND(Table1[[#This Row],[pledged]]/Table1[[#This Row],[goal]]*100,0)</f>
        <v>120</v>
      </c>
      <c r="P307">
        <f>IFERROR(ROUND(Table1[[#This Row],[pledged]]/Table1[[#This Row],[backers_count]],2),0)</f>
        <v>98.84</v>
      </c>
      <c r="Q307" t="s">
        <v>8314</v>
      </c>
      <c r="R307" t="s">
        <v>8315</v>
      </c>
      <c r="S307" s="14">
        <f>(((Table1[[#This Row],[launched_at]]/60)/60)/24)+DATE(1970,1,1)</f>
        <v>42339.276006944448</v>
      </c>
      <c r="T307" s="14">
        <f>(((Table1[[#This Row],[deadline]]/60)/60)/24)+DATE(1970,1,1)</f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9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>ROUND(Table1[[#This Row],[pledged]]/Table1[[#This Row],[goal]]*100,0)</f>
        <v>110</v>
      </c>
      <c r="P308">
        <f>IFERROR(ROUND(Table1[[#This Row],[pledged]]/Table1[[#This Row],[backers_count]],2),0)</f>
        <v>104.15</v>
      </c>
      <c r="Q308" t="s">
        <v>8324</v>
      </c>
      <c r="R308" t="s">
        <v>8325</v>
      </c>
      <c r="S308" s="14">
        <f>(((Table1[[#This Row],[launched_at]]/60)/60)/24)+DATE(1970,1,1)</f>
        <v>42627.307303240741</v>
      </c>
      <c r="T308" s="14">
        <f>(((Table1[[#This Row],[deadline]]/60)/60)/24)+DATE(1970,1,1)</f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9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>ROUND(Table1[[#This Row],[pledged]]/Table1[[#This Row],[goal]]*100,0)</f>
        <v>120</v>
      </c>
      <c r="P309">
        <f>IFERROR(ROUND(Table1[[#This Row],[pledged]]/Table1[[#This Row],[backers_count]],2),0)</f>
        <v>85.53</v>
      </c>
      <c r="Q309" t="s">
        <v>8324</v>
      </c>
      <c r="R309" t="s">
        <v>8327</v>
      </c>
      <c r="S309" s="14">
        <f>(((Table1[[#This Row],[launched_at]]/60)/60)/24)+DATE(1970,1,1)</f>
        <v>41834.586574074077</v>
      </c>
      <c r="T309" s="14">
        <f>(((Table1[[#This Row],[deadline]]/60)/60)/24)+DATE(1970,1,1)</f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9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>ROUND(Table1[[#This Row],[pledged]]/Table1[[#This Row],[goal]]*100,0)</f>
        <v>136</v>
      </c>
      <c r="P310">
        <f>IFERROR(ROUND(Table1[[#This Row],[pledged]]/Table1[[#This Row],[backers_count]],2),0)</f>
        <v>95.76</v>
      </c>
      <c r="Q310" t="s">
        <v>8314</v>
      </c>
      <c r="R310" t="s">
        <v>8315</v>
      </c>
      <c r="S310" s="14">
        <f>(((Table1[[#This Row],[launched_at]]/60)/60)/24)+DATE(1970,1,1)</f>
        <v>42705.919201388882</v>
      </c>
      <c r="T310" s="14">
        <f>(((Table1[[#This Row],[deadline]]/60)/60)/24)+DATE(1970,1,1)</f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9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>ROUND(Table1[[#This Row],[pledged]]/Table1[[#This Row],[goal]]*100,0)</f>
        <v>109</v>
      </c>
      <c r="P311">
        <f>IFERROR(ROUND(Table1[[#This Row],[pledged]]/Table1[[#This Row],[backers_count]],2),0)</f>
        <v>88.59</v>
      </c>
      <c r="Q311" t="s">
        <v>8324</v>
      </c>
      <c r="R311" t="s">
        <v>8325</v>
      </c>
      <c r="S311" s="14">
        <f>(((Table1[[#This Row],[launched_at]]/60)/60)/24)+DATE(1970,1,1)</f>
        <v>41368.560289351852</v>
      </c>
      <c r="T311" s="14">
        <f>(((Table1[[#This Row],[deadline]]/60)/60)/24)+DATE(1970,1,1)</f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9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>ROUND(Table1[[#This Row],[pledged]]/Table1[[#This Row],[goal]]*100,0)</f>
        <v>103</v>
      </c>
      <c r="P312">
        <f>IFERROR(ROUND(Table1[[#This Row],[pledged]]/Table1[[#This Row],[backers_count]],2),0)</f>
        <v>148.57</v>
      </c>
      <c r="Q312" t="s">
        <v>8314</v>
      </c>
      <c r="R312" t="s">
        <v>8315</v>
      </c>
      <c r="S312" s="14">
        <f>(((Table1[[#This Row],[launched_at]]/60)/60)/24)+DATE(1970,1,1)</f>
        <v>42535.809490740736</v>
      </c>
      <c r="T312" s="14">
        <f>(((Table1[[#This Row],[deadline]]/60)/60)/24)+DATE(1970,1,1)</f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9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>ROUND(Table1[[#This Row],[pledged]]/Table1[[#This Row],[goal]]*100,0)</f>
        <v>108</v>
      </c>
      <c r="P313">
        <f>IFERROR(ROUND(Table1[[#This Row],[pledged]]/Table1[[#This Row],[backers_count]],2),0)</f>
        <v>145.04</v>
      </c>
      <c r="Q313" t="s">
        <v>8322</v>
      </c>
      <c r="R313" t="s">
        <v>8323</v>
      </c>
      <c r="S313" s="14">
        <f>(((Table1[[#This Row],[launched_at]]/60)/60)/24)+DATE(1970,1,1)</f>
        <v>42473.57</v>
      </c>
      <c r="T313" s="14">
        <f>(((Table1[[#This Row],[deadline]]/60)/60)/24)+DATE(1970,1,1)</f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9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>ROUND(Table1[[#This Row],[pledged]]/Table1[[#This Row],[goal]]*100,0)</f>
        <v>157</v>
      </c>
      <c r="P314">
        <f>IFERROR(ROUND(Table1[[#This Row],[pledged]]/Table1[[#This Row],[backers_count]],2),0)</f>
        <v>87.69</v>
      </c>
      <c r="Q314" t="s">
        <v>8322</v>
      </c>
      <c r="R314" t="s">
        <v>8323</v>
      </c>
      <c r="S314" s="14">
        <f>(((Table1[[#This Row],[launched_at]]/60)/60)/24)+DATE(1970,1,1)</f>
        <v>42759.244166666671</v>
      </c>
      <c r="T314" s="14">
        <f>(((Table1[[#This Row],[deadline]]/60)/60)/24)+DATE(1970,1,1)</f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9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>ROUND(Table1[[#This Row],[pledged]]/Table1[[#This Row],[goal]]*100,0)</f>
        <v>106</v>
      </c>
      <c r="P315">
        <f>IFERROR(ROUND(Table1[[#This Row],[pledged]]/Table1[[#This Row],[backers_count]],2),0)</f>
        <v>151.24</v>
      </c>
      <c r="Q315" t="s">
        <v>8314</v>
      </c>
      <c r="R315" t="s">
        <v>8315</v>
      </c>
      <c r="S315" s="14">
        <f>(((Table1[[#This Row],[launched_at]]/60)/60)/24)+DATE(1970,1,1)</f>
        <v>42234.597685185188</v>
      </c>
      <c r="T315" s="14">
        <f>(((Table1[[#This Row],[deadline]]/60)/60)/24)+DATE(1970,1,1)</f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9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>ROUND(Table1[[#This Row],[pledged]]/Table1[[#This Row],[goal]]*100,0)</f>
        <v>106</v>
      </c>
      <c r="P316">
        <f>IFERROR(ROUND(Table1[[#This Row],[pledged]]/Table1[[#This Row],[backers_count]],2),0)</f>
        <v>75.5</v>
      </c>
      <c r="Q316" t="s">
        <v>8320</v>
      </c>
      <c r="R316" t="s">
        <v>8321</v>
      </c>
      <c r="S316" s="14">
        <f>(((Table1[[#This Row],[launched_at]]/60)/60)/24)+DATE(1970,1,1)</f>
        <v>42011.628136574072</v>
      </c>
      <c r="T316" s="14">
        <f>(((Table1[[#This Row],[deadline]]/60)/60)/24)+DATE(1970,1,1)</f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9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>ROUND(Table1[[#This Row],[pledged]]/Table1[[#This Row],[goal]]*100,0)</f>
        <v>106</v>
      </c>
      <c r="P317">
        <f>IFERROR(ROUND(Table1[[#This Row],[pledged]]/Table1[[#This Row],[backers_count]],2),0)</f>
        <v>111.8</v>
      </c>
      <c r="Q317" t="s">
        <v>8322</v>
      </c>
      <c r="R317" t="s">
        <v>8323</v>
      </c>
      <c r="S317" s="14">
        <f>(((Table1[[#This Row],[launched_at]]/60)/60)/24)+DATE(1970,1,1)</f>
        <v>41934.584502314814</v>
      </c>
      <c r="T317" s="14">
        <f>(((Table1[[#This Row],[deadline]]/60)/60)/24)+DATE(1970,1,1)</f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9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>ROUND(Table1[[#This Row],[pledged]]/Table1[[#This Row],[goal]]*100,0)</f>
        <v>106</v>
      </c>
      <c r="P318">
        <f>IFERROR(ROUND(Table1[[#This Row],[pledged]]/Table1[[#This Row],[backers_count]],2),0)</f>
        <v>211.84</v>
      </c>
      <c r="Q318" t="s">
        <v>8320</v>
      </c>
      <c r="R318" t="s">
        <v>8321</v>
      </c>
      <c r="S318" s="14">
        <f>(((Table1[[#This Row],[launched_at]]/60)/60)/24)+DATE(1970,1,1)</f>
        <v>41807.624374999999</v>
      </c>
      <c r="T318" s="14">
        <f>(((Table1[[#This Row],[deadline]]/60)/60)/24)+DATE(1970,1,1)</f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9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>ROUND(Table1[[#This Row],[pledged]]/Table1[[#This Row],[goal]]*100,0)</f>
        <v>106</v>
      </c>
      <c r="P319">
        <f>IFERROR(ROUND(Table1[[#This Row],[pledged]]/Table1[[#This Row],[backers_count]],2),0)</f>
        <v>174.03</v>
      </c>
      <c r="Q319" t="s">
        <v>8309</v>
      </c>
      <c r="R319" t="s">
        <v>8311</v>
      </c>
      <c r="S319" s="14">
        <f>(((Table1[[#This Row],[launched_at]]/60)/60)/24)+DATE(1970,1,1)</f>
        <v>42100.642071759255</v>
      </c>
      <c r="T319" s="14">
        <f>(((Table1[[#This Row],[deadline]]/60)/60)/24)+DATE(1970,1,1)</f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9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>ROUND(Table1[[#This Row],[pledged]]/Table1[[#This Row],[goal]]*100,0)</f>
        <v>176</v>
      </c>
      <c r="P320">
        <f>IFERROR(ROUND(Table1[[#This Row],[pledged]]/Table1[[#This Row],[backers_count]],2),0)</f>
        <v>91.19</v>
      </c>
      <c r="Q320" t="s">
        <v>8322</v>
      </c>
      <c r="R320" t="s">
        <v>8323</v>
      </c>
      <c r="S320" s="14">
        <f>(((Table1[[#This Row],[launched_at]]/60)/60)/24)+DATE(1970,1,1)</f>
        <v>41184.277986111112</v>
      </c>
      <c r="T320" s="14">
        <f>(((Table1[[#This Row],[deadline]]/60)/60)/24)+DATE(1970,1,1)</f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9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>ROUND(Table1[[#This Row],[pledged]]/Table1[[#This Row],[goal]]*100,0)</f>
        <v>132</v>
      </c>
      <c r="P321">
        <f>IFERROR(ROUND(Table1[[#This Row],[pledged]]/Table1[[#This Row],[backers_count]],2),0)</f>
        <v>99.77</v>
      </c>
      <c r="Q321" t="s">
        <v>8312</v>
      </c>
      <c r="R321" t="s">
        <v>8334</v>
      </c>
      <c r="S321" s="14">
        <f>(((Table1[[#This Row],[launched_at]]/60)/60)/24)+DATE(1970,1,1)</f>
        <v>40854.745266203703</v>
      </c>
      <c r="T321" s="14">
        <f>(((Table1[[#This Row],[deadline]]/60)/60)/24)+DATE(1970,1,1)</f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9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>ROUND(Table1[[#This Row],[pledged]]/Table1[[#This Row],[goal]]*100,0)</f>
        <v>101</v>
      </c>
      <c r="P322">
        <f>IFERROR(ROUND(Table1[[#This Row],[pledged]]/Table1[[#This Row],[backers_count]],2),0)</f>
        <v>201.22</v>
      </c>
      <c r="Q322" t="s">
        <v>8322</v>
      </c>
      <c r="R322" t="s">
        <v>8323</v>
      </c>
      <c r="S322" s="14">
        <f>(((Table1[[#This Row],[launched_at]]/60)/60)/24)+DATE(1970,1,1)</f>
        <v>41719.667986111112</v>
      </c>
      <c r="T322" s="14">
        <f>(((Table1[[#This Row],[deadline]]/60)/60)/24)+DATE(1970,1,1)</f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9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>ROUND(Table1[[#This Row],[pledged]]/Table1[[#This Row],[goal]]*100,0)</f>
        <v>29</v>
      </c>
      <c r="P323">
        <f>IFERROR(ROUND(Table1[[#This Row],[pledged]]/Table1[[#This Row],[backers_count]],2),0)</f>
        <v>85</v>
      </c>
      <c r="Q323" t="s">
        <v>8309</v>
      </c>
      <c r="R323" t="s">
        <v>8311</v>
      </c>
      <c r="S323" s="14">
        <f>(((Table1[[#This Row],[launched_at]]/60)/60)/24)+DATE(1970,1,1)</f>
        <v>42506.709722222222</v>
      </c>
      <c r="T323" s="14">
        <f>(((Table1[[#This Row],[deadline]]/60)/60)/24)+DATE(1970,1,1)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9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>ROUND(Table1[[#This Row],[pledged]]/Table1[[#This Row],[goal]]*100,0)</f>
        <v>105</v>
      </c>
      <c r="P324">
        <f>IFERROR(ROUND(Table1[[#This Row],[pledged]]/Table1[[#This Row],[backers_count]],2),0)</f>
        <v>346.13</v>
      </c>
      <c r="Q324" t="s">
        <v>8309</v>
      </c>
      <c r="R324" t="s">
        <v>8310</v>
      </c>
      <c r="S324" s="14">
        <f>(((Table1[[#This Row],[launched_at]]/60)/60)/24)+DATE(1970,1,1)</f>
        <v>42633.841608796298</v>
      </c>
      <c r="T324" s="14">
        <f>(((Table1[[#This Row],[deadline]]/60)/60)/24)+DATE(1970,1,1)</f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9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>ROUND(Table1[[#This Row],[pledged]]/Table1[[#This Row],[goal]]*100,0)</f>
        <v>131</v>
      </c>
      <c r="P325">
        <f>IFERROR(ROUND(Table1[[#This Row],[pledged]]/Table1[[#This Row],[backers_count]],2),0)</f>
        <v>546.69000000000005</v>
      </c>
      <c r="Q325" t="s">
        <v>8309</v>
      </c>
      <c r="R325" t="s">
        <v>8310</v>
      </c>
      <c r="S325" s="14">
        <f>(((Table1[[#This Row],[launched_at]]/60)/60)/24)+DATE(1970,1,1)</f>
        <v>42692.771493055552</v>
      </c>
      <c r="T325" s="14">
        <f>(((Table1[[#This Row],[deadline]]/60)/60)/24)+DATE(1970,1,1)</f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9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>ROUND(Table1[[#This Row],[pledged]]/Table1[[#This Row],[goal]]*100,0)</f>
        <v>105</v>
      </c>
      <c r="P326">
        <f>IFERROR(ROUND(Table1[[#This Row],[pledged]]/Table1[[#This Row],[backers_count]],2),0)</f>
        <v>118.7</v>
      </c>
      <c r="Q326" t="s">
        <v>8328</v>
      </c>
      <c r="R326" t="s">
        <v>8339</v>
      </c>
      <c r="S326" s="14">
        <f>(((Table1[[#This Row],[launched_at]]/60)/60)/24)+DATE(1970,1,1)</f>
        <v>41023.782037037039</v>
      </c>
      <c r="T326" s="14">
        <f>(((Table1[[#This Row],[deadline]]/60)/60)/24)+DATE(1970,1,1)</f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9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>ROUND(Table1[[#This Row],[pledged]]/Table1[[#This Row],[goal]]*100,0)</f>
        <v>105</v>
      </c>
      <c r="P327">
        <f>IFERROR(ROUND(Table1[[#This Row],[pledged]]/Table1[[#This Row],[backers_count]],2),0)</f>
        <v>104.31</v>
      </c>
      <c r="Q327" t="s">
        <v>8322</v>
      </c>
      <c r="R327" t="s">
        <v>8323</v>
      </c>
      <c r="S327" s="14">
        <f>(((Table1[[#This Row],[launched_at]]/60)/60)/24)+DATE(1970,1,1)</f>
        <v>41085.698113425926</v>
      </c>
      <c r="T327" s="14">
        <f>(((Table1[[#This Row],[deadline]]/60)/60)/24)+DATE(1970,1,1)</f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9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>ROUND(Table1[[#This Row],[pledged]]/Table1[[#This Row],[goal]]*100,0)</f>
        <v>174</v>
      </c>
      <c r="P328">
        <f>IFERROR(ROUND(Table1[[#This Row],[pledged]]/Table1[[#This Row],[backers_count]],2),0)</f>
        <v>86.14</v>
      </c>
      <c r="Q328" t="s">
        <v>8322</v>
      </c>
      <c r="R328" t="s">
        <v>8323</v>
      </c>
      <c r="S328" s="14">
        <f>(((Table1[[#This Row],[launched_at]]/60)/60)/24)+DATE(1970,1,1)</f>
        <v>42078.222187499996</v>
      </c>
      <c r="T328" s="14">
        <f>(((Table1[[#This Row],[deadline]]/60)/60)/24)+DATE(1970,1,1)</f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9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>ROUND(Table1[[#This Row],[pledged]]/Table1[[#This Row],[goal]]*100,0)</f>
        <v>159</v>
      </c>
      <c r="P329">
        <f>IFERROR(ROUND(Table1[[#This Row],[pledged]]/Table1[[#This Row],[backers_count]],2),0)</f>
        <v>102.86</v>
      </c>
      <c r="Q329" t="s">
        <v>8314</v>
      </c>
      <c r="R329" t="s">
        <v>8315</v>
      </c>
      <c r="S329" s="14">
        <f>(((Table1[[#This Row],[launched_at]]/60)/60)/24)+DATE(1970,1,1)</f>
        <v>42633.461956018517</v>
      </c>
      <c r="T329" s="14">
        <f>(((Table1[[#This Row],[deadline]]/60)/60)/24)+DATE(1970,1,1)</f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9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>ROUND(Table1[[#This Row],[pledged]]/Table1[[#This Row],[goal]]*100,0)</f>
        <v>103</v>
      </c>
      <c r="P330">
        <f>IFERROR(ROUND(Table1[[#This Row],[pledged]]/Table1[[#This Row],[backers_count]],2),0)</f>
        <v>175.51</v>
      </c>
      <c r="Q330" t="s">
        <v>8324</v>
      </c>
      <c r="R330" t="s">
        <v>8336</v>
      </c>
      <c r="S330" s="14">
        <f>(((Table1[[#This Row],[launched_at]]/60)/60)/24)+DATE(1970,1,1)</f>
        <v>42103.556828703702</v>
      </c>
      <c r="T330" s="14">
        <f>(((Table1[[#This Row],[deadline]]/60)/60)/24)+DATE(1970,1,1)</f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9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>ROUND(Table1[[#This Row],[pledged]]/Table1[[#This Row],[goal]]*100,0)</f>
        <v>129</v>
      </c>
      <c r="P331">
        <f>IFERROR(ROUND(Table1[[#This Row],[pledged]]/Table1[[#This Row],[backers_count]],2),0)</f>
        <v>99.38</v>
      </c>
      <c r="Q331" t="s">
        <v>8328</v>
      </c>
      <c r="R331" t="s">
        <v>8329</v>
      </c>
      <c r="S331" s="14">
        <f>(((Table1[[#This Row],[launched_at]]/60)/60)/24)+DATE(1970,1,1)</f>
        <v>41348.168287037035</v>
      </c>
      <c r="T331" s="14">
        <f>(((Table1[[#This Row],[deadline]]/60)/60)/24)+DATE(1970,1,1)</f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9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>ROUND(Table1[[#This Row],[pledged]]/Table1[[#This Row],[goal]]*100,0)</f>
        <v>46</v>
      </c>
      <c r="P332">
        <f>IFERROR(ROUND(Table1[[#This Row],[pledged]]/Table1[[#This Row],[backers_count]],2),0)</f>
        <v>136.46</v>
      </c>
      <c r="Q332" t="s">
        <v>8309</v>
      </c>
      <c r="R332" t="s">
        <v>8311</v>
      </c>
      <c r="S332" s="14">
        <f>(((Table1[[#This Row],[launched_at]]/60)/60)/24)+DATE(1970,1,1)</f>
        <v>42766.626793981486</v>
      </c>
      <c r="T332" s="14">
        <f>(((Table1[[#This Row],[deadline]]/60)/60)/24)+DATE(1970,1,1)</f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9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>ROUND(Table1[[#This Row],[pledged]]/Table1[[#This Row],[goal]]*100,0)</f>
        <v>103</v>
      </c>
      <c r="P333">
        <f>IFERROR(ROUND(Table1[[#This Row],[pledged]]/Table1[[#This Row],[backers_count]],2),0)</f>
        <v>78.2</v>
      </c>
      <c r="Q333" t="s">
        <v>8322</v>
      </c>
      <c r="R333" t="s">
        <v>8323</v>
      </c>
      <c r="S333" s="14">
        <f>(((Table1[[#This Row],[launched_at]]/60)/60)/24)+DATE(1970,1,1)</f>
        <v>41662.047500000001</v>
      </c>
      <c r="T333" s="14">
        <f>(((Table1[[#This Row],[deadline]]/60)/60)/24)+DATE(1970,1,1)</f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9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>ROUND(Table1[[#This Row],[pledged]]/Table1[[#This Row],[goal]]*100,0)</f>
        <v>213</v>
      </c>
      <c r="P334">
        <f>IFERROR(ROUND(Table1[[#This Row],[pledged]]/Table1[[#This Row],[backers_count]],2),0)</f>
        <v>38.18</v>
      </c>
      <c r="Q334" t="s">
        <v>8328</v>
      </c>
      <c r="R334" t="s">
        <v>8332</v>
      </c>
      <c r="S334" s="14">
        <f>(((Table1[[#This Row],[launched_at]]/60)/60)/24)+DATE(1970,1,1)</f>
        <v>41487.611250000002</v>
      </c>
      <c r="T334" s="14">
        <f>(((Table1[[#This Row],[deadline]]/60)/60)/24)+DATE(1970,1,1)</f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9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>ROUND(Table1[[#This Row],[pledged]]/Table1[[#This Row],[goal]]*100,0)</f>
        <v>102</v>
      </c>
      <c r="P335">
        <f>IFERROR(ROUND(Table1[[#This Row],[pledged]]/Table1[[#This Row],[backers_count]],2),0)</f>
        <v>115.69</v>
      </c>
      <c r="Q335" t="s">
        <v>8320</v>
      </c>
      <c r="R335" t="s">
        <v>8321</v>
      </c>
      <c r="S335" s="14">
        <f>(((Table1[[#This Row],[launched_at]]/60)/60)/24)+DATE(1970,1,1)</f>
        <v>41771.572256944448</v>
      </c>
      <c r="T335" s="14">
        <f>(((Table1[[#This Row],[deadline]]/60)/60)/24)+DATE(1970,1,1)</f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9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>ROUND(Table1[[#This Row],[pledged]]/Table1[[#This Row],[goal]]*100,0)</f>
        <v>254</v>
      </c>
      <c r="P336">
        <f>IFERROR(ROUND(Table1[[#This Row],[pledged]]/Table1[[#This Row],[backers_count]],2),0)</f>
        <v>47.38</v>
      </c>
      <c r="Q336" t="s">
        <v>8320</v>
      </c>
      <c r="R336" t="s">
        <v>8321</v>
      </c>
      <c r="S336" s="14">
        <f>(((Table1[[#This Row],[launched_at]]/60)/60)/24)+DATE(1970,1,1)</f>
        <v>42139.781678240746</v>
      </c>
      <c r="T336" s="14">
        <f>(((Table1[[#This Row],[deadline]]/60)/60)/24)+DATE(1970,1,1)</f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9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>ROUND(Table1[[#This Row],[pledged]]/Table1[[#This Row],[goal]]*100,0)</f>
        <v>102</v>
      </c>
      <c r="P337">
        <f>IFERROR(ROUND(Table1[[#This Row],[pledged]]/Table1[[#This Row],[backers_count]],2),0)</f>
        <v>85.34</v>
      </c>
      <c r="Q337" t="s">
        <v>8322</v>
      </c>
      <c r="R337" t="s">
        <v>8323</v>
      </c>
      <c r="S337" s="14">
        <f>(((Table1[[#This Row],[launched_at]]/60)/60)/24)+DATE(1970,1,1)</f>
        <v>40626.959930555553</v>
      </c>
      <c r="T337" s="14">
        <f>(((Table1[[#This Row],[deadline]]/60)/60)/24)+DATE(1970,1,1)</f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9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>ROUND(Table1[[#This Row],[pledged]]/Table1[[#This Row],[goal]]*100,0)</f>
        <v>102</v>
      </c>
      <c r="P338">
        <f>IFERROR(ROUND(Table1[[#This Row],[pledged]]/Table1[[#This Row],[backers_count]],2),0)</f>
        <v>119.19</v>
      </c>
      <c r="Q338" t="s">
        <v>8324</v>
      </c>
      <c r="R338" t="s">
        <v>8327</v>
      </c>
      <c r="S338" s="14">
        <f>(((Table1[[#This Row],[launched_at]]/60)/60)/24)+DATE(1970,1,1)</f>
        <v>41918.742175925923</v>
      </c>
      <c r="T338" s="14">
        <f>(((Table1[[#This Row],[deadline]]/60)/60)/24)+DATE(1970,1,1)</f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9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>ROUND(Table1[[#This Row],[pledged]]/Table1[[#This Row],[goal]]*100,0)</f>
        <v>105</v>
      </c>
      <c r="P339">
        <f>IFERROR(ROUND(Table1[[#This Row],[pledged]]/Table1[[#This Row],[backers_count]],2),0)</f>
        <v>84.02</v>
      </c>
      <c r="Q339" t="s">
        <v>8322</v>
      </c>
      <c r="R339" t="s">
        <v>8323</v>
      </c>
      <c r="S339" s="14">
        <f>(((Table1[[#This Row],[launched_at]]/60)/60)/24)+DATE(1970,1,1)</f>
        <v>41935.070486111108</v>
      </c>
      <c r="T339" s="14">
        <f>(((Table1[[#This Row],[deadline]]/60)/60)/24)+DATE(1970,1,1)</f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9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>ROUND(Table1[[#This Row],[pledged]]/Table1[[#This Row],[goal]]*100,0)</f>
        <v>101</v>
      </c>
      <c r="P340">
        <f>IFERROR(ROUND(Table1[[#This Row],[pledged]]/Table1[[#This Row],[backers_count]],2),0)</f>
        <v>200.89</v>
      </c>
      <c r="Q340" t="s">
        <v>8322</v>
      </c>
      <c r="R340" t="s">
        <v>8323</v>
      </c>
      <c r="S340" s="14">
        <f>(((Table1[[#This Row],[launched_at]]/60)/60)/24)+DATE(1970,1,1)</f>
        <v>41113.77238425926</v>
      </c>
      <c r="T340" s="14">
        <f>(((Table1[[#This Row],[deadline]]/60)/60)/24)+DATE(1970,1,1)</f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9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>ROUND(Table1[[#This Row],[pledged]]/Table1[[#This Row],[goal]]*100,0)</f>
        <v>5</v>
      </c>
      <c r="P341">
        <f>IFERROR(ROUND(Table1[[#This Row],[pledged]]/Table1[[#This Row],[backers_count]],2),0)</f>
        <v>267.81</v>
      </c>
      <c r="Q341" t="s">
        <v>8317</v>
      </c>
      <c r="R341" t="s">
        <v>8335</v>
      </c>
      <c r="S341" s="14">
        <f>(((Table1[[#This Row],[launched_at]]/60)/60)/24)+DATE(1970,1,1)</f>
        <v>41486.537268518521</v>
      </c>
      <c r="T341" s="14">
        <f>(((Table1[[#This Row],[deadline]]/60)/60)/24)+DATE(1970,1,1)</f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9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>ROUND(Table1[[#This Row],[pledged]]/Table1[[#This Row],[goal]]*100,0)</f>
        <v>101</v>
      </c>
      <c r="P342">
        <f>IFERROR(ROUND(Table1[[#This Row],[pledged]]/Table1[[#This Row],[backers_count]],2),0)</f>
        <v>239.35</v>
      </c>
      <c r="Q342" t="s">
        <v>8309</v>
      </c>
      <c r="R342" t="s">
        <v>8311</v>
      </c>
      <c r="S342" s="14">
        <f>(((Table1[[#This Row],[launched_at]]/60)/60)/24)+DATE(1970,1,1)</f>
        <v>41956.017488425925</v>
      </c>
      <c r="T342" s="14">
        <f>(((Table1[[#This Row],[deadline]]/60)/60)/24)+DATE(1970,1,1)</f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9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>ROUND(Table1[[#This Row],[pledged]]/Table1[[#This Row],[goal]]*100,0)</f>
        <v>100</v>
      </c>
      <c r="P343">
        <f>IFERROR(ROUND(Table1[[#This Row],[pledged]]/Table1[[#This Row],[backers_count]],2),0)</f>
        <v>115.08</v>
      </c>
      <c r="Q343" t="s">
        <v>8324</v>
      </c>
      <c r="R343" t="s">
        <v>8325</v>
      </c>
      <c r="S343" s="14">
        <f>(((Table1[[#This Row],[launched_at]]/60)/60)/24)+DATE(1970,1,1)</f>
        <v>42576.278715277775</v>
      </c>
      <c r="T343" s="14">
        <f>(((Table1[[#This Row],[deadline]]/60)/60)/24)+DATE(1970,1,1)</f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9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>ROUND(Table1[[#This Row],[pledged]]/Table1[[#This Row],[goal]]*100,0)</f>
        <v>496</v>
      </c>
      <c r="P344">
        <f>IFERROR(ROUND(Table1[[#This Row],[pledged]]/Table1[[#This Row],[backers_count]],2),0)</f>
        <v>25.09</v>
      </c>
      <c r="Q344" t="s">
        <v>8317</v>
      </c>
      <c r="R344" t="s">
        <v>8318</v>
      </c>
      <c r="S344" s="14">
        <f>(((Table1[[#This Row],[launched_at]]/60)/60)/24)+DATE(1970,1,1)</f>
        <v>41806.794074074074</v>
      </c>
      <c r="T344" s="14">
        <f>(((Table1[[#This Row],[deadline]]/60)/60)/24)+DATE(1970,1,1)</f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9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>ROUND(Table1[[#This Row],[pledged]]/Table1[[#This Row],[goal]]*100,0)</f>
        <v>49</v>
      </c>
      <c r="P345">
        <f>IFERROR(ROUND(Table1[[#This Row],[pledged]]/Table1[[#This Row],[backers_count]],2),0)</f>
        <v>176.36</v>
      </c>
      <c r="Q345" t="s">
        <v>8309</v>
      </c>
      <c r="R345" t="s">
        <v>8311</v>
      </c>
      <c r="S345" s="14">
        <f>(((Table1[[#This Row],[launched_at]]/60)/60)/24)+DATE(1970,1,1)</f>
        <v>42767.577303240745</v>
      </c>
      <c r="T345" s="14">
        <f>(((Table1[[#This Row],[deadline]]/60)/60)/24)+DATE(1970,1,1)</f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9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>ROUND(Table1[[#This Row],[pledged]]/Table1[[#This Row],[goal]]*100,0)</f>
        <v>25</v>
      </c>
      <c r="P346">
        <f>IFERROR(ROUND(Table1[[#This Row],[pledged]]/Table1[[#This Row],[backers_count]],2),0)</f>
        <v>725.03</v>
      </c>
      <c r="Q346" t="s">
        <v>8322</v>
      </c>
      <c r="R346" t="s">
        <v>8340</v>
      </c>
      <c r="S346" s="14">
        <f>(((Table1[[#This Row],[launched_at]]/60)/60)/24)+DATE(1970,1,1)</f>
        <v>42327.490752314814</v>
      </c>
      <c r="T346" s="14">
        <f>(((Table1[[#This Row],[deadline]]/60)/60)/24)+DATE(1970,1,1)</f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9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>ROUND(Table1[[#This Row],[pledged]]/Table1[[#This Row],[goal]]*100,0)</f>
        <v>272</v>
      </c>
      <c r="P347">
        <f>IFERROR(ROUND(Table1[[#This Row],[pledged]]/Table1[[#This Row],[backers_count]],2),0)</f>
        <v>98.41</v>
      </c>
      <c r="Q347" t="s">
        <v>8317</v>
      </c>
      <c r="R347" t="s">
        <v>8318</v>
      </c>
      <c r="S347" s="14">
        <f>(((Table1[[#This Row],[launched_at]]/60)/60)/24)+DATE(1970,1,1)</f>
        <v>42573.327986111108</v>
      </c>
      <c r="T347" s="14">
        <f>(((Table1[[#This Row],[deadline]]/60)/60)/24)+DATE(1970,1,1)</f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9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>ROUND(Table1[[#This Row],[pledged]]/Table1[[#This Row],[goal]]*100,0)</f>
        <v>111</v>
      </c>
      <c r="P348">
        <f>IFERROR(ROUND(Table1[[#This Row],[pledged]]/Table1[[#This Row],[backers_count]],2),0)</f>
        <v>42.52</v>
      </c>
      <c r="Q348" t="s">
        <v>8322</v>
      </c>
      <c r="R348" t="s">
        <v>8323</v>
      </c>
      <c r="S348" s="14">
        <f>(((Table1[[#This Row],[launched_at]]/60)/60)/24)+DATE(1970,1,1)</f>
        <v>41282.944456018515</v>
      </c>
      <c r="T348" s="14">
        <f>(((Table1[[#This Row],[deadline]]/60)/60)/24)+DATE(1970,1,1)</f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9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>ROUND(Table1[[#This Row],[pledged]]/Table1[[#This Row],[goal]]*100,0)</f>
        <v>106</v>
      </c>
      <c r="P349">
        <f>IFERROR(ROUND(Table1[[#This Row],[pledged]]/Table1[[#This Row],[backers_count]],2),0)</f>
        <v>251.74</v>
      </c>
      <c r="Q349" t="s">
        <v>8324</v>
      </c>
      <c r="R349" t="s">
        <v>8327</v>
      </c>
      <c r="S349" s="14">
        <f>(((Table1[[#This Row],[launched_at]]/60)/60)/24)+DATE(1970,1,1)</f>
        <v>42614.760937500003</v>
      </c>
      <c r="T349" s="14">
        <f>(((Table1[[#This Row],[deadline]]/60)/60)/24)+DATE(1970,1,1)</f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9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>ROUND(Table1[[#This Row],[pledged]]/Table1[[#This Row],[goal]]*100,0)</f>
        <v>162</v>
      </c>
      <c r="P350">
        <f>IFERROR(ROUND(Table1[[#This Row],[pledged]]/Table1[[#This Row],[backers_count]],2),0)</f>
        <v>62.52</v>
      </c>
      <c r="Q350" t="s">
        <v>8328</v>
      </c>
      <c r="R350" t="s">
        <v>8332</v>
      </c>
      <c r="S350" s="14">
        <f>(((Table1[[#This Row],[launched_at]]/60)/60)/24)+DATE(1970,1,1)</f>
        <v>41458.867905092593</v>
      </c>
      <c r="T350" s="14">
        <f>(((Table1[[#This Row],[deadline]]/60)/60)/24)+DATE(1970,1,1)</f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9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>ROUND(Table1[[#This Row],[pledged]]/Table1[[#This Row],[goal]]*100,0)</f>
        <v>243</v>
      </c>
      <c r="P351">
        <f>IFERROR(ROUND(Table1[[#This Row],[pledged]]/Table1[[#This Row],[backers_count]],2),0)</f>
        <v>82.15</v>
      </c>
      <c r="Q351" t="s">
        <v>8317</v>
      </c>
      <c r="R351" t="s">
        <v>8318</v>
      </c>
      <c r="S351" s="14">
        <f>(((Table1[[#This Row],[launched_at]]/60)/60)/24)+DATE(1970,1,1)</f>
        <v>42644.667534722219</v>
      </c>
      <c r="T351" s="14">
        <f>(((Table1[[#This Row],[deadline]]/60)/60)/24)+DATE(1970,1,1)</f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9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>ROUND(Table1[[#This Row],[pledged]]/Table1[[#This Row],[goal]]*100,0)</f>
        <v>162</v>
      </c>
      <c r="P352">
        <f>IFERROR(ROUND(Table1[[#This Row],[pledged]]/Table1[[#This Row],[backers_count]],2),0)</f>
        <v>39.51</v>
      </c>
      <c r="Q352" t="s">
        <v>8314</v>
      </c>
      <c r="R352" t="s">
        <v>8315</v>
      </c>
      <c r="S352" s="14">
        <f>(((Table1[[#This Row],[launched_at]]/60)/60)/24)+DATE(1970,1,1)</f>
        <v>41948.56658564815</v>
      </c>
      <c r="T352" s="14">
        <f>(((Table1[[#This Row],[deadline]]/60)/60)/24)+DATE(1970,1,1)</f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9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>ROUND(Table1[[#This Row],[pledged]]/Table1[[#This Row],[goal]]*100,0)</f>
        <v>484</v>
      </c>
      <c r="P353">
        <f>IFERROR(ROUND(Table1[[#This Row],[pledged]]/Table1[[#This Row],[backers_count]],2),0)</f>
        <v>82.32</v>
      </c>
      <c r="Q353" t="s">
        <v>8314</v>
      </c>
      <c r="R353" t="s">
        <v>8315</v>
      </c>
      <c r="S353" s="14">
        <f>(((Table1[[#This Row],[launched_at]]/60)/60)/24)+DATE(1970,1,1)</f>
        <v>42391.475289351853</v>
      </c>
      <c r="T353" s="14">
        <f>(((Table1[[#This Row],[deadline]]/60)/60)/24)+DATE(1970,1,1)</f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9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>ROUND(Table1[[#This Row],[pledged]]/Table1[[#This Row],[goal]]*100,0)</f>
        <v>127</v>
      </c>
      <c r="P354">
        <f>IFERROR(ROUND(Table1[[#This Row],[pledged]]/Table1[[#This Row],[backers_count]],2),0)</f>
        <v>117.6</v>
      </c>
      <c r="Q354" t="s">
        <v>8309</v>
      </c>
      <c r="R354" t="s">
        <v>8310</v>
      </c>
      <c r="S354" s="14">
        <f>(((Table1[[#This Row],[launched_at]]/60)/60)/24)+DATE(1970,1,1)</f>
        <v>41863.429791666669</v>
      </c>
      <c r="T354" s="14">
        <f>(((Table1[[#This Row],[deadline]]/60)/60)/24)+DATE(1970,1,1)</f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9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>ROUND(Table1[[#This Row],[pledged]]/Table1[[#This Row],[goal]]*100,0)</f>
        <v>7</v>
      </c>
      <c r="P355">
        <f>IFERROR(ROUND(Table1[[#This Row],[pledged]]/Table1[[#This Row],[backers_count]],2),0)</f>
        <v>177.39</v>
      </c>
      <c r="Q355" t="s">
        <v>8309</v>
      </c>
      <c r="R355" t="s">
        <v>8311</v>
      </c>
      <c r="S355" s="14">
        <f>(((Table1[[#This Row],[launched_at]]/60)/60)/24)+DATE(1970,1,1)</f>
        <v>41809.473275462966</v>
      </c>
      <c r="T355" s="14">
        <f>(((Table1[[#This Row],[deadline]]/60)/60)/24)+DATE(1970,1,1)</f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9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>ROUND(Table1[[#This Row],[pledged]]/Table1[[#This Row],[goal]]*100,0)</f>
        <v>119</v>
      </c>
      <c r="P356">
        <f>IFERROR(ROUND(Table1[[#This Row],[pledged]]/Table1[[#This Row],[backers_count]],2),0)</f>
        <v>388.98</v>
      </c>
      <c r="Q356" t="s">
        <v>8328</v>
      </c>
      <c r="R356" t="s">
        <v>8330</v>
      </c>
      <c r="S356" s="14">
        <f>(((Table1[[#This Row],[launched_at]]/60)/60)/24)+DATE(1970,1,1)</f>
        <v>42370.580590277779</v>
      </c>
      <c r="T356" s="14">
        <f>(((Table1[[#This Row],[deadline]]/60)/60)/24)+DATE(1970,1,1)</f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9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>ROUND(Table1[[#This Row],[pledged]]/Table1[[#This Row],[goal]]*100,0)</f>
        <v>102</v>
      </c>
      <c r="P357">
        <f>IFERROR(ROUND(Table1[[#This Row],[pledged]]/Table1[[#This Row],[backers_count]],2),0)</f>
        <v>189.76</v>
      </c>
      <c r="Q357" t="s">
        <v>8320</v>
      </c>
      <c r="R357" t="s">
        <v>8321</v>
      </c>
      <c r="S357" s="14">
        <f>(((Table1[[#This Row],[launched_at]]/60)/60)/24)+DATE(1970,1,1)</f>
        <v>42423.602500000001</v>
      </c>
      <c r="T357" s="14">
        <f>(((Table1[[#This Row],[deadline]]/60)/60)/24)+DATE(1970,1,1)</f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9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>ROUND(Table1[[#This Row],[pledged]]/Table1[[#This Row],[goal]]*100,0)</f>
        <v>118</v>
      </c>
      <c r="P358">
        <f>IFERROR(ROUND(Table1[[#This Row],[pledged]]/Table1[[#This Row],[backers_count]],2),0)</f>
        <v>110.35</v>
      </c>
      <c r="Q358" t="s">
        <v>8324</v>
      </c>
      <c r="R358" t="s">
        <v>8327</v>
      </c>
      <c r="S358" s="14">
        <f>(((Table1[[#This Row],[launched_at]]/60)/60)/24)+DATE(1970,1,1)</f>
        <v>41909.969386574077</v>
      </c>
      <c r="T358" s="14">
        <f>(((Table1[[#This Row],[deadline]]/60)/60)/24)+DATE(1970,1,1)</f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9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>ROUND(Table1[[#This Row],[pledged]]/Table1[[#This Row],[goal]]*100,0)</f>
        <v>585</v>
      </c>
      <c r="P359">
        <f>IFERROR(ROUND(Table1[[#This Row],[pledged]]/Table1[[#This Row],[backers_count]],2),0)</f>
        <v>222.99</v>
      </c>
      <c r="Q359" t="s">
        <v>8309</v>
      </c>
      <c r="R359" t="s">
        <v>8310</v>
      </c>
      <c r="S359" s="14">
        <f>(((Table1[[#This Row],[launched_at]]/60)/60)/24)+DATE(1970,1,1)</f>
        <v>41099.966944444444</v>
      </c>
      <c r="T359" s="14">
        <f>(((Table1[[#This Row],[deadline]]/60)/60)/24)+DATE(1970,1,1)</f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9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>ROUND(Table1[[#This Row],[pledged]]/Table1[[#This Row],[goal]]*100,0)</f>
        <v>106</v>
      </c>
      <c r="P360">
        <f>IFERROR(ROUND(Table1[[#This Row],[pledged]]/Table1[[#This Row],[backers_count]],2),0)</f>
        <v>146.44999999999999</v>
      </c>
      <c r="Q360" t="s">
        <v>8324</v>
      </c>
      <c r="R360" t="s">
        <v>8325</v>
      </c>
      <c r="S360" s="14">
        <f>(((Table1[[#This Row],[launched_at]]/60)/60)/24)+DATE(1970,1,1)</f>
        <v>41841.850034722222</v>
      </c>
      <c r="T360" s="14">
        <f>(((Table1[[#This Row],[deadline]]/60)/60)/24)+DATE(1970,1,1)</f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9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>ROUND(Table1[[#This Row],[pledged]]/Table1[[#This Row],[goal]]*100,0)</f>
        <v>125</v>
      </c>
      <c r="P361">
        <f>IFERROR(ROUND(Table1[[#This Row],[pledged]]/Table1[[#This Row],[backers_count]],2),0)</f>
        <v>95.83</v>
      </c>
      <c r="Q361" t="s">
        <v>8314</v>
      </c>
      <c r="R361" t="s">
        <v>8315</v>
      </c>
      <c r="S361" s="14">
        <f>(((Table1[[#This Row],[launched_at]]/60)/60)/24)+DATE(1970,1,1)</f>
        <v>41964.751342592594</v>
      </c>
      <c r="T361" s="14">
        <f>(((Table1[[#This Row],[deadline]]/60)/60)/24)+DATE(1970,1,1)</f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9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>ROUND(Table1[[#This Row],[pledged]]/Table1[[#This Row],[goal]]*100,0)</f>
        <v>105</v>
      </c>
      <c r="P362">
        <f>IFERROR(ROUND(Table1[[#This Row],[pledged]]/Table1[[#This Row],[backers_count]],2),0)</f>
        <v>61.56</v>
      </c>
      <c r="Q362" t="s">
        <v>8314</v>
      </c>
      <c r="R362" t="s">
        <v>8315</v>
      </c>
      <c r="S362" s="14">
        <f>(((Table1[[#This Row],[launched_at]]/60)/60)/24)+DATE(1970,1,1)</f>
        <v>42741.599664351852</v>
      </c>
      <c r="T362" s="14">
        <f>(((Table1[[#This Row],[deadline]]/60)/60)/24)+DATE(1970,1,1)</f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9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>ROUND(Table1[[#This Row],[pledged]]/Table1[[#This Row],[goal]]*100,0)</f>
        <v>319</v>
      </c>
      <c r="P363">
        <f>IFERROR(ROUND(Table1[[#This Row],[pledged]]/Table1[[#This Row],[backers_count]],2),0)</f>
        <v>131.38</v>
      </c>
      <c r="Q363" t="s">
        <v>8324</v>
      </c>
      <c r="R363" t="s">
        <v>8325</v>
      </c>
      <c r="S363" s="14">
        <f>(((Table1[[#This Row],[launched_at]]/60)/60)/24)+DATE(1970,1,1)</f>
        <v>42534.895625000005</v>
      </c>
      <c r="T363" s="14">
        <f>(((Table1[[#This Row],[deadline]]/60)/60)/24)+DATE(1970,1,1)</f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9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>ROUND(Table1[[#This Row],[pledged]]/Table1[[#This Row],[goal]]*100,0)</f>
        <v>115</v>
      </c>
      <c r="P364">
        <f>IFERROR(ROUND(Table1[[#This Row],[pledged]]/Table1[[#This Row],[backers_count]],2),0)</f>
        <v>80.19</v>
      </c>
      <c r="Q364" t="s">
        <v>8309</v>
      </c>
      <c r="R364" t="s">
        <v>8316</v>
      </c>
      <c r="S364" s="14">
        <f>(((Table1[[#This Row],[launched_at]]/60)/60)/24)+DATE(1970,1,1)</f>
        <v>42218.169293981482</v>
      </c>
      <c r="T364" s="14">
        <f>(((Table1[[#This Row],[deadline]]/60)/60)/24)+DATE(1970,1,1)</f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9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>ROUND(Table1[[#This Row],[pledged]]/Table1[[#This Row],[goal]]*100,0)</f>
        <v>412</v>
      </c>
      <c r="P365">
        <f>IFERROR(ROUND(Table1[[#This Row],[pledged]]/Table1[[#This Row],[backers_count]],2),0)</f>
        <v>44.06</v>
      </c>
      <c r="Q365" t="s">
        <v>8317</v>
      </c>
      <c r="R365" t="s">
        <v>8318</v>
      </c>
      <c r="S365" s="14">
        <f>(((Table1[[#This Row],[launched_at]]/60)/60)/24)+DATE(1970,1,1)</f>
        <v>42633.586122685185</v>
      </c>
      <c r="T365" s="14">
        <f>(((Table1[[#This Row],[deadline]]/60)/60)/24)+DATE(1970,1,1)</f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9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>ROUND(Table1[[#This Row],[pledged]]/Table1[[#This Row],[goal]]*100,0)</f>
        <v>2260300</v>
      </c>
      <c r="P366">
        <f>IFERROR(ROUND(Table1[[#This Row],[pledged]]/Table1[[#This Row],[backers_count]],2),0)</f>
        <v>138.66999999999999</v>
      </c>
      <c r="Q366" t="s">
        <v>8309</v>
      </c>
      <c r="R366" t="s">
        <v>8310</v>
      </c>
      <c r="S366" s="14">
        <f>(((Table1[[#This Row],[launched_at]]/60)/60)/24)+DATE(1970,1,1)</f>
        <v>42626.668888888889</v>
      </c>
      <c r="T366" s="14">
        <f>(((Table1[[#This Row],[deadline]]/60)/60)/24)+DATE(1970,1,1)</f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9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>ROUND(Table1[[#This Row],[pledged]]/Table1[[#This Row],[goal]]*100,0)</f>
        <v>101</v>
      </c>
      <c r="P367">
        <f>IFERROR(ROUND(Table1[[#This Row],[pledged]]/Table1[[#This Row],[backers_count]],2),0)</f>
        <v>216.75</v>
      </c>
      <c r="Q367" t="s">
        <v>8322</v>
      </c>
      <c r="R367" t="s">
        <v>8323</v>
      </c>
      <c r="S367" s="14">
        <f>(((Table1[[#This Row],[launched_at]]/60)/60)/24)+DATE(1970,1,1)</f>
        <v>42178.282372685186</v>
      </c>
      <c r="T367" s="14">
        <f>(((Table1[[#This Row],[deadline]]/60)/60)/24)+DATE(1970,1,1)</f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9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>ROUND(Table1[[#This Row],[pledged]]/Table1[[#This Row],[goal]]*100,0)</f>
        <v>112</v>
      </c>
      <c r="P368">
        <f>IFERROR(ROUND(Table1[[#This Row],[pledged]]/Table1[[#This Row],[backers_count]],2),0)</f>
        <v>58.54</v>
      </c>
      <c r="Q368" t="s">
        <v>8322</v>
      </c>
      <c r="R368" t="s">
        <v>8323</v>
      </c>
      <c r="S368" s="14">
        <f>(((Table1[[#This Row],[launched_at]]/60)/60)/24)+DATE(1970,1,1)</f>
        <v>41980.781793981485</v>
      </c>
      <c r="T368" s="14">
        <f>(((Table1[[#This Row],[deadline]]/60)/60)/24)+DATE(1970,1,1)</f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9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>ROUND(Table1[[#This Row],[pledged]]/Table1[[#This Row],[goal]]*100,0)</f>
        <v>102</v>
      </c>
      <c r="P369">
        <f>IFERROR(ROUND(Table1[[#This Row],[pledged]]/Table1[[#This Row],[backers_count]],2),0)</f>
        <v>140.86000000000001</v>
      </c>
      <c r="Q369" t="s">
        <v>8328</v>
      </c>
      <c r="R369" t="s">
        <v>8332</v>
      </c>
      <c r="S369" s="14">
        <f>(((Table1[[#This Row],[launched_at]]/60)/60)/24)+DATE(1970,1,1)</f>
        <v>41449.585162037038</v>
      </c>
      <c r="T369" s="14">
        <f>(((Table1[[#This Row],[deadline]]/60)/60)/24)+DATE(1970,1,1)</f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9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>ROUND(Table1[[#This Row],[pledged]]/Table1[[#This Row],[goal]]*100,0)</f>
        <v>112</v>
      </c>
      <c r="P370">
        <f>IFERROR(ROUND(Table1[[#This Row],[pledged]]/Table1[[#This Row],[backers_count]],2),0)</f>
        <v>148.97</v>
      </c>
      <c r="Q370" t="s">
        <v>8322</v>
      </c>
      <c r="R370" t="s">
        <v>8333</v>
      </c>
      <c r="S370" s="14">
        <f>(((Table1[[#This Row],[launched_at]]/60)/60)/24)+DATE(1970,1,1)</f>
        <v>41929.164733796293</v>
      </c>
      <c r="T370" s="14">
        <f>(((Table1[[#This Row],[deadline]]/60)/60)/24)+DATE(1970,1,1)</f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9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>ROUND(Table1[[#This Row],[pledged]]/Table1[[#This Row],[goal]]*100,0)</f>
        <v>101</v>
      </c>
      <c r="P371">
        <f>IFERROR(ROUND(Table1[[#This Row],[pledged]]/Table1[[#This Row],[backers_count]],2),0)</f>
        <v>67.84</v>
      </c>
      <c r="Q371" t="s">
        <v>8314</v>
      </c>
      <c r="R371" t="s">
        <v>8315</v>
      </c>
      <c r="S371" s="14">
        <f>(((Table1[[#This Row],[launched_at]]/60)/60)/24)+DATE(1970,1,1)</f>
        <v>42426.542592592596</v>
      </c>
      <c r="T371" s="14">
        <f>(((Table1[[#This Row],[deadline]]/60)/60)/24)+DATE(1970,1,1)</f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9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>ROUND(Table1[[#This Row],[pledged]]/Table1[[#This Row],[goal]]*100,0)</f>
        <v>148</v>
      </c>
      <c r="P372">
        <f>IFERROR(ROUND(Table1[[#This Row],[pledged]]/Table1[[#This Row],[backers_count]],2),0)</f>
        <v>207.62</v>
      </c>
      <c r="Q372" t="s">
        <v>8314</v>
      </c>
      <c r="R372" t="s">
        <v>8315</v>
      </c>
      <c r="S372" s="14">
        <f>(((Table1[[#This Row],[launched_at]]/60)/60)/24)+DATE(1970,1,1)</f>
        <v>42668.176701388889</v>
      </c>
      <c r="T372" s="14">
        <f>(((Table1[[#This Row],[deadline]]/60)/60)/24)+DATE(1970,1,1)</f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9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>ROUND(Table1[[#This Row],[pledged]]/Table1[[#This Row],[goal]]*100,0)</f>
        <v>112</v>
      </c>
      <c r="P373">
        <f>IFERROR(ROUND(Table1[[#This Row],[pledged]]/Table1[[#This Row],[backers_count]],2),0)</f>
        <v>116.21</v>
      </c>
      <c r="Q373" t="s">
        <v>8314</v>
      </c>
      <c r="R373" t="s">
        <v>8315</v>
      </c>
      <c r="S373" s="14">
        <f>(((Table1[[#This Row],[launched_at]]/60)/60)/24)+DATE(1970,1,1)</f>
        <v>42654.177187499998</v>
      </c>
      <c r="T373" s="14">
        <f>(((Table1[[#This Row],[deadline]]/60)/60)/24)+DATE(1970,1,1)</f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9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>ROUND(Table1[[#This Row],[pledged]]/Table1[[#This Row],[goal]]*100,0)</f>
        <v>63</v>
      </c>
      <c r="P374">
        <f>IFERROR(ROUND(Table1[[#This Row],[pledged]]/Table1[[#This Row],[backers_count]],2),0)</f>
        <v>128.62</v>
      </c>
      <c r="Q374" t="s">
        <v>8309</v>
      </c>
      <c r="R374" t="s">
        <v>8341</v>
      </c>
      <c r="S374" s="14">
        <f>(((Table1[[#This Row],[launched_at]]/60)/60)/24)+DATE(1970,1,1)</f>
        <v>42529.632754629631</v>
      </c>
      <c r="T374" s="14">
        <f>(((Table1[[#This Row],[deadline]]/60)/60)/24)+DATE(1970,1,1)</f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9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>ROUND(Table1[[#This Row],[pledged]]/Table1[[#This Row],[goal]]*100,0)</f>
        <v>110</v>
      </c>
      <c r="P375">
        <f>IFERROR(ROUND(Table1[[#This Row],[pledged]]/Table1[[#This Row],[backers_count]],2),0)</f>
        <v>55.96</v>
      </c>
      <c r="Q375" t="s">
        <v>8317</v>
      </c>
      <c r="R375" t="s">
        <v>8318</v>
      </c>
      <c r="S375" s="14">
        <f>(((Table1[[#This Row],[launched_at]]/60)/60)/24)+DATE(1970,1,1)</f>
        <v>42583.615081018521</v>
      </c>
      <c r="T375" s="14">
        <f>(((Table1[[#This Row],[deadline]]/60)/60)/24)+DATE(1970,1,1)</f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9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>ROUND(Table1[[#This Row],[pledged]]/Table1[[#This Row],[goal]]*100,0)</f>
        <v>110</v>
      </c>
      <c r="P376">
        <f>IFERROR(ROUND(Table1[[#This Row],[pledged]]/Table1[[#This Row],[backers_count]],2),0)</f>
        <v>92.04</v>
      </c>
      <c r="Q376" t="s">
        <v>8324</v>
      </c>
      <c r="R376" t="s">
        <v>8327</v>
      </c>
      <c r="S376" s="14">
        <f>(((Table1[[#This Row],[launched_at]]/60)/60)/24)+DATE(1970,1,1)</f>
        <v>42461.747199074074</v>
      </c>
      <c r="T376" s="14">
        <f>(((Table1[[#This Row],[deadline]]/60)/60)/24)+DATE(1970,1,1)</f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9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>ROUND(Table1[[#This Row],[pledged]]/Table1[[#This Row],[goal]]*100,0)</f>
        <v>104</v>
      </c>
      <c r="P377">
        <f>IFERROR(ROUND(Table1[[#This Row],[pledged]]/Table1[[#This Row],[backers_count]],2),0)</f>
        <v>81.13</v>
      </c>
      <c r="Q377" t="s">
        <v>8324</v>
      </c>
      <c r="R377" t="s">
        <v>8327</v>
      </c>
      <c r="S377" s="14">
        <f>(((Table1[[#This Row],[launched_at]]/60)/60)/24)+DATE(1970,1,1)</f>
        <v>42135.60020833333</v>
      </c>
      <c r="T377" s="14">
        <f>(((Table1[[#This Row],[deadline]]/60)/60)/24)+DATE(1970,1,1)</f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9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>ROUND(Table1[[#This Row],[pledged]]/Table1[[#This Row],[goal]]*100,0)</f>
        <v>122</v>
      </c>
      <c r="P378">
        <f>IFERROR(ROUND(Table1[[#This Row],[pledged]]/Table1[[#This Row],[backers_count]],2),0)</f>
        <v>64.37</v>
      </c>
      <c r="Q378" t="s">
        <v>8328</v>
      </c>
      <c r="R378" t="s">
        <v>8332</v>
      </c>
      <c r="S378" s="14">
        <f>(((Table1[[#This Row],[launched_at]]/60)/60)/24)+DATE(1970,1,1)</f>
        <v>42745.600243055553</v>
      </c>
      <c r="T378" s="14">
        <f>(((Table1[[#This Row],[deadline]]/60)/60)/24)+DATE(1970,1,1)</f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9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>ROUND(Table1[[#This Row],[pledged]]/Table1[[#This Row],[goal]]*100,0)</f>
        <v>146</v>
      </c>
      <c r="P379">
        <f>IFERROR(ROUND(Table1[[#This Row],[pledged]]/Table1[[#This Row],[backers_count]],2),0)</f>
        <v>47.06</v>
      </c>
      <c r="Q379" t="s">
        <v>8309</v>
      </c>
      <c r="R379" t="s">
        <v>8316</v>
      </c>
      <c r="S379" s="14">
        <f>(((Table1[[#This Row],[launched_at]]/60)/60)/24)+DATE(1970,1,1)</f>
        <v>42115.74754629629</v>
      </c>
      <c r="T379" s="14">
        <f>(((Table1[[#This Row],[deadline]]/60)/60)/24)+DATE(1970,1,1)</f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9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>ROUND(Table1[[#This Row],[pledged]]/Table1[[#This Row],[goal]]*100,0)</f>
        <v>104</v>
      </c>
      <c r="P380">
        <f>IFERROR(ROUND(Table1[[#This Row],[pledged]]/Table1[[#This Row],[backers_count]],2),0)</f>
        <v>79.97</v>
      </c>
      <c r="Q380" t="s">
        <v>8314</v>
      </c>
      <c r="R380" t="s">
        <v>8315</v>
      </c>
      <c r="S380" s="14">
        <f>(((Table1[[#This Row],[launched_at]]/60)/60)/24)+DATE(1970,1,1)</f>
        <v>42409.776076388895</v>
      </c>
      <c r="T380" s="14">
        <f>(((Table1[[#This Row],[deadline]]/60)/60)/24)+DATE(1970,1,1)</f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9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>ROUND(Table1[[#This Row],[pledged]]/Table1[[#This Row],[goal]]*100,0)</f>
        <v>109</v>
      </c>
      <c r="P381">
        <f>IFERROR(ROUND(Table1[[#This Row],[pledged]]/Table1[[#This Row],[backers_count]],2),0)</f>
        <v>92.13</v>
      </c>
      <c r="Q381" t="s">
        <v>8324</v>
      </c>
      <c r="R381" t="s">
        <v>8325</v>
      </c>
      <c r="S381" s="14">
        <f>(((Table1[[#This Row],[launched_at]]/60)/60)/24)+DATE(1970,1,1)</f>
        <v>41610.794421296298</v>
      </c>
      <c r="T381" s="14">
        <f>(((Table1[[#This Row],[deadline]]/60)/60)/24)+DATE(1970,1,1)</f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9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>ROUND(Table1[[#This Row],[pledged]]/Table1[[#This Row],[goal]]*100,0)</f>
        <v>120</v>
      </c>
      <c r="P382">
        <f>IFERROR(ROUND(Table1[[#This Row],[pledged]]/Table1[[#This Row],[backers_count]],2),0)</f>
        <v>88.15</v>
      </c>
      <c r="Q382" t="s">
        <v>8328</v>
      </c>
      <c r="R382" t="s">
        <v>8329</v>
      </c>
      <c r="S382" s="14">
        <f>(((Table1[[#This Row],[launched_at]]/60)/60)/24)+DATE(1970,1,1)</f>
        <v>40555.322662037033</v>
      </c>
      <c r="T382" s="14">
        <f>(((Table1[[#This Row],[deadline]]/60)/60)/24)+DATE(1970,1,1)</f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9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>ROUND(Table1[[#This Row],[pledged]]/Table1[[#This Row],[goal]]*100,0)</f>
        <v>108</v>
      </c>
      <c r="P383">
        <f>IFERROR(ROUND(Table1[[#This Row],[pledged]]/Table1[[#This Row],[backers_count]],2),0)</f>
        <v>65.3</v>
      </c>
      <c r="Q383" t="s">
        <v>8322</v>
      </c>
      <c r="R383" t="s">
        <v>8323</v>
      </c>
      <c r="S383" s="14">
        <f>(((Table1[[#This Row],[launched_at]]/60)/60)/24)+DATE(1970,1,1)</f>
        <v>41193.032013888893</v>
      </c>
      <c r="T383" s="14">
        <f>(((Table1[[#This Row],[deadline]]/60)/60)/24)+DATE(1970,1,1)</f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9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>ROUND(Table1[[#This Row],[pledged]]/Table1[[#This Row],[goal]]*100,0)</f>
        <v>124</v>
      </c>
      <c r="P384">
        <f>IFERROR(ROUND(Table1[[#This Row],[pledged]]/Table1[[#This Row],[backers_count]],2),0)</f>
        <v>110.39</v>
      </c>
      <c r="Q384" t="s">
        <v>8314</v>
      </c>
      <c r="R384" t="s">
        <v>8315</v>
      </c>
      <c r="S384" s="14">
        <f>(((Table1[[#This Row],[launched_at]]/60)/60)/24)+DATE(1970,1,1)</f>
        <v>42751.533391203702</v>
      </c>
      <c r="T384" s="14">
        <f>(((Table1[[#This Row],[deadline]]/60)/60)/24)+DATE(1970,1,1)</f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9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>ROUND(Table1[[#This Row],[pledged]]/Table1[[#This Row],[goal]]*100,0)</f>
        <v>180</v>
      </c>
      <c r="P385">
        <f>IFERROR(ROUND(Table1[[#This Row],[pledged]]/Table1[[#This Row],[backers_count]],2),0)</f>
        <v>96.38</v>
      </c>
      <c r="Q385" t="s">
        <v>8314</v>
      </c>
      <c r="R385" t="s">
        <v>8315</v>
      </c>
      <c r="S385" s="14">
        <f>(((Table1[[#This Row],[launched_at]]/60)/60)/24)+DATE(1970,1,1)</f>
        <v>42552.315127314811</v>
      </c>
      <c r="T385" s="14">
        <f>(((Table1[[#This Row],[deadline]]/60)/60)/24)+DATE(1970,1,1)</f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9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>ROUND(Table1[[#This Row],[pledged]]/Table1[[#This Row],[goal]]*100,0)</f>
        <v>108</v>
      </c>
      <c r="P386">
        <f>IFERROR(ROUND(Table1[[#This Row],[pledged]]/Table1[[#This Row],[backers_count]],2),0)</f>
        <v>106.8</v>
      </c>
      <c r="Q386" t="s">
        <v>8324</v>
      </c>
      <c r="R386" t="s">
        <v>8327</v>
      </c>
      <c r="S386" s="14">
        <f>(((Table1[[#This Row],[launched_at]]/60)/60)/24)+DATE(1970,1,1)</f>
        <v>41933.291643518518</v>
      </c>
      <c r="T386" s="14">
        <f>(((Table1[[#This Row],[deadline]]/60)/60)/24)+DATE(1970,1,1)</f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9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>ROUND(Table1[[#This Row],[pledged]]/Table1[[#This Row],[goal]]*100,0)</f>
        <v>107</v>
      </c>
      <c r="P387">
        <f>IFERROR(ROUND(Table1[[#This Row],[pledged]]/Table1[[#This Row],[backers_count]],2),0)</f>
        <v>97.64</v>
      </c>
      <c r="Q387" t="s">
        <v>8322</v>
      </c>
      <c r="R387" t="s">
        <v>8323</v>
      </c>
      <c r="S387" s="14">
        <f>(((Table1[[#This Row],[launched_at]]/60)/60)/24)+DATE(1970,1,1)</f>
        <v>41017.885462962964</v>
      </c>
      <c r="T387" s="14">
        <f>(((Table1[[#This Row],[deadline]]/60)/60)/24)+DATE(1970,1,1)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9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>ROUND(Table1[[#This Row],[pledged]]/Table1[[#This Row],[goal]]*100,0)</f>
        <v>119</v>
      </c>
      <c r="P388">
        <f>IFERROR(ROUND(Table1[[#This Row],[pledged]]/Table1[[#This Row],[backers_count]],2),0)</f>
        <v>89.96</v>
      </c>
      <c r="Q388" t="s">
        <v>8322</v>
      </c>
      <c r="R388" t="s">
        <v>8323</v>
      </c>
      <c r="S388" s="14">
        <f>(((Table1[[#This Row],[launched_at]]/60)/60)/24)+DATE(1970,1,1)</f>
        <v>41134.751550925925</v>
      </c>
      <c r="T388" s="14">
        <f>(((Table1[[#This Row],[deadline]]/60)/60)/24)+DATE(1970,1,1)</f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9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>ROUND(Table1[[#This Row],[pledged]]/Table1[[#This Row],[goal]]*100,0)</f>
        <v>43</v>
      </c>
      <c r="P389">
        <f>IFERROR(ROUND(Table1[[#This Row],[pledged]]/Table1[[#This Row],[backers_count]],2),0)</f>
        <v>215.96</v>
      </c>
      <c r="Q389" t="s">
        <v>8309</v>
      </c>
      <c r="R389" t="s">
        <v>8319</v>
      </c>
      <c r="S389" s="14">
        <f>(((Table1[[#This Row],[launched_at]]/60)/60)/24)+DATE(1970,1,1)</f>
        <v>42514.671099537038</v>
      </c>
      <c r="T389" s="14">
        <f>(((Table1[[#This Row],[deadline]]/60)/60)/24)+DATE(1970,1,1)</f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9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>ROUND(Table1[[#This Row],[pledged]]/Table1[[#This Row],[goal]]*100,0)</f>
        <v>107</v>
      </c>
      <c r="P390">
        <f>IFERROR(ROUND(Table1[[#This Row],[pledged]]/Table1[[#This Row],[backers_count]],2),0)</f>
        <v>224.85</v>
      </c>
      <c r="Q390" t="s">
        <v>8322</v>
      </c>
      <c r="R390" t="s">
        <v>8323</v>
      </c>
      <c r="S390" s="14">
        <f>(((Table1[[#This Row],[launched_at]]/60)/60)/24)+DATE(1970,1,1)</f>
        <v>42687.875775462962</v>
      </c>
      <c r="T390" s="14">
        <f>(((Table1[[#This Row],[deadline]]/60)/60)/24)+DATE(1970,1,1)</f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9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>ROUND(Table1[[#This Row],[pledged]]/Table1[[#This Row],[goal]]*100,0)</f>
        <v>107</v>
      </c>
      <c r="P391">
        <f>IFERROR(ROUND(Table1[[#This Row],[pledged]]/Table1[[#This Row],[backers_count]],2),0)</f>
        <v>267</v>
      </c>
      <c r="Q391" t="s">
        <v>8309</v>
      </c>
      <c r="R391" t="s">
        <v>8341</v>
      </c>
      <c r="S391" s="14">
        <f>(((Table1[[#This Row],[launched_at]]/60)/60)/24)+DATE(1970,1,1)</f>
        <v>42207.746678240743</v>
      </c>
      <c r="T391" s="14">
        <f>(((Table1[[#This Row],[deadline]]/60)/60)/24)+DATE(1970,1,1)</f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9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>ROUND(Table1[[#This Row],[pledged]]/Table1[[#This Row],[goal]]*100,0)</f>
        <v>107</v>
      </c>
      <c r="P392">
        <f>IFERROR(ROUND(Table1[[#This Row],[pledged]]/Table1[[#This Row],[backers_count]],2),0)</f>
        <v>134.91</v>
      </c>
      <c r="Q392" t="s">
        <v>8322</v>
      </c>
      <c r="R392" t="s">
        <v>8323</v>
      </c>
      <c r="S392" s="14">
        <f>(((Table1[[#This Row],[launched_at]]/60)/60)/24)+DATE(1970,1,1)</f>
        <v>42331.551307870366</v>
      </c>
      <c r="T392" s="14">
        <f>(((Table1[[#This Row],[deadline]]/60)/60)/24)+DATE(1970,1,1)</f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9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>ROUND(Table1[[#This Row],[pledged]]/Table1[[#This Row],[goal]]*100,0)</f>
        <v>47</v>
      </c>
      <c r="P393">
        <f>IFERROR(ROUND(Table1[[#This Row],[pledged]]/Table1[[#This Row],[backers_count]],2),0)</f>
        <v>53.25</v>
      </c>
      <c r="Q393" t="s">
        <v>8309</v>
      </c>
      <c r="R393" t="s">
        <v>8311</v>
      </c>
      <c r="S393" s="14">
        <f>(((Table1[[#This Row],[launched_at]]/60)/60)/24)+DATE(1970,1,1)</f>
        <v>42009.973946759259</v>
      </c>
      <c r="T393" s="14">
        <f>(((Table1[[#This Row],[deadline]]/60)/60)/24)+DATE(1970,1,1)</f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9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>ROUND(Table1[[#This Row],[pledged]]/Table1[[#This Row],[goal]]*100,0)</f>
        <v>65</v>
      </c>
      <c r="P394">
        <f>IFERROR(ROUND(Table1[[#This Row],[pledged]]/Table1[[#This Row],[backers_count]],2),0)</f>
        <v>170.63</v>
      </c>
      <c r="Q394" t="s">
        <v>8314</v>
      </c>
      <c r="R394" t="s">
        <v>8315</v>
      </c>
      <c r="S394" s="14">
        <f>(((Table1[[#This Row],[launched_at]]/60)/60)/24)+DATE(1970,1,1)</f>
        <v>41891.976388888892</v>
      </c>
      <c r="T394" s="14">
        <f>(((Table1[[#This Row],[deadline]]/60)/60)/24)+DATE(1970,1,1)</f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9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>ROUND(Table1[[#This Row],[pledged]]/Table1[[#This Row],[goal]]*100,0)</f>
        <v>28</v>
      </c>
      <c r="P395">
        <f>IFERROR(ROUND(Table1[[#This Row],[pledged]]/Table1[[#This Row],[backers_count]],2),0)</f>
        <v>370.95</v>
      </c>
      <c r="Q395" t="s">
        <v>8317</v>
      </c>
      <c r="R395" t="s">
        <v>8335</v>
      </c>
      <c r="S395" s="14">
        <f>(((Table1[[#This Row],[launched_at]]/60)/60)/24)+DATE(1970,1,1)</f>
        <v>42694.98128472222</v>
      </c>
      <c r="T395" s="14">
        <f>(((Table1[[#This Row],[deadline]]/60)/60)/24)+DATE(1970,1,1)</f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9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>ROUND(Table1[[#This Row],[pledged]]/Table1[[#This Row],[goal]]*100,0)</f>
        <v>105</v>
      </c>
      <c r="P396">
        <f>IFERROR(ROUND(Table1[[#This Row],[pledged]]/Table1[[#This Row],[backers_count]],2),0)</f>
        <v>373.56</v>
      </c>
      <c r="Q396" t="s">
        <v>8309</v>
      </c>
      <c r="R396" t="s">
        <v>8341</v>
      </c>
      <c r="S396" s="14">
        <f>(((Table1[[#This Row],[launched_at]]/60)/60)/24)+DATE(1970,1,1)</f>
        <v>42222.622766203705</v>
      </c>
      <c r="T396" s="14">
        <f>(((Table1[[#This Row],[deadline]]/60)/60)/24)+DATE(1970,1,1)</f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9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>ROUND(Table1[[#This Row],[pledged]]/Table1[[#This Row],[goal]]*100,0)</f>
        <v>104</v>
      </c>
      <c r="P397">
        <f>IFERROR(ROUND(Table1[[#This Row],[pledged]]/Table1[[#This Row],[backers_count]],2),0)</f>
        <v>64.930000000000007</v>
      </c>
      <c r="Q397" t="s">
        <v>8309</v>
      </c>
      <c r="R397" t="s">
        <v>8316</v>
      </c>
      <c r="S397" s="14">
        <f>(((Table1[[#This Row],[launched_at]]/60)/60)/24)+DATE(1970,1,1)</f>
        <v>40998.051192129627</v>
      </c>
      <c r="T397" s="14">
        <f>(((Table1[[#This Row],[deadline]]/60)/60)/24)+DATE(1970,1,1)</f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9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>ROUND(Table1[[#This Row],[pledged]]/Table1[[#This Row],[goal]]*100,0)</f>
        <v>104</v>
      </c>
      <c r="P398">
        <f>IFERROR(ROUND(Table1[[#This Row],[pledged]]/Table1[[#This Row],[backers_count]],2),0)</f>
        <v>138.80000000000001</v>
      </c>
      <c r="Q398" t="s">
        <v>8322</v>
      </c>
      <c r="R398" t="s">
        <v>8323</v>
      </c>
      <c r="S398" s="14">
        <f>(((Table1[[#This Row],[launched_at]]/60)/60)/24)+DATE(1970,1,1)</f>
        <v>40868.219814814816</v>
      </c>
      <c r="T398" s="14">
        <f>(((Table1[[#This Row],[deadline]]/60)/60)/24)+DATE(1970,1,1)</f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9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>ROUND(Table1[[#This Row],[pledged]]/Table1[[#This Row],[goal]]*100,0)</f>
        <v>104</v>
      </c>
      <c r="P399">
        <f>IFERROR(ROUND(Table1[[#This Row],[pledged]]/Table1[[#This Row],[backers_count]],2),0)</f>
        <v>266.08999999999997</v>
      </c>
      <c r="Q399" t="s">
        <v>8328</v>
      </c>
      <c r="R399" t="s">
        <v>8342</v>
      </c>
      <c r="S399" s="14">
        <f>(((Table1[[#This Row],[launched_at]]/60)/60)/24)+DATE(1970,1,1)</f>
        <v>41943.791030092594</v>
      </c>
      <c r="T399" s="14">
        <f>(((Table1[[#This Row],[deadline]]/60)/60)/24)+DATE(1970,1,1)</f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9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>ROUND(Table1[[#This Row],[pledged]]/Table1[[#This Row],[goal]]*100,0)</f>
        <v>138</v>
      </c>
      <c r="P400">
        <f>IFERROR(ROUND(Table1[[#This Row],[pledged]]/Table1[[#This Row],[backers_count]],2),0)</f>
        <v>98.99</v>
      </c>
      <c r="Q400" t="s">
        <v>8328</v>
      </c>
      <c r="R400" t="s">
        <v>8332</v>
      </c>
      <c r="S400" s="14">
        <f>(((Table1[[#This Row],[launched_at]]/60)/60)/24)+DATE(1970,1,1)</f>
        <v>41228.650196759263</v>
      </c>
      <c r="T400" s="14">
        <f>(((Table1[[#This Row],[deadline]]/60)/60)/24)+DATE(1970,1,1)</f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9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>ROUND(Table1[[#This Row],[pledged]]/Table1[[#This Row],[goal]]*100,0)</f>
        <v>106</v>
      </c>
      <c r="P401">
        <f>IFERROR(ROUND(Table1[[#This Row],[pledged]]/Table1[[#This Row],[backers_count]],2),0)</f>
        <v>206.31</v>
      </c>
      <c r="Q401" t="s">
        <v>8317</v>
      </c>
      <c r="R401" t="s">
        <v>8318</v>
      </c>
      <c r="S401" s="14">
        <f>(((Table1[[#This Row],[launched_at]]/60)/60)/24)+DATE(1970,1,1)</f>
        <v>42152.640833333338</v>
      </c>
      <c r="T401" s="14">
        <f>(((Table1[[#This Row],[deadline]]/60)/60)/24)+DATE(1970,1,1)</f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9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>ROUND(Table1[[#This Row],[pledged]]/Table1[[#This Row],[goal]]*100,0)</f>
        <v>114</v>
      </c>
      <c r="P402">
        <f>IFERROR(ROUND(Table1[[#This Row],[pledged]]/Table1[[#This Row],[backers_count]],2),0)</f>
        <v>101.83</v>
      </c>
      <c r="Q402" t="s">
        <v>8322</v>
      </c>
      <c r="R402" t="s">
        <v>8323</v>
      </c>
      <c r="S402" s="14">
        <f>(((Table1[[#This Row],[launched_at]]/60)/60)/24)+DATE(1970,1,1)</f>
        <v>40675.71</v>
      </c>
      <c r="T402" s="14">
        <f>(((Table1[[#This Row],[deadline]]/60)/60)/24)+DATE(1970,1,1)</f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9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>ROUND(Table1[[#This Row],[pledged]]/Table1[[#This Row],[goal]]*100,0)</f>
        <v>82</v>
      </c>
      <c r="P403">
        <f>IFERROR(ROUND(Table1[[#This Row],[pledged]]/Table1[[#This Row],[backers_count]],2),0)</f>
        <v>216.34</v>
      </c>
      <c r="Q403" t="s">
        <v>8309</v>
      </c>
      <c r="R403" t="s">
        <v>8311</v>
      </c>
      <c r="S403" s="14">
        <f>(((Table1[[#This Row],[launched_at]]/60)/60)/24)+DATE(1970,1,1)</f>
        <v>42388.708645833336</v>
      </c>
      <c r="T403" s="14">
        <f>(((Table1[[#This Row],[deadline]]/60)/60)/24)+DATE(1970,1,1)</f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9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>ROUND(Table1[[#This Row],[pledged]]/Table1[[#This Row],[goal]]*100,0)</f>
        <v>111</v>
      </c>
      <c r="P404">
        <f>IFERROR(ROUND(Table1[[#This Row],[pledged]]/Table1[[#This Row],[backers_count]],2),0)</f>
        <v>97.11</v>
      </c>
      <c r="Q404" t="s">
        <v>8314</v>
      </c>
      <c r="R404" t="s">
        <v>8315</v>
      </c>
      <c r="S404" s="14">
        <f>(((Table1[[#This Row],[launched_at]]/60)/60)/24)+DATE(1970,1,1)</f>
        <v>41786.614363425928</v>
      </c>
      <c r="T404" s="14">
        <f>(((Table1[[#This Row],[deadline]]/60)/60)/24)+DATE(1970,1,1)</f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9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>ROUND(Table1[[#This Row],[pledged]]/Table1[[#This Row],[goal]]*100,0)</f>
        <v>157</v>
      </c>
      <c r="P405">
        <f>IFERROR(ROUND(Table1[[#This Row],[pledged]]/Table1[[#This Row],[backers_count]],2),0)</f>
        <v>67.97</v>
      </c>
      <c r="Q405" t="s">
        <v>8317</v>
      </c>
      <c r="R405" t="s">
        <v>8318</v>
      </c>
      <c r="S405" s="14">
        <f>(((Table1[[#This Row],[launched_at]]/60)/60)/24)+DATE(1970,1,1)</f>
        <v>41561.807349537034</v>
      </c>
      <c r="T405" s="14">
        <f>(((Table1[[#This Row],[deadline]]/60)/60)/24)+DATE(1970,1,1)</f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9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>ROUND(Table1[[#This Row],[pledged]]/Table1[[#This Row],[goal]]*100,0)</f>
        <v>109</v>
      </c>
      <c r="P406">
        <f>IFERROR(ROUND(Table1[[#This Row],[pledged]]/Table1[[#This Row],[backers_count]],2),0)</f>
        <v>99.16</v>
      </c>
      <c r="Q406" t="s">
        <v>8328</v>
      </c>
      <c r="R406" t="s">
        <v>8332</v>
      </c>
      <c r="S406" s="14">
        <f>(((Table1[[#This Row],[launched_at]]/60)/60)/24)+DATE(1970,1,1)</f>
        <v>42445.823055555549</v>
      </c>
      <c r="T406" s="14">
        <f>(((Table1[[#This Row],[deadline]]/60)/60)/24)+DATE(1970,1,1)</f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9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>ROUND(Table1[[#This Row],[pledged]]/Table1[[#This Row],[goal]]*100,0)</f>
        <v>146</v>
      </c>
      <c r="P407">
        <f>IFERROR(ROUND(Table1[[#This Row],[pledged]]/Table1[[#This Row],[backers_count]],2),0)</f>
        <v>91.88</v>
      </c>
      <c r="Q407" t="s">
        <v>8314</v>
      </c>
      <c r="R407" t="s">
        <v>8315</v>
      </c>
      <c r="S407" s="14">
        <f>(((Table1[[#This Row],[launched_at]]/60)/60)/24)+DATE(1970,1,1)</f>
        <v>42247.616400462968</v>
      </c>
      <c r="T407" s="14">
        <f>(((Table1[[#This Row],[deadline]]/60)/60)/24)+DATE(1970,1,1)</f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9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>ROUND(Table1[[#This Row],[pledged]]/Table1[[#This Row],[goal]]*100,0)</f>
        <v>102</v>
      </c>
      <c r="P408">
        <f>IFERROR(ROUND(Table1[[#This Row],[pledged]]/Table1[[#This Row],[backers_count]],2),0)</f>
        <v>177.09</v>
      </c>
      <c r="Q408" t="s">
        <v>8324</v>
      </c>
      <c r="R408" t="s">
        <v>8327</v>
      </c>
      <c r="S408" s="14">
        <f>(((Table1[[#This Row],[launched_at]]/60)/60)/24)+DATE(1970,1,1)</f>
        <v>42602.576712962968</v>
      </c>
      <c r="T408" s="14">
        <f>(((Table1[[#This Row],[deadline]]/60)/60)/24)+DATE(1970,1,1)</f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9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>ROUND(Table1[[#This Row],[pledged]]/Table1[[#This Row],[goal]]*100,0)</f>
        <v>113</v>
      </c>
      <c r="P409">
        <f>IFERROR(ROUND(Table1[[#This Row],[pledged]]/Table1[[#This Row],[backers_count]],2),0)</f>
        <v>109.96</v>
      </c>
      <c r="Q409" t="s">
        <v>8328</v>
      </c>
      <c r="R409" t="s">
        <v>8342</v>
      </c>
      <c r="S409" s="14">
        <f>(((Table1[[#This Row],[launched_at]]/60)/60)/24)+DATE(1970,1,1)</f>
        <v>41298.509965277779</v>
      </c>
      <c r="T409" s="14">
        <f>(((Table1[[#This Row],[deadline]]/60)/60)/24)+DATE(1970,1,1)</f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9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>ROUND(Table1[[#This Row],[pledged]]/Table1[[#This Row],[goal]]*100,0)</f>
        <v>101</v>
      </c>
      <c r="P410">
        <f>IFERROR(ROUND(Table1[[#This Row],[pledged]]/Table1[[#This Row],[backers_count]],2),0)</f>
        <v>168.78</v>
      </c>
      <c r="Q410" t="s">
        <v>8312</v>
      </c>
      <c r="R410" t="s">
        <v>8334</v>
      </c>
      <c r="S410" s="14">
        <f>(((Table1[[#This Row],[launched_at]]/60)/60)/24)+DATE(1970,1,1)</f>
        <v>42382.74009259259</v>
      </c>
      <c r="T410" s="14">
        <f>(((Table1[[#This Row],[deadline]]/60)/60)/24)+DATE(1970,1,1)</f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9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>ROUND(Table1[[#This Row],[pledged]]/Table1[[#This Row],[goal]]*100,0)</f>
        <v>109</v>
      </c>
      <c r="P411">
        <f>IFERROR(ROUND(Table1[[#This Row],[pledged]]/Table1[[#This Row],[backers_count]],2),0)</f>
        <v>199.9</v>
      </c>
      <c r="Q411" t="s">
        <v>8322</v>
      </c>
      <c r="R411" t="s">
        <v>8333</v>
      </c>
      <c r="S411" s="14">
        <f>(((Table1[[#This Row],[launched_at]]/60)/60)/24)+DATE(1970,1,1)</f>
        <v>41878.627187500002</v>
      </c>
      <c r="T411" s="14">
        <f>(((Table1[[#This Row],[deadline]]/60)/60)/24)+DATE(1970,1,1)</f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9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>ROUND(Table1[[#This Row],[pledged]]/Table1[[#This Row],[goal]]*100,0)</f>
        <v>101</v>
      </c>
      <c r="P412">
        <f>IFERROR(ROUND(Table1[[#This Row],[pledged]]/Table1[[#This Row],[backers_count]],2),0)</f>
        <v>141.75</v>
      </c>
      <c r="Q412" t="s">
        <v>8322</v>
      </c>
      <c r="R412" t="s">
        <v>8323</v>
      </c>
      <c r="S412" s="14">
        <f>(((Table1[[#This Row],[launched_at]]/60)/60)/24)+DATE(1970,1,1)</f>
        <v>42089.72802083334</v>
      </c>
      <c r="T412" s="14">
        <f>(((Table1[[#This Row],[deadline]]/60)/60)/24)+DATE(1970,1,1)</f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9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>ROUND(Table1[[#This Row],[pledged]]/Table1[[#This Row],[goal]]*100,0)</f>
        <v>101</v>
      </c>
      <c r="P413">
        <f>IFERROR(ROUND(Table1[[#This Row],[pledged]]/Table1[[#This Row],[backers_count]],2),0)</f>
        <v>104.26</v>
      </c>
      <c r="Q413" t="s">
        <v>8322</v>
      </c>
      <c r="R413" t="s">
        <v>8323</v>
      </c>
      <c r="S413" s="14">
        <f>(((Table1[[#This Row],[launched_at]]/60)/60)/24)+DATE(1970,1,1)</f>
        <v>40865.042256944449</v>
      </c>
      <c r="T413" s="14">
        <f>(((Table1[[#This Row],[deadline]]/60)/60)/24)+DATE(1970,1,1)</f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9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>ROUND(Table1[[#This Row],[pledged]]/Table1[[#This Row],[goal]]*100,0)</f>
        <v>101</v>
      </c>
      <c r="P414">
        <f>IFERROR(ROUND(Table1[[#This Row],[pledged]]/Table1[[#This Row],[backers_count]],2),0)</f>
        <v>182.91</v>
      </c>
      <c r="Q414" t="s">
        <v>8324</v>
      </c>
      <c r="R414" t="s">
        <v>8327</v>
      </c>
      <c r="S414" s="14">
        <f>(((Table1[[#This Row],[launched_at]]/60)/60)/24)+DATE(1970,1,1)</f>
        <v>42702.917048611111</v>
      </c>
      <c r="T414" s="14">
        <f>(((Table1[[#This Row],[deadline]]/60)/60)/24)+DATE(1970,1,1)</f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9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>ROUND(Table1[[#This Row],[pledged]]/Table1[[#This Row],[goal]]*100,0)</f>
        <v>100</v>
      </c>
      <c r="P415">
        <f>IFERROR(ROUND(Table1[[#This Row],[pledged]]/Table1[[#This Row],[backers_count]],2),0)</f>
        <v>143.36000000000001</v>
      </c>
      <c r="Q415" t="s">
        <v>8312</v>
      </c>
      <c r="R415" t="s">
        <v>8334</v>
      </c>
      <c r="S415" s="14">
        <f>(((Table1[[#This Row],[launched_at]]/60)/60)/24)+DATE(1970,1,1)</f>
        <v>42321.626296296294</v>
      </c>
      <c r="T415" s="14">
        <f>(((Table1[[#This Row],[deadline]]/60)/60)/24)+DATE(1970,1,1)</f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9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>ROUND(Table1[[#This Row],[pledged]]/Table1[[#This Row],[goal]]*100,0)</f>
        <v>100</v>
      </c>
      <c r="P416">
        <f>IFERROR(ROUND(Table1[[#This Row],[pledged]]/Table1[[#This Row],[backers_count]],2),0)</f>
        <v>417.33</v>
      </c>
      <c r="Q416" t="s">
        <v>8328</v>
      </c>
      <c r="R416" t="s">
        <v>8332</v>
      </c>
      <c r="S416" s="14">
        <f>(((Table1[[#This Row],[launched_at]]/60)/60)/24)+DATE(1970,1,1)</f>
        <v>41736.899652777778</v>
      </c>
      <c r="T416" s="14">
        <f>(((Table1[[#This Row],[deadline]]/60)/60)/24)+DATE(1970,1,1)</f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9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>ROUND(Table1[[#This Row],[pledged]]/Table1[[#This Row],[goal]]*100,0)</f>
        <v>100</v>
      </c>
      <c r="P417">
        <f>IFERROR(ROUND(Table1[[#This Row],[pledged]]/Table1[[#This Row],[backers_count]],2),0)</f>
        <v>606.82000000000005</v>
      </c>
      <c r="Q417" t="s">
        <v>8322</v>
      </c>
      <c r="R417" t="s">
        <v>8333</v>
      </c>
      <c r="S417" s="14">
        <f>(((Table1[[#This Row],[launched_at]]/60)/60)/24)+DATE(1970,1,1)</f>
        <v>42230.23583333334</v>
      </c>
      <c r="T417" s="14">
        <f>(((Table1[[#This Row],[deadline]]/60)/60)/24)+DATE(1970,1,1)</f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9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>ROUND(Table1[[#This Row],[pledged]]/Table1[[#This Row],[goal]]*100,0)</f>
        <v>100</v>
      </c>
      <c r="P418">
        <f>IFERROR(ROUND(Table1[[#This Row],[pledged]]/Table1[[#This Row],[backers_count]],2),0)</f>
        <v>168.25</v>
      </c>
      <c r="Q418" t="s">
        <v>8324</v>
      </c>
      <c r="R418" t="s">
        <v>8327</v>
      </c>
      <c r="S418" s="14">
        <f>(((Table1[[#This Row],[launched_at]]/60)/60)/24)+DATE(1970,1,1)</f>
        <v>42050.983182870375</v>
      </c>
      <c r="T418" s="14">
        <f>(((Table1[[#This Row],[deadline]]/60)/60)/24)+DATE(1970,1,1)</f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9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>ROUND(Table1[[#This Row],[pledged]]/Table1[[#This Row],[goal]]*100,0)</f>
        <v>153</v>
      </c>
      <c r="P419">
        <f>IFERROR(ROUND(Table1[[#This Row],[pledged]]/Table1[[#This Row],[backers_count]],2),0)</f>
        <v>135.59</v>
      </c>
      <c r="Q419" t="s">
        <v>8317</v>
      </c>
      <c r="R419" t="s">
        <v>8318</v>
      </c>
      <c r="S419" s="14">
        <f>(((Table1[[#This Row],[launched_at]]/60)/60)/24)+DATE(1970,1,1)</f>
        <v>42062.022118055553</v>
      </c>
      <c r="T419" s="14">
        <f>(((Table1[[#This Row],[deadline]]/60)/60)/24)+DATE(1970,1,1)</f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9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>ROUND(Table1[[#This Row],[pledged]]/Table1[[#This Row],[goal]]*100,0)</f>
        <v>142</v>
      </c>
      <c r="P420">
        <f>IFERROR(ROUND(Table1[[#This Row],[pledged]]/Table1[[#This Row],[backers_count]],2),0)</f>
        <v>117.51</v>
      </c>
      <c r="Q420" t="s">
        <v>8322</v>
      </c>
      <c r="R420" t="s">
        <v>8333</v>
      </c>
      <c r="S420" s="14">
        <f>(((Table1[[#This Row],[launched_at]]/60)/60)/24)+DATE(1970,1,1)</f>
        <v>41971.639189814814</v>
      </c>
      <c r="T420" s="14">
        <f>(((Table1[[#This Row],[deadline]]/60)/60)/24)+DATE(1970,1,1)</f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9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>ROUND(Table1[[#This Row],[pledged]]/Table1[[#This Row],[goal]]*100,0)</f>
        <v>2</v>
      </c>
      <c r="P421">
        <f>IFERROR(ROUND(Table1[[#This Row],[pledged]]/Table1[[#This Row],[backers_count]],2),0)</f>
        <v>3304</v>
      </c>
      <c r="Q421" t="s">
        <v>8309</v>
      </c>
      <c r="R421" t="s">
        <v>8311</v>
      </c>
      <c r="S421" s="14">
        <f>(((Table1[[#This Row],[launched_at]]/60)/60)/24)+DATE(1970,1,1)</f>
        <v>42749.059722222228</v>
      </c>
      <c r="T421" s="14">
        <f>(((Table1[[#This Row],[deadline]]/60)/60)/24)+DATE(1970,1,1)</f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9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>ROUND(Table1[[#This Row],[pledged]]/Table1[[#This Row],[goal]]*100,0)</f>
        <v>7</v>
      </c>
      <c r="P422">
        <f>IFERROR(ROUND(Table1[[#This Row],[pledged]]/Table1[[#This Row],[backers_count]],2),0)</f>
        <v>63.57</v>
      </c>
      <c r="Q422" t="s">
        <v>8317</v>
      </c>
      <c r="R422" t="s">
        <v>8335</v>
      </c>
      <c r="S422" s="14">
        <f>(((Table1[[#This Row],[launched_at]]/60)/60)/24)+DATE(1970,1,1)</f>
        <v>41264.853865740741</v>
      </c>
      <c r="T422" s="14">
        <f>(((Table1[[#This Row],[deadline]]/60)/60)/24)+DATE(1970,1,1)</f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9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>ROUND(Table1[[#This Row],[pledged]]/Table1[[#This Row],[goal]]*100,0)</f>
        <v>40</v>
      </c>
      <c r="P423">
        <f>IFERROR(ROUND(Table1[[#This Row],[pledged]]/Table1[[#This Row],[backers_count]],2),0)</f>
        <v>99.86</v>
      </c>
      <c r="Q423" t="s">
        <v>8309</v>
      </c>
      <c r="R423" t="s">
        <v>8311</v>
      </c>
      <c r="S423" s="14">
        <f>(((Table1[[#This Row],[launched_at]]/60)/60)/24)+DATE(1970,1,1)</f>
        <v>42662.613564814819</v>
      </c>
      <c r="T423" s="14">
        <f>(((Table1[[#This Row],[deadline]]/60)/60)/24)+DATE(1970,1,1)</f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9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>ROUND(Table1[[#This Row],[pledged]]/Table1[[#This Row],[goal]]*100,0)</f>
        <v>559</v>
      </c>
      <c r="P424">
        <f>IFERROR(ROUND(Table1[[#This Row],[pledged]]/Table1[[#This Row],[backers_count]],2),0)</f>
        <v>58.38</v>
      </c>
      <c r="Q424" t="s">
        <v>8314</v>
      </c>
      <c r="R424" t="s">
        <v>8315</v>
      </c>
      <c r="S424" s="14">
        <f>(((Table1[[#This Row],[launched_at]]/60)/60)/24)+DATE(1970,1,1)</f>
        <v>42741.684479166666</v>
      </c>
      <c r="T424" s="14">
        <f>(((Table1[[#This Row],[deadline]]/60)/60)/24)+DATE(1970,1,1)</f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9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>ROUND(Table1[[#This Row],[pledged]]/Table1[[#This Row],[goal]]*100,0)</f>
        <v>108</v>
      </c>
      <c r="P425">
        <f>IFERROR(ROUND(Table1[[#This Row],[pledged]]/Table1[[#This Row],[backers_count]],2),0)</f>
        <v>60.82</v>
      </c>
      <c r="Q425" t="s">
        <v>8317</v>
      </c>
      <c r="R425" t="s">
        <v>8318</v>
      </c>
      <c r="S425" s="14">
        <f>(((Table1[[#This Row],[launched_at]]/60)/60)/24)+DATE(1970,1,1)</f>
        <v>42381.79886574074</v>
      </c>
      <c r="T425" s="14">
        <f>(((Table1[[#This Row],[deadline]]/60)/60)/24)+DATE(1970,1,1)</f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9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>ROUND(Table1[[#This Row],[pledged]]/Table1[[#This Row],[goal]]*100,0)</f>
        <v>26</v>
      </c>
      <c r="P426">
        <f>IFERROR(ROUND(Table1[[#This Row],[pledged]]/Table1[[#This Row],[backers_count]],2),0)</f>
        <v>150.65</v>
      </c>
      <c r="Q426" t="s">
        <v>8309</v>
      </c>
      <c r="R426" t="s">
        <v>8311</v>
      </c>
      <c r="S426" s="14">
        <f>(((Table1[[#This Row],[launched_at]]/60)/60)/24)+DATE(1970,1,1)</f>
        <v>41864.501516203702</v>
      </c>
      <c r="T426" s="14">
        <f>(((Table1[[#This Row],[deadline]]/60)/60)/24)+DATE(1970,1,1)</f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9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>ROUND(Table1[[#This Row],[pledged]]/Table1[[#This Row],[goal]]*100,0)</f>
        <v>39</v>
      </c>
      <c r="P427">
        <f>IFERROR(ROUND(Table1[[#This Row],[pledged]]/Table1[[#This Row],[backers_count]],2),0)</f>
        <v>113.63</v>
      </c>
      <c r="Q427" t="s">
        <v>8309</v>
      </c>
      <c r="R427" t="s">
        <v>8311</v>
      </c>
      <c r="S427" s="14">
        <f>(((Table1[[#This Row],[launched_at]]/60)/60)/24)+DATE(1970,1,1)</f>
        <v>41993.174363425926</v>
      </c>
      <c r="T427" s="14">
        <f>(((Table1[[#This Row],[deadline]]/60)/60)/24)+DATE(1970,1,1)</f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9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>ROUND(Table1[[#This Row],[pledged]]/Table1[[#This Row],[goal]]*100,0)</f>
        <v>104</v>
      </c>
      <c r="P428">
        <f>IFERROR(ROUND(Table1[[#This Row],[pledged]]/Table1[[#This Row],[backers_count]],2),0)</f>
        <v>50.85</v>
      </c>
      <c r="Q428" t="s">
        <v>8317</v>
      </c>
      <c r="R428" t="s">
        <v>8318</v>
      </c>
      <c r="S428" s="14">
        <f>(((Table1[[#This Row],[launched_at]]/60)/60)/24)+DATE(1970,1,1)</f>
        <v>42200.666261574079</v>
      </c>
      <c r="T428" s="14">
        <f>(((Table1[[#This Row],[deadline]]/60)/60)/24)+DATE(1970,1,1)</f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9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>ROUND(Table1[[#This Row],[pledged]]/Table1[[#This Row],[goal]]*100,0)</f>
        <v>193</v>
      </c>
      <c r="P429">
        <f>IFERROR(ROUND(Table1[[#This Row],[pledged]]/Table1[[#This Row],[backers_count]],2),0)</f>
        <v>63.05</v>
      </c>
      <c r="Q429" t="s">
        <v>8309</v>
      </c>
      <c r="R429" t="s">
        <v>8310</v>
      </c>
      <c r="S429" s="14">
        <f>(((Table1[[#This Row],[launched_at]]/60)/60)/24)+DATE(1970,1,1)</f>
        <v>41742.780509259261</v>
      </c>
      <c r="T429" s="14">
        <f>(((Table1[[#This Row],[deadline]]/60)/60)/24)+DATE(1970,1,1)</f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9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>ROUND(Table1[[#This Row],[pledged]]/Table1[[#This Row],[goal]]*100,0)</f>
        <v>38</v>
      </c>
      <c r="P430">
        <f>IFERROR(ROUND(Table1[[#This Row],[pledged]]/Table1[[#This Row],[backers_count]],2),0)</f>
        <v>158.63999999999999</v>
      </c>
      <c r="Q430" t="s">
        <v>8309</v>
      </c>
      <c r="R430" t="s">
        <v>8311</v>
      </c>
      <c r="S430" s="14">
        <f>(((Table1[[#This Row],[launched_at]]/60)/60)/24)+DATE(1970,1,1)</f>
        <v>42480.653611111105</v>
      </c>
      <c r="T430" s="14">
        <f>(((Table1[[#This Row],[deadline]]/60)/60)/24)+DATE(1970,1,1)</f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9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>ROUND(Table1[[#This Row],[pledged]]/Table1[[#This Row],[goal]]*100,0)</f>
        <v>101</v>
      </c>
      <c r="P431">
        <f>IFERROR(ROUND(Table1[[#This Row],[pledged]]/Table1[[#This Row],[backers_count]],2),0)</f>
        <v>135.66999999999999</v>
      </c>
      <c r="Q431" t="s">
        <v>8314</v>
      </c>
      <c r="R431" t="s">
        <v>8315</v>
      </c>
      <c r="S431" s="14">
        <f>(((Table1[[#This Row],[launched_at]]/60)/60)/24)+DATE(1970,1,1)</f>
        <v>42052.628703703704</v>
      </c>
      <c r="T431" s="14">
        <f>(((Table1[[#This Row],[deadline]]/60)/60)/24)+DATE(1970,1,1)</f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9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>ROUND(Table1[[#This Row],[pledged]]/Table1[[#This Row],[goal]]*100,0)</f>
        <v>103</v>
      </c>
      <c r="P432">
        <f>IFERROR(ROUND(Table1[[#This Row],[pledged]]/Table1[[#This Row],[backers_count]],2),0)</f>
        <v>91.48</v>
      </c>
      <c r="Q432" t="s">
        <v>8322</v>
      </c>
      <c r="R432" t="s">
        <v>8323</v>
      </c>
      <c r="S432" s="14">
        <f>(((Table1[[#This Row],[launched_at]]/60)/60)/24)+DATE(1970,1,1)</f>
        <v>41529.063252314816</v>
      </c>
      <c r="T432" s="14">
        <f>(((Table1[[#This Row],[deadline]]/60)/60)/24)+DATE(1970,1,1)</f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9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>ROUND(Table1[[#This Row],[pledged]]/Table1[[#This Row],[goal]]*100,0)</f>
        <v>126</v>
      </c>
      <c r="P433">
        <f>IFERROR(ROUND(Table1[[#This Row],[pledged]]/Table1[[#This Row],[backers_count]],2),0)</f>
        <v>190.45</v>
      </c>
      <c r="Q433" t="s">
        <v>8309</v>
      </c>
      <c r="R433" t="s">
        <v>8311</v>
      </c>
      <c r="S433" s="14">
        <f>(((Table1[[#This Row],[launched_at]]/60)/60)/24)+DATE(1970,1,1)</f>
        <v>42331.84574074074</v>
      </c>
      <c r="T433" s="14">
        <f>(((Table1[[#This Row],[deadline]]/60)/60)/24)+DATE(1970,1,1)</f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9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>ROUND(Table1[[#This Row],[pledged]]/Table1[[#This Row],[goal]]*100,0)</f>
        <v>377</v>
      </c>
      <c r="P434">
        <f>IFERROR(ROUND(Table1[[#This Row],[pledged]]/Table1[[#This Row],[backers_count]],2),0)</f>
        <v>65</v>
      </c>
      <c r="Q434" t="s">
        <v>8317</v>
      </c>
      <c r="R434" t="s">
        <v>8318</v>
      </c>
      <c r="S434" s="14">
        <f>(((Table1[[#This Row],[launched_at]]/60)/60)/24)+DATE(1970,1,1)</f>
        <v>42647.818819444445</v>
      </c>
      <c r="T434" s="14">
        <f>(((Table1[[#This Row],[deadline]]/60)/60)/24)+DATE(1970,1,1)</f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9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>ROUND(Table1[[#This Row],[pledged]]/Table1[[#This Row],[goal]]*100,0)</f>
        <v>1867</v>
      </c>
      <c r="P435">
        <f>IFERROR(ROUND(Table1[[#This Row],[pledged]]/Table1[[#This Row],[backers_count]],2),0)</f>
        <v>90.64</v>
      </c>
      <c r="Q435" t="s">
        <v>8317</v>
      </c>
      <c r="R435" t="s">
        <v>8318</v>
      </c>
      <c r="S435" s="14">
        <f>(((Table1[[#This Row],[launched_at]]/60)/60)/24)+DATE(1970,1,1)</f>
        <v>42702.804814814815</v>
      </c>
      <c r="T435" s="14">
        <f>(((Table1[[#This Row],[deadline]]/60)/60)/24)+DATE(1970,1,1)</f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9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>ROUND(Table1[[#This Row],[pledged]]/Table1[[#This Row],[goal]]*100,0)</f>
        <v>101</v>
      </c>
      <c r="P436">
        <f>IFERROR(ROUND(Table1[[#This Row],[pledged]]/Table1[[#This Row],[backers_count]],2),0)</f>
        <v>90.62</v>
      </c>
      <c r="Q436" t="s">
        <v>8322</v>
      </c>
      <c r="R436" t="s">
        <v>8323</v>
      </c>
      <c r="S436" s="14">
        <f>(((Table1[[#This Row],[launched_at]]/60)/60)/24)+DATE(1970,1,1)</f>
        <v>40763.717256944445</v>
      </c>
      <c r="T436" s="14">
        <f>(((Table1[[#This Row],[deadline]]/60)/60)/24)+DATE(1970,1,1)</f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9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>ROUND(Table1[[#This Row],[pledged]]/Table1[[#This Row],[goal]]*100,0)</f>
        <v>104</v>
      </c>
      <c r="P437">
        <f>IFERROR(ROUND(Table1[[#This Row],[pledged]]/Table1[[#This Row],[backers_count]],2),0)</f>
        <v>125.98</v>
      </c>
      <c r="Q437" t="s">
        <v>8324</v>
      </c>
      <c r="R437" t="s">
        <v>8325</v>
      </c>
      <c r="S437" s="14">
        <f>(((Table1[[#This Row],[launched_at]]/60)/60)/24)+DATE(1970,1,1)</f>
        <v>42465.596585648149</v>
      </c>
      <c r="T437" s="14">
        <f>(((Table1[[#This Row],[deadline]]/60)/60)/24)+DATE(1970,1,1)</f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9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>ROUND(Table1[[#This Row],[pledged]]/Table1[[#This Row],[goal]]*100,0)</f>
        <v>103</v>
      </c>
      <c r="P438">
        <f>IFERROR(ROUND(Table1[[#This Row],[pledged]]/Table1[[#This Row],[backers_count]],2),0)</f>
        <v>111.53</v>
      </c>
      <c r="Q438" t="s">
        <v>8314</v>
      </c>
      <c r="R438" t="s">
        <v>8315</v>
      </c>
      <c r="S438" s="14">
        <f>(((Table1[[#This Row],[launched_at]]/60)/60)/24)+DATE(1970,1,1)</f>
        <v>41955.857789351852</v>
      </c>
      <c r="T438" s="14">
        <f>(((Table1[[#This Row],[deadline]]/60)/60)/24)+DATE(1970,1,1)</f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9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>ROUND(Table1[[#This Row],[pledged]]/Table1[[#This Row],[goal]]*100,0)</f>
        <v>124</v>
      </c>
      <c r="P439">
        <f>IFERROR(ROUND(Table1[[#This Row],[pledged]]/Table1[[#This Row],[backers_count]],2),0)</f>
        <v>67.67</v>
      </c>
      <c r="Q439" t="s">
        <v>8328</v>
      </c>
      <c r="R439" t="s">
        <v>8332</v>
      </c>
      <c r="S439" s="14">
        <f>(((Table1[[#This Row],[launched_at]]/60)/60)/24)+DATE(1970,1,1)</f>
        <v>41586.475173611114</v>
      </c>
      <c r="T439" s="14">
        <f>(((Table1[[#This Row],[deadline]]/60)/60)/24)+DATE(1970,1,1)</f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9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>ROUND(Table1[[#This Row],[pledged]]/Table1[[#This Row],[goal]]*100,0)</f>
        <v>109</v>
      </c>
      <c r="P440">
        <f>IFERROR(ROUND(Table1[[#This Row],[pledged]]/Table1[[#This Row],[backers_count]],2),0)</f>
        <v>159.24</v>
      </c>
      <c r="Q440" t="s">
        <v>8314</v>
      </c>
      <c r="R440" t="s">
        <v>8315</v>
      </c>
      <c r="S440" s="14">
        <f>(((Table1[[#This Row],[launched_at]]/60)/60)/24)+DATE(1970,1,1)</f>
        <v>42619.466342592597</v>
      </c>
      <c r="T440" s="14">
        <f>(((Table1[[#This Row],[deadline]]/60)/60)/24)+DATE(1970,1,1)</f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9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>ROUND(Table1[[#This Row],[pledged]]/Table1[[#This Row],[goal]]*100,0)</f>
        <v>101</v>
      </c>
      <c r="P441">
        <f>IFERROR(ROUND(Table1[[#This Row],[pledged]]/Table1[[#This Row],[backers_count]],2),0)</f>
        <v>109.11</v>
      </c>
      <c r="Q441" t="s">
        <v>8328</v>
      </c>
      <c r="R441" t="s">
        <v>8329</v>
      </c>
      <c r="S441" s="14">
        <f>(((Table1[[#This Row],[launched_at]]/60)/60)/24)+DATE(1970,1,1)</f>
        <v>41834.695277777777</v>
      </c>
      <c r="T441" s="14">
        <f>(((Table1[[#This Row],[deadline]]/60)/60)/24)+DATE(1970,1,1)</f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9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>ROUND(Table1[[#This Row],[pledged]]/Table1[[#This Row],[goal]]*100,0)</f>
        <v>121</v>
      </c>
      <c r="P442">
        <f>IFERROR(ROUND(Table1[[#This Row],[pledged]]/Table1[[#This Row],[backers_count]],2),0)</f>
        <v>80.459999999999994</v>
      </c>
      <c r="Q442" t="s">
        <v>8324</v>
      </c>
      <c r="R442" t="s">
        <v>8325</v>
      </c>
      <c r="S442" s="14">
        <f>(((Table1[[#This Row],[launched_at]]/60)/60)/24)+DATE(1970,1,1)</f>
        <v>41758.833564814813</v>
      </c>
      <c r="T442" s="14">
        <f>(((Table1[[#This Row],[deadline]]/60)/60)/24)+DATE(1970,1,1)</f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9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>ROUND(Table1[[#This Row],[pledged]]/Table1[[#This Row],[goal]]*100,0)</f>
        <v>103</v>
      </c>
      <c r="P443">
        <f>IFERROR(ROUND(Table1[[#This Row],[pledged]]/Table1[[#This Row],[backers_count]],2),0)</f>
        <v>174.04</v>
      </c>
      <c r="Q443" t="s">
        <v>8309</v>
      </c>
      <c r="R443" t="s">
        <v>8341</v>
      </c>
      <c r="S443" s="14">
        <f>(((Table1[[#This Row],[launched_at]]/60)/60)/24)+DATE(1970,1,1)</f>
        <v>42313.02542824074</v>
      </c>
      <c r="T443" s="14">
        <f>(((Table1[[#This Row],[deadline]]/60)/60)/24)+DATE(1970,1,1)</f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9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>ROUND(Table1[[#This Row],[pledged]]/Table1[[#This Row],[goal]]*100,0)</f>
        <v>139</v>
      </c>
      <c r="P444">
        <f>IFERROR(ROUND(Table1[[#This Row],[pledged]]/Table1[[#This Row],[backers_count]],2),0)</f>
        <v>65.760000000000005</v>
      </c>
      <c r="Q444" t="s">
        <v>8322</v>
      </c>
      <c r="R444" t="s">
        <v>8323</v>
      </c>
      <c r="S444" s="14">
        <f>(((Table1[[#This Row],[launched_at]]/60)/60)/24)+DATE(1970,1,1)</f>
        <v>41319.769293981481</v>
      </c>
      <c r="T444" s="14">
        <f>(((Table1[[#This Row],[deadline]]/60)/60)/24)+DATE(1970,1,1)</f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9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>ROUND(Table1[[#This Row],[pledged]]/Table1[[#This Row],[goal]]*100,0)</f>
        <v>278</v>
      </c>
      <c r="P445">
        <f>IFERROR(ROUND(Table1[[#This Row],[pledged]]/Table1[[#This Row],[backers_count]],2),0)</f>
        <v>67.16</v>
      </c>
      <c r="Q445" t="s">
        <v>8314</v>
      </c>
      <c r="R445" t="s">
        <v>8315</v>
      </c>
      <c r="S445" s="14">
        <f>(((Table1[[#This Row],[launched_at]]/60)/60)/24)+DATE(1970,1,1)</f>
        <v>41772.657685185186</v>
      </c>
      <c r="T445" s="14">
        <f>(((Table1[[#This Row],[deadline]]/60)/60)/24)+DATE(1970,1,1)</f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9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>ROUND(Table1[[#This Row],[pledged]]/Table1[[#This Row],[goal]]*100,0)</f>
        <v>224</v>
      </c>
      <c r="P446">
        <f>IFERROR(ROUND(Table1[[#This Row],[pledged]]/Table1[[#This Row],[backers_count]],2),0)</f>
        <v>58.93</v>
      </c>
      <c r="Q446" t="s">
        <v>8309</v>
      </c>
      <c r="R446" t="s">
        <v>8316</v>
      </c>
      <c r="S446" s="14">
        <f>(((Table1[[#This Row],[launched_at]]/60)/60)/24)+DATE(1970,1,1)</f>
        <v>42767.801712962959</v>
      </c>
      <c r="T446" s="14">
        <f>(((Table1[[#This Row],[deadline]]/60)/60)/24)+DATE(1970,1,1)</f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9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>ROUND(Table1[[#This Row],[pledged]]/Table1[[#This Row],[goal]]*100,0)</f>
        <v>179</v>
      </c>
      <c r="P447">
        <f>IFERROR(ROUND(Table1[[#This Row],[pledged]]/Table1[[#This Row],[backers_count]],2),0)</f>
        <v>73.34</v>
      </c>
      <c r="Q447" t="s">
        <v>8322</v>
      </c>
      <c r="R447" t="s">
        <v>8323</v>
      </c>
      <c r="S447" s="14">
        <f>(((Table1[[#This Row],[launched_at]]/60)/60)/24)+DATE(1970,1,1)</f>
        <v>40469.225231481483</v>
      </c>
      <c r="T447" s="14">
        <f>(((Table1[[#This Row],[deadline]]/60)/60)/24)+DATE(1970,1,1)</f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9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>ROUND(Table1[[#This Row],[pledged]]/Table1[[#This Row],[goal]]*100,0)</f>
        <v>123</v>
      </c>
      <c r="P448">
        <f>IFERROR(ROUND(Table1[[#This Row],[pledged]]/Table1[[#This Row],[backers_count]],2),0)</f>
        <v>99.86</v>
      </c>
      <c r="Q448" t="s">
        <v>8322</v>
      </c>
      <c r="R448" t="s">
        <v>8323</v>
      </c>
      <c r="S448" s="14">
        <f>(((Table1[[#This Row],[launched_at]]/60)/60)/24)+DATE(1970,1,1)</f>
        <v>42114.944328703699</v>
      </c>
      <c r="T448" s="14">
        <f>(((Table1[[#This Row],[deadline]]/60)/60)/24)+DATE(1970,1,1)</f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9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>ROUND(Table1[[#This Row],[pledged]]/Table1[[#This Row],[goal]]*100,0)</f>
        <v>105</v>
      </c>
      <c r="P449">
        <f>IFERROR(ROUND(Table1[[#This Row],[pledged]]/Table1[[#This Row],[backers_count]],2),0)</f>
        <v>80.2</v>
      </c>
      <c r="Q449" t="s">
        <v>8322</v>
      </c>
      <c r="R449" t="s">
        <v>8323</v>
      </c>
      <c r="S449" s="14">
        <f>(((Table1[[#This Row],[launched_at]]/60)/60)/24)+DATE(1970,1,1)</f>
        <v>40357.227939814817</v>
      </c>
      <c r="T449" s="14">
        <f>(((Table1[[#This Row],[deadline]]/60)/60)/24)+DATE(1970,1,1)</f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9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>ROUND(Table1[[#This Row],[pledged]]/Table1[[#This Row],[goal]]*100,0)</f>
        <v>355</v>
      </c>
      <c r="P450">
        <f>IFERROR(ROUND(Table1[[#This Row],[pledged]]/Table1[[#This Row],[backers_count]],2),0)</f>
        <v>89.1</v>
      </c>
      <c r="Q450" t="s">
        <v>8309</v>
      </c>
      <c r="R450" t="s">
        <v>8316</v>
      </c>
      <c r="S450" s="14">
        <f>(((Table1[[#This Row],[launched_at]]/60)/60)/24)+DATE(1970,1,1)</f>
        <v>41667.823287037041</v>
      </c>
      <c r="T450" s="14">
        <f>(((Table1[[#This Row],[deadline]]/60)/60)/24)+DATE(1970,1,1)</f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9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>ROUND(Table1[[#This Row],[pledged]]/Table1[[#This Row],[goal]]*100,0)</f>
        <v>118</v>
      </c>
      <c r="P451">
        <f>IFERROR(ROUND(Table1[[#This Row],[pledged]]/Table1[[#This Row],[backers_count]],2),0)</f>
        <v>180.41</v>
      </c>
      <c r="Q451" t="s">
        <v>8314</v>
      </c>
      <c r="R451" t="s">
        <v>8315</v>
      </c>
      <c r="S451" s="14">
        <f>(((Table1[[#This Row],[launched_at]]/60)/60)/24)+DATE(1970,1,1)</f>
        <v>41939.00712962963</v>
      </c>
      <c r="T451" s="14">
        <f>(((Table1[[#This Row],[deadline]]/60)/60)/24)+DATE(1970,1,1)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9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>ROUND(Table1[[#This Row],[pledged]]/Table1[[#This Row],[goal]]*100,0)</f>
        <v>70</v>
      </c>
      <c r="P452">
        <f>IFERROR(ROUND(Table1[[#This Row],[pledged]]/Table1[[#This Row],[backers_count]],2),0)</f>
        <v>382.39</v>
      </c>
      <c r="Q452" t="s">
        <v>8309</v>
      </c>
      <c r="R452" t="s">
        <v>8311</v>
      </c>
      <c r="S452" s="14">
        <f>(((Table1[[#This Row],[launched_at]]/60)/60)/24)+DATE(1970,1,1)</f>
        <v>42612.624039351853</v>
      </c>
      <c r="T452" s="14">
        <f>(((Table1[[#This Row],[deadline]]/60)/60)/24)+DATE(1970,1,1)</f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9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>ROUND(Table1[[#This Row],[pledged]]/Table1[[#This Row],[goal]]*100,0)</f>
        <v>25</v>
      </c>
      <c r="P453">
        <f>IFERROR(ROUND(Table1[[#This Row],[pledged]]/Table1[[#This Row],[backers_count]],2),0)</f>
        <v>89.6</v>
      </c>
      <c r="Q453" t="s">
        <v>8309</v>
      </c>
      <c r="R453" t="s">
        <v>8311</v>
      </c>
      <c r="S453" s="14">
        <f>(((Table1[[#This Row],[launched_at]]/60)/60)/24)+DATE(1970,1,1)</f>
        <v>42652.964907407411</v>
      </c>
      <c r="T453" s="14">
        <f>(((Table1[[#This Row],[deadline]]/60)/60)/24)+DATE(1970,1,1)</f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9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>ROUND(Table1[[#This Row],[pledged]]/Table1[[#This Row],[goal]]*100,0)</f>
        <v>117</v>
      </c>
      <c r="P454">
        <f>IFERROR(ROUND(Table1[[#This Row],[pledged]]/Table1[[#This Row],[backers_count]],2),0)</f>
        <v>133.93</v>
      </c>
      <c r="Q454" t="s">
        <v>8328</v>
      </c>
      <c r="R454" t="s">
        <v>8332</v>
      </c>
      <c r="S454" s="14">
        <f>(((Table1[[#This Row],[launched_at]]/60)/60)/24)+DATE(1970,1,1)</f>
        <v>42081.77143518519</v>
      </c>
      <c r="T454" s="14">
        <f>(((Table1[[#This Row],[deadline]]/60)/60)/24)+DATE(1970,1,1)</f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9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>ROUND(Table1[[#This Row],[pledged]]/Table1[[#This Row],[goal]]*100,0)</f>
        <v>100</v>
      </c>
      <c r="P455">
        <f>IFERROR(ROUND(Table1[[#This Row],[pledged]]/Table1[[#This Row],[backers_count]],2),0)</f>
        <v>224.13</v>
      </c>
      <c r="Q455" t="s">
        <v>8328</v>
      </c>
      <c r="R455" t="s">
        <v>8332</v>
      </c>
      <c r="S455" s="14">
        <f>(((Table1[[#This Row],[launched_at]]/60)/60)/24)+DATE(1970,1,1)</f>
        <v>42093.922048611115</v>
      </c>
      <c r="T455" s="14">
        <f>(((Table1[[#This Row],[deadline]]/60)/60)/24)+DATE(1970,1,1)</f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9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>ROUND(Table1[[#This Row],[pledged]]/Table1[[#This Row],[goal]]*100,0)</f>
        <v>116</v>
      </c>
      <c r="P456">
        <f>IFERROR(ROUND(Table1[[#This Row],[pledged]]/Table1[[#This Row],[backers_count]],2),0)</f>
        <v>71.489999999999995</v>
      </c>
      <c r="Q456" t="s">
        <v>8324</v>
      </c>
      <c r="R456" t="s">
        <v>8327</v>
      </c>
      <c r="S456" s="14">
        <f>(((Table1[[#This Row],[launched_at]]/60)/60)/24)+DATE(1970,1,1)</f>
        <v>41835.666354166664</v>
      </c>
      <c r="T456" s="14">
        <f>(((Table1[[#This Row],[deadline]]/60)/60)/24)+DATE(1970,1,1)</f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9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>ROUND(Table1[[#This Row],[pledged]]/Table1[[#This Row],[goal]]*100,0)</f>
        <v>116</v>
      </c>
      <c r="P457">
        <f>IFERROR(ROUND(Table1[[#This Row],[pledged]]/Table1[[#This Row],[backers_count]],2),0)</f>
        <v>116.86</v>
      </c>
      <c r="Q457" t="s">
        <v>8322</v>
      </c>
      <c r="R457" t="s">
        <v>8323</v>
      </c>
      <c r="S457" s="14">
        <f>(((Table1[[#This Row],[launched_at]]/60)/60)/24)+DATE(1970,1,1)</f>
        <v>40987.688333333332</v>
      </c>
      <c r="T457" s="14">
        <f>(((Table1[[#This Row],[deadline]]/60)/60)/24)+DATE(1970,1,1)</f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9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>ROUND(Table1[[#This Row],[pledged]]/Table1[[#This Row],[goal]]*100,0)</f>
        <v>104</v>
      </c>
      <c r="P458">
        <f>IFERROR(ROUND(Table1[[#This Row],[pledged]]/Table1[[#This Row],[backers_count]],2),0)</f>
        <v>123.38</v>
      </c>
      <c r="Q458" t="s">
        <v>8314</v>
      </c>
      <c r="R458" t="s">
        <v>8315</v>
      </c>
      <c r="S458" s="14">
        <f>(((Table1[[#This Row],[launched_at]]/60)/60)/24)+DATE(1970,1,1)</f>
        <v>42430.430243055554</v>
      </c>
      <c r="T458" s="14">
        <f>(((Table1[[#This Row],[deadline]]/60)/60)/24)+DATE(1970,1,1)</f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9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>ROUND(Table1[[#This Row],[pledged]]/Table1[[#This Row],[goal]]*100,0)</f>
        <v>116</v>
      </c>
      <c r="P459">
        <f>IFERROR(ROUND(Table1[[#This Row],[pledged]]/Table1[[#This Row],[backers_count]],2),0)</f>
        <v>152.54</v>
      </c>
      <c r="Q459" t="s">
        <v>8328</v>
      </c>
      <c r="R459" t="s">
        <v>8329</v>
      </c>
      <c r="S459" s="14">
        <f>(((Table1[[#This Row],[launched_at]]/60)/60)/24)+DATE(1970,1,1)</f>
        <v>41426.259618055556</v>
      </c>
      <c r="T459" s="14">
        <f>(((Table1[[#This Row],[deadline]]/60)/60)/24)+DATE(1970,1,1)</f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9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>ROUND(Table1[[#This Row],[pledged]]/Table1[[#This Row],[goal]]*100,0)</f>
        <v>145</v>
      </c>
      <c r="P460">
        <f>IFERROR(ROUND(Table1[[#This Row],[pledged]]/Table1[[#This Row],[backers_count]],2),0)</f>
        <v>70.53</v>
      </c>
      <c r="Q460" t="s">
        <v>8328</v>
      </c>
      <c r="R460" t="s">
        <v>8329</v>
      </c>
      <c r="S460" s="14">
        <f>(((Table1[[#This Row],[launched_at]]/60)/60)/24)+DATE(1970,1,1)</f>
        <v>41228.786203703705</v>
      </c>
      <c r="T460" s="14">
        <f>(((Table1[[#This Row],[deadline]]/60)/60)/24)+DATE(1970,1,1)</f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9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>ROUND(Table1[[#This Row],[pledged]]/Table1[[#This Row],[goal]]*100,0)</f>
        <v>182</v>
      </c>
      <c r="P461">
        <f>IFERROR(ROUND(Table1[[#This Row],[pledged]]/Table1[[#This Row],[backers_count]],2),0)</f>
        <v>143.97999999999999</v>
      </c>
      <c r="Q461" t="s">
        <v>8309</v>
      </c>
      <c r="R461" t="s">
        <v>8310</v>
      </c>
      <c r="S461" s="14">
        <f>(((Table1[[#This Row],[launched_at]]/60)/60)/24)+DATE(1970,1,1)</f>
        <v>42654.525775462964</v>
      </c>
      <c r="T461" s="14">
        <f>(((Table1[[#This Row],[deadline]]/60)/60)/24)+DATE(1970,1,1)</f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9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>ROUND(Table1[[#This Row],[pledged]]/Table1[[#This Row],[goal]]*100,0)</f>
        <v>108</v>
      </c>
      <c r="P462">
        <f>IFERROR(ROUND(Table1[[#This Row],[pledged]]/Table1[[#This Row],[backers_count]],2),0)</f>
        <v>69.599999999999994</v>
      </c>
      <c r="Q462" t="s">
        <v>8312</v>
      </c>
      <c r="R462" t="s">
        <v>8313</v>
      </c>
      <c r="S462" s="14">
        <f>(((Table1[[#This Row],[launched_at]]/60)/60)/24)+DATE(1970,1,1)</f>
        <v>42340.172060185185</v>
      </c>
      <c r="T462" s="14">
        <f>(((Table1[[#This Row],[deadline]]/60)/60)/24)+DATE(1970,1,1)</f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9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>ROUND(Table1[[#This Row],[pledged]]/Table1[[#This Row],[goal]]*100,0)</f>
        <v>172</v>
      </c>
      <c r="P463">
        <f>IFERROR(ROUND(Table1[[#This Row],[pledged]]/Table1[[#This Row],[backers_count]],2),0)</f>
        <v>58.42</v>
      </c>
      <c r="Q463" t="s">
        <v>8309</v>
      </c>
      <c r="R463" t="s">
        <v>8316</v>
      </c>
      <c r="S463" s="14">
        <f>(((Table1[[#This Row],[launched_at]]/60)/60)/24)+DATE(1970,1,1)</f>
        <v>41982.143171296295</v>
      </c>
      <c r="T463" s="14">
        <f>(((Table1[[#This Row],[deadline]]/60)/60)/24)+DATE(1970,1,1)</f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9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>ROUND(Table1[[#This Row],[pledged]]/Table1[[#This Row],[goal]]*100,0)</f>
        <v>107</v>
      </c>
      <c r="P464">
        <f>IFERROR(ROUND(Table1[[#This Row],[pledged]]/Table1[[#This Row],[backers_count]],2),0)</f>
        <v>89.9</v>
      </c>
      <c r="Q464" t="s">
        <v>8328</v>
      </c>
      <c r="R464" t="s">
        <v>8329</v>
      </c>
      <c r="S464" s="14">
        <f>(((Table1[[#This Row],[launched_at]]/60)/60)/24)+DATE(1970,1,1)</f>
        <v>41135.175694444442</v>
      </c>
      <c r="T464" s="14">
        <f>(((Table1[[#This Row],[deadline]]/60)/60)/24)+DATE(1970,1,1)</f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9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>ROUND(Table1[[#This Row],[pledged]]/Table1[[#This Row],[goal]]*100,0)</f>
        <v>11</v>
      </c>
      <c r="P465">
        <f>IFERROR(ROUND(Table1[[#This Row],[pledged]]/Table1[[#This Row],[backers_count]],2),0)</f>
        <v>112.86</v>
      </c>
      <c r="Q465" t="s">
        <v>8309</v>
      </c>
      <c r="R465" t="s">
        <v>8316</v>
      </c>
      <c r="S465" s="14">
        <f>(((Table1[[#This Row],[launched_at]]/60)/60)/24)+DATE(1970,1,1)</f>
        <v>42767.688518518517</v>
      </c>
      <c r="T465" s="14">
        <f>(((Table1[[#This Row],[deadline]]/60)/60)/24)+DATE(1970,1,1)</f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9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>ROUND(Table1[[#This Row],[pledged]]/Table1[[#This Row],[goal]]*100,0)</f>
        <v>114</v>
      </c>
      <c r="P466">
        <f>IFERROR(ROUND(Table1[[#This Row],[pledged]]/Table1[[#This Row],[backers_count]],2),0)</f>
        <v>108.01</v>
      </c>
      <c r="Q466" t="s">
        <v>8322</v>
      </c>
      <c r="R466" t="s">
        <v>8323</v>
      </c>
      <c r="S466" s="14">
        <f>(((Table1[[#This Row],[launched_at]]/60)/60)/24)+DATE(1970,1,1)</f>
        <v>41950.923576388886</v>
      </c>
      <c r="T466" s="14">
        <f>(((Table1[[#This Row],[deadline]]/60)/60)/24)+DATE(1970,1,1)</f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9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>ROUND(Table1[[#This Row],[pledged]]/Table1[[#This Row],[goal]]*100,0)</f>
        <v>170</v>
      </c>
      <c r="P467">
        <f>IFERROR(ROUND(Table1[[#This Row],[pledged]]/Table1[[#This Row],[backers_count]],2),0)</f>
        <v>90.58</v>
      </c>
      <c r="Q467" t="s">
        <v>8322</v>
      </c>
      <c r="R467" t="s">
        <v>8323</v>
      </c>
      <c r="S467" s="14">
        <f>(((Table1[[#This Row],[launched_at]]/60)/60)/24)+DATE(1970,1,1)</f>
        <v>42261.500243055561</v>
      </c>
      <c r="T467" s="14">
        <f>(((Table1[[#This Row],[deadline]]/60)/60)/24)+DATE(1970,1,1)</f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9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>ROUND(Table1[[#This Row],[pledged]]/Table1[[#This Row],[goal]]*100,0)</f>
        <v>6</v>
      </c>
      <c r="P468">
        <f>IFERROR(ROUND(Table1[[#This Row],[pledged]]/Table1[[#This Row],[backers_count]],2),0)</f>
        <v>182.62</v>
      </c>
      <c r="Q468" t="s">
        <v>8309</v>
      </c>
      <c r="R468" t="s">
        <v>8311</v>
      </c>
      <c r="S468" s="14">
        <f>(((Table1[[#This Row],[launched_at]]/60)/60)/24)+DATE(1970,1,1)</f>
        <v>42586.295138888891</v>
      </c>
      <c r="T468" s="14">
        <f>(((Table1[[#This Row],[deadline]]/60)/60)/24)+DATE(1970,1,1)</f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9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>ROUND(Table1[[#This Row],[pledged]]/Table1[[#This Row],[goal]]*100,0)</f>
        <v>674</v>
      </c>
      <c r="P469">
        <f>IFERROR(ROUND(Table1[[#This Row],[pledged]]/Table1[[#This Row],[backers_count]],2),0)</f>
        <v>70.849999999999994</v>
      </c>
      <c r="Q469" t="s">
        <v>8309</v>
      </c>
      <c r="R469" t="s">
        <v>8310</v>
      </c>
      <c r="S469" s="14">
        <f>(((Table1[[#This Row],[launched_at]]/60)/60)/24)+DATE(1970,1,1)</f>
        <v>41201.012083333335</v>
      </c>
      <c r="T469" s="14">
        <f>(((Table1[[#This Row],[deadline]]/60)/60)/24)+DATE(1970,1,1)</f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9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>ROUND(Table1[[#This Row],[pledged]]/Table1[[#This Row],[goal]]*100,0)</f>
        <v>140</v>
      </c>
      <c r="P470">
        <f>IFERROR(ROUND(Table1[[#This Row],[pledged]]/Table1[[#This Row],[backers_count]],2),0)</f>
        <v>95.49</v>
      </c>
      <c r="Q470" t="s">
        <v>8309</v>
      </c>
      <c r="R470" t="s">
        <v>8310</v>
      </c>
      <c r="S470" s="14">
        <f>(((Table1[[#This Row],[launched_at]]/60)/60)/24)+DATE(1970,1,1)</f>
        <v>41944.83898148148</v>
      </c>
      <c r="T470" s="14">
        <f>(((Table1[[#This Row],[deadline]]/60)/60)/24)+DATE(1970,1,1)</f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9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>ROUND(Table1[[#This Row],[pledged]]/Table1[[#This Row],[goal]]*100,0)</f>
        <v>102</v>
      </c>
      <c r="P471">
        <f>IFERROR(ROUND(Table1[[#This Row],[pledged]]/Table1[[#This Row],[backers_count]],2),0)</f>
        <v>165.35</v>
      </c>
      <c r="Q471" t="s">
        <v>8314</v>
      </c>
      <c r="R471" t="s">
        <v>8315</v>
      </c>
      <c r="S471" s="14">
        <f>(((Table1[[#This Row],[launched_at]]/60)/60)/24)+DATE(1970,1,1)</f>
        <v>42125.614895833336</v>
      </c>
      <c r="T471" s="14">
        <f>(((Table1[[#This Row],[deadline]]/60)/60)/24)+DATE(1970,1,1)</f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9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>ROUND(Table1[[#This Row],[pledged]]/Table1[[#This Row],[goal]]*100,0)</f>
        <v>111</v>
      </c>
      <c r="P472">
        <f>IFERROR(ROUND(Table1[[#This Row],[pledged]]/Table1[[#This Row],[backers_count]],2),0)</f>
        <v>127.98</v>
      </c>
      <c r="Q472" t="s">
        <v>8328</v>
      </c>
      <c r="R472" t="s">
        <v>8332</v>
      </c>
      <c r="S472" s="14">
        <f>(((Table1[[#This Row],[launched_at]]/60)/60)/24)+DATE(1970,1,1)</f>
        <v>40513.757569444446</v>
      </c>
      <c r="T472" s="14">
        <f>(((Table1[[#This Row],[deadline]]/60)/60)/24)+DATE(1970,1,1)</f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9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>ROUND(Table1[[#This Row],[pledged]]/Table1[[#This Row],[goal]]*100,0)</f>
        <v>104</v>
      </c>
      <c r="P473">
        <f>IFERROR(ROUND(Table1[[#This Row],[pledged]]/Table1[[#This Row],[backers_count]],2),0)</f>
        <v>48.04</v>
      </c>
      <c r="Q473" t="s">
        <v>8314</v>
      </c>
      <c r="R473" t="s">
        <v>8315</v>
      </c>
      <c r="S473" s="14">
        <f>(((Table1[[#This Row],[launched_at]]/60)/60)/24)+DATE(1970,1,1)</f>
        <v>42414.44332175926</v>
      </c>
      <c r="T473" s="14">
        <f>(((Table1[[#This Row],[deadline]]/60)/60)/24)+DATE(1970,1,1)</f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9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>ROUND(Table1[[#This Row],[pledged]]/Table1[[#This Row],[goal]]*100,0)</f>
        <v>110</v>
      </c>
      <c r="P474">
        <f>IFERROR(ROUND(Table1[[#This Row],[pledged]]/Table1[[#This Row],[backers_count]],2),0)</f>
        <v>70</v>
      </c>
      <c r="Q474" t="s">
        <v>8322</v>
      </c>
      <c r="R474" t="s">
        <v>8323</v>
      </c>
      <c r="S474" s="14">
        <f>(((Table1[[#This Row],[launched_at]]/60)/60)/24)+DATE(1970,1,1)</f>
        <v>42559.755671296298</v>
      </c>
      <c r="T474" s="14">
        <f>(((Table1[[#This Row],[deadline]]/60)/60)/24)+DATE(1970,1,1)</f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9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>ROUND(Table1[[#This Row],[pledged]]/Table1[[#This Row],[goal]]*100,0)</f>
        <v>110</v>
      </c>
      <c r="P475">
        <f>IFERROR(ROUND(Table1[[#This Row],[pledged]]/Table1[[#This Row],[backers_count]],2),0)</f>
        <v>128.91</v>
      </c>
      <c r="Q475" t="s">
        <v>8324</v>
      </c>
      <c r="R475" t="s">
        <v>8325</v>
      </c>
      <c r="S475" s="14">
        <f>(((Table1[[#This Row],[launched_at]]/60)/60)/24)+DATE(1970,1,1)</f>
        <v>42083.070590277777</v>
      </c>
      <c r="T475" s="14">
        <f>(((Table1[[#This Row],[deadline]]/60)/60)/24)+DATE(1970,1,1)</f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9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>ROUND(Table1[[#This Row],[pledged]]/Table1[[#This Row],[goal]]*100,0)</f>
        <v>110</v>
      </c>
      <c r="P476">
        <f>IFERROR(ROUND(Table1[[#This Row],[pledged]]/Table1[[#This Row],[backers_count]],2),0)</f>
        <v>99.79</v>
      </c>
      <c r="Q476" t="s">
        <v>8324</v>
      </c>
      <c r="R476" t="s">
        <v>8327</v>
      </c>
      <c r="S476" s="14">
        <f>(((Table1[[#This Row],[launched_at]]/60)/60)/24)+DATE(1970,1,1)</f>
        <v>42290.61855324074</v>
      </c>
      <c r="T476" s="14">
        <f>(((Table1[[#This Row],[deadline]]/60)/60)/24)+DATE(1970,1,1)</f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9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>ROUND(Table1[[#This Row],[pledged]]/Table1[[#This Row],[goal]]*100,0)</f>
        <v>109</v>
      </c>
      <c r="P477">
        <f>IFERROR(ROUND(Table1[[#This Row],[pledged]]/Table1[[#This Row],[backers_count]],2),0)</f>
        <v>121.28</v>
      </c>
      <c r="Q477" t="s">
        <v>8322</v>
      </c>
      <c r="R477" t="s">
        <v>8323</v>
      </c>
      <c r="S477" s="14">
        <f>(((Table1[[#This Row],[launched_at]]/60)/60)/24)+DATE(1970,1,1)</f>
        <v>41313.816249999996</v>
      </c>
      <c r="T477" s="14">
        <f>(((Table1[[#This Row],[deadline]]/60)/60)/24)+DATE(1970,1,1)</f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9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>ROUND(Table1[[#This Row],[pledged]]/Table1[[#This Row],[goal]]*100,0)</f>
        <v>109</v>
      </c>
      <c r="P478">
        <f>IFERROR(ROUND(Table1[[#This Row],[pledged]]/Table1[[#This Row],[backers_count]],2),0)</f>
        <v>139.24</v>
      </c>
      <c r="Q478" t="s">
        <v>8324</v>
      </c>
      <c r="R478" t="s">
        <v>8327</v>
      </c>
      <c r="S478" s="14">
        <f>(((Table1[[#This Row],[launched_at]]/60)/60)/24)+DATE(1970,1,1)</f>
        <v>42780.825706018513</v>
      </c>
      <c r="T478" s="14">
        <f>(((Table1[[#This Row],[deadline]]/60)/60)/24)+DATE(1970,1,1)</f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9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>ROUND(Table1[[#This Row],[pledged]]/Table1[[#This Row],[goal]]*100,0)</f>
        <v>108</v>
      </c>
      <c r="P479">
        <f>IFERROR(ROUND(Table1[[#This Row],[pledged]]/Table1[[#This Row],[backers_count]],2),0)</f>
        <v>90.18</v>
      </c>
      <c r="Q479" t="s">
        <v>8309</v>
      </c>
      <c r="R479" t="s">
        <v>8310</v>
      </c>
      <c r="S479" s="14">
        <f>(((Table1[[#This Row],[launched_at]]/60)/60)/24)+DATE(1970,1,1)</f>
        <v>42138.684189814812</v>
      </c>
      <c r="T479" s="14">
        <f>(((Table1[[#This Row],[deadline]]/60)/60)/24)+DATE(1970,1,1)</f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9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>ROUND(Table1[[#This Row],[pledged]]/Table1[[#This Row],[goal]]*100,0)</f>
        <v>295</v>
      </c>
      <c r="P480">
        <f>IFERROR(ROUND(Table1[[#This Row],[pledged]]/Table1[[#This Row],[backers_count]],2),0)</f>
        <v>92.1</v>
      </c>
      <c r="Q480" t="s">
        <v>8328</v>
      </c>
      <c r="R480" t="s">
        <v>8332</v>
      </c>
      <c r="S480" s="14">
        <f>(((Table1[[#This Row],[launched_at]]/60)/60)/24)+DATE(1970,1,1)</f>
        <v>40587.085532407407</v>
      </c>
      <c r="T480" s="14">
        <f>(((Table1[[#This Row],[deadline]]/60)/60)/24)+DATE(1970,1,1)</f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9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>ROUND(Table1[[#This Row],[pledged]]/Table1[[#This Row],[goal]]*100,0)</f>
        <v>108</v>
      </c>
      <c r="P481">
        <f>IFERROR(ROUND(Table1[[#This Row],[pledged]]/Table1[[#This Row],[backers_count]],2),0)</f>
        <v>462.86</v>
      </c>
      <c r="Q481" t="s">
        <v>8314</v>
      </c>
      <c r="R481" t="s">
        <v>8315</v>
      </c>
      <c r="S481" s="14">
        <f>(((Table1[[#This Row],[launched_at]]/60)/60)/24)+DATE(1970,1,1)</f>
        <v>42420.74962962963</v>
      </c>
      <c r="T481" s="14">
        <f>(((Table1[[#This Row],[deadline]]/60)/60)/24)+DATE(1970,1,1)</f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9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>ROUND(Table1[[#This Row],[pledged]]/Table1[[#This Row],[goal]]*100,0)</f>
        <v>101</v>
      </c>
      <c r="P482">
        <f>IFERROR(ROUND(Table1[[#This Row],[pledged]]/Table1[[#This Row],[backers_count]],2),0)</f>
        <v>39.92</v>
      </c>
      <c r="Q482" t="s">
        <v>8314</v>
      </c>
      <c r="R482" t="s">
        <v>8315</v>
      </c>
      <c r="S482" s="14">
        <f>(((Table1[[#This Row],[launched_at]]/60)/60)/24)+DATE(1970,1,1)</f>
        <v>41809.385162037033</v>
      </c>
      <c r="T482" s="14">
        <f>(((Table1[[#This Row],[deadline]]/60)/60)/24)+DATE(1970,1,1)</f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9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>ROUND(Table1[[#This Row],[pledged]]/Table1[[#This Row],[goal]]*100,0)</f>
        <v>108</v>
      </c>
      <c r="P483">
        <f>IFERROR(ROUND(Table1[[#This Row],[pledged]]/Table1[[#This Row],[backers_count]],2),0)</f>
        <v>117.85</v>
      </c>
      <c r="Q483" t="s">
        <v>8322</v>
      </c>
      <c r="R483" t="s">
        <v>8323</v>
      </c>
      <c r="S483" s="14">
        <f>(((Table1[[#This Row],[launched_at]]/60)/60)/24)+DATE(1970,1,1)</f>
        <v>41354.708460648151</v>
      </c>
      <c r="T483" s="14">
        <f>(((Table1[[#This Row],[deadline]]/60)/60)/24)+DATE(1970,1,1)</f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9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>ROUND(Table1[[#This Row],[pledged]]/Table1[[#This Row],[goal]]*100,0)</f>
        <v>107</v>
      </c>
      <c r="P484">
        <f>IFERROR(ROUND(Table1[[#This Row],[pledged]]/Table1[[#This Row],[backers_count]],2),0)</f>
        <v>81.63</v>
      </c>
      <c r="Q484" t="s">
        <v>8322</v>
      </c>
      <c r="R484" t="s">
        <v>8323</v>
      </c>
      <c r="S484" s="14">
        <f>(((Table1[[#This Row],[launched_at]]/60)/60)/24)+DATE(1970,1,1)</f>
        <v>41082.564884259256</v>
      </c>
      <c r="T484" s="14">
        <f>(((Table1[[#This Row],[deadline]]/60)/60)/24)+DATE(1970,1,1)</f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9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>ROUND(Table1[[#This Row],[pledged]]/Table1[[#This Row],[goal]]*100,0)</f>
        <v>114</v>
      </c>
      <c r="P485">
        <f>IFERROR(ROUND(Table1[[#This Row],[pledged]]/Table1[[#This Row],[backers_count]],2),0)</f>
        <v>68.11</v>
      </c>
      <c r="Q485" t="s">
        <v>8317</v>
      </c>
      <c r="R485" t="s">
        <v>8318</v>
      </c>
      <c r="S485" s="14">
        <f>(((Table1[[#This Row],[launched_at]]/60)/60)/24)+DATE(1970,1,1)</f>
        <v>42675.487291666665</v>
      </c>
      <c r="T485" s="14">
        <f>(((Table1[[#This Row],[deadline]]/60)/60)/24)+DATE(1970,1,1)</f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9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>ROUND(Table1[[#This Row],[pledged]]/Table1[[#This Row],[goal]]*100,0)</f>
        <v>159</v>
      </c>
      <c r="P486">
        <f>IFERROR(ROUND(Table1[[#This Row],[pledged]]/Table1[[#This Row],[backers_count]],2),0)</f>
        <v>77.33</v>
      </c>
      <c r="Q486" t="s">
        <v>8309</v>
      </c>
      <c r="R486" t="s">
        <v>8341</v>
      </c>
      <c r="S486" s="14">
        <f>(((Table1[[#This Row],[launched_at]]/60)/60)/24)+DATE(1970,1,1)</f>
        <v>42235.764340277776</v>
      </c>
      <c r="T486" s="14">
        <f>(((Table1[[#This Row],[deadline]]/60)/60)/24)+DATE(1970,1,1)</f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9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>ROUND(Table1[[#This Row],[pledged]]/Table1[[#This Row],[goal]]*100,0)</f>
        <v>106</v>
      </c>
      <c r="P487">
        <f>IFERROR(ROUND(Table1[[#This Row],[pledged]]/Table1[[#This Row],[backers_count]],2),0)</f>
        <v>38.54</v>
      </c>
      <c r="Q487" t="s">
        <v>8328</v>
      </c>
      <c r="R487" t="s">
        <v>8332</v>
      </c>
      <c r="S487" s="14">
        <f>(((Table1[[#This Row],[launched_at]]/60)/60)/24)+DATE(1970,1,1)</f>
        <v>41121.561886574076</v>
      </c>
      <c r="T487" s="14">
        <f>(((Table1[[#This Row],[deadline]]/60)/60)/24)+DATE(1970,1,1)</f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9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>ROUND(Table1[[#This Row],[pledged]]/Table1[[#This Row],[goal]]*100,0)</f>
        <v>636</v>
      </c>
      <c r="P488">
        <f>IFERROR(ROUND(Table1[[#This Row],[pledged]]/Table1[[#This Row],[backers_count]],2),0)</f>
        <v>94.1</v>
      </c>
      <c r="Q488" t="s">
        <v>8317</v>
      </c>
      <c r="R488" t="s">
        <v>8318</v>
      </c>
      <c r="S488" s="14">
        <f>(((Table1[[#This Row],[launched_at]]/60)/60)/24)+DATE(1970,1,1)</f>
        <v>42505.936678240745</v>
      </c>
      <c r="T488" s="14">
        <f>(((Table1[[#This Row],[deadline]]/60)/60)/24)+DATE(1970,1,1)</f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9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>ROUND(Table1[[#This Row],[pledged]]/Table1[[#This Row],[goal]]*100,0)</f>
        <v>40</v>
      </c>
      <c r="P489">
        <f>IFERROR(ROUND(Table1[[#This Row],[pledged]]/Table1[[#This Row],[backers_count]],2),0)</f>
        <v>152.41</v>
      </c>
      <c r="Q489" t="s">
        <v>8309</v>
      </c>
      <c r="R489" t="s">
        <v>8311</v>
      </c>
      <c r="S489" s="14">
        <f>(((Table1[[#This Row],[launched_at]]/60)/60)/24)+DATE(1970,1,1)</f>
        <v>42747.194502314815</v>
      </c>
      <c r="T489" s="14">
        <f>(((Table1[[#This Row],[deadline]]/60)/60)/24)+DATE(1970,1,1)</f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9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>ROUND(Table1[[#This Row],[pledged]]/Table1[[#This Row],[goal]]*100,0)</f>
        <v>105</v>
      </c>
      <c r="P490">
        <f>IFERROR(ROUND(Table1[[#This Row],[pledged]]/Table1[[#This Row],[backers_count]],2),0)</f>
        <v>205.3</v>
      </c>
      <c r="Q490" t="s">
        <v>8309</v>
      </c>
      <c r="R490" t="s">
        <v>8316</v>
      </c>
      <c r="S490" s="14">
        <f>(((Table1[[#This Row],[launched_at]]/60)/60)/24)+DATE(1970,1,1)</f>
        <v>42279.792372685188</v>
      </c>
      <c r="T490" s="14">
        <f>(((Table1[[#This Row],[deadline]]/60)/60)/24)+DATE(1970,1,1)</f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9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>ROUND(Table1[[#This Row],[pledged]]/Table1[[#This Row],[goal]]*100,0)</f>
        <v>105</v>
      </c>
      <c r="P491">
        <f>IFERROR(ROUND(Table1[[#This Row],[pledged]]/Table1[[#This Row],[backers_count]],2),0)</f>
        <v>63.23</v>
      </c>
      <c r="Q491" t="s">
        <v>8324</v>
      </c>
      <c r="R491" t="s">
        <v>8325</v>
      </c>
      <c r="S491" s="14">
        <f>(((Table1[[#This Row],[launched_at]]/60)/60)/24)+DATE(1970,1,1)</f>
        <v>42724.665173611109</v>
      </c>
      <c r="T491" s="14">
        <f>(((Table1[[#This Row],[deadline]]/60)/60)/24)+DATE(1970,1,1)</f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9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>ROUND(Table1[[#This Row],[pledged]]/Table1[[#This Row],[goal]]*100,0)</f>
        <v>524</v>
      </c>
      <c r="P492">
        <f>IFERROR(ROUND(Table1[[#This Row],[pledged]]/Table1[[#This Row],[backers_count]],2),0)</f>
        <v>44.17</v>
      </c>
      <c r="Q492" t="s">
        <v>8317</v>
      </c>
      <c r="R492" t="s">
        <v>8318</v>
      </c>
      <c r="S492" s="14">
        <f>(((Table1[[#This Row],[launched_at]]/60)/60)/24)+DATE(1970,1,1)</f>
        <v>41879.900752314818</v>
      </c>
      <c r="T492" s="14">
        <f>(((Table1[[#This Row],[deadline]]/60)/60)/24)+DATE(1970,1,1)</f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9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>ROUND(Table1[[#This Row],[pledged]]/Table1[[#This Row],[goal]]*100,0)</f>
        <v>105</v>
      </c>
      <c r="P493">
        <f>IFERROR(ROUND(Table1[[#This Row],[pledged]]/Table1[[#This Row],[backers_count]],2),0)</f>
        <v>67.77</v>
      </c>
      <c r="Q493" t="s">
        <v>8322</v>
      </c>
      <c r="R493" t="s">
        <v>8323</v>
      </c>
      <c r="S493" s="14">
        <f>(((Table1[[#This Row],[launched_at]]/60)/60)/24)+DATE(1970,1,1)</f>
        <v>41550.456412037034</v>
      </c>
      <c r="T493" s="14">
        <f>(((Table1[[#This Row],[deadline]]/60)/60)/24)+DATE(1970,1,1)</f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9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>ROUND(Table1[[#This Row],[pledged]]/Table1[[#This Row],[goal]]*100,0)</f>
        <v>101</v>
      </c>
      <c r="P494">
        <f>IFERROR(ROUND(Table1[[#This Row],[pledged]]/Table1[[#This Row],[backers_count]],2),0)</f>
        <v>54.91</v>
      </c>
      <c r="Q494" t="s">
        <v>8324</v>
      </c>
      <c r="R494" t="s">
        <v>8327</v>
      </c>
      <c r="S494" s="14">
        <f>(((Table1[[#This Row],[launched_at]]/60)/60)/24)+DATE(1970,1,1)</f>
        <v>42400.704537037032</v>
      </c>
      <c r="T494" s="14">
        <f>(((Table1[[#This Row],[deadline]]/60)/60)/24)+DATE(1970,1,1)</f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9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>ROUND(Table1[[#This Row],[pledged]]/Table1[[#This Row],[goal]]*100,0)</f>
        <v>105</v>
      </c>
      <c r="P495">
        <f>IFERROR(ROUND(Table1[[#This Row],[pledged]]/Table1[[#This Row],[backers_count]],2),0)</f>
        <v>327.08</v>
      </c>
      <c r="Q495" t="s">
        <v>8324</v>
      </c>
      <c r="R495" t="s">
        <v>8327</v>
      </c>
      <c r="S495" s="14">
        <f>(((Table1[[#This Row],[launched_at]]/60)/60)/24)+DATE(1970,1,1)</f>
        <v>42270.810995370368</v>
      </c>
      <c r="T495" s="14">
        <f>(((Table1[[#This Row],[deadline]]/60)/60)/24)+DATE(1970,1,1)</f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9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>ROUND(Table1[[#This Row],[pledged]]/Table1[[#This Row],[goal]]*100,0)</f>
        <v>157</v>
      </c>
      <c r="P496">
        <f>IFERROR(ROUND(Table1[[#This Row],[pledged]]/Table1[[#This Row],[backers_count]],2),0)</f>
        <v>146.69</v>
      </c>
      <c r="Q496" t="s">
        <v>8324</v>
      </c>
      <c r="R496" t="s">
        <v>8325</v>
      </c>
      <c r="S496" s="14">
        <f>(((Table1[[#This Row],[launched_at]]/60)/60)/24)+DATE(1970,1,1)</f>
        <v>42146.836215277777</v>
      </c>
      <c r="T496" s="14">
        <f>(((Table1[[#This Row],[deadline]]/60)/60)/24)+DATE(1970,1,1)</f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9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>ROUND(Table1[[#This Row],[pledged]]/Table1[[#This Row],[goal]]*100,0)</f>
        <v>105</v>
      </c>
      <c r="P497">
        <f>IFERROR(ROUND(Table1[[#This Row],[pledged]]/Table1[[#This Row],[backers_count]],2),0)</f>
        <v>89.59</v>
      </c>
      <c r="Q497" t="s">
        <v>8324</v>
      </c>
      <c r="R497" t="s">
        <v>8327</v>
      </c>
      <c r="S497" s="14">
        <f>(((Table1[[#This Row],[launched_at]]/60)/60)/24)+DATE(1970,1,1)</f>
        <v>42696.624444444446</v>
      </c>
      <c r="T497" s="14">
        <f>(((Table1[[#This Row],[deadline]]/60)/60)/24)+DATE(1970,1,1)</f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9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>ROUND(Table1[[#This Row],[pledged]]/Table1[[#This Row],[goal]]*100,0)</f>
        <v>157</v>
      </c>
      <c r="P498">
        <f>IFERROR(ROUND(Table1[[#This Row],[pledged]]/Table1[[#This Row],[backers_count]],2),0)</f>
        <v>36.97</v>
      </c>
      <c r="Q498" t="s">
        <v>8309</v>
      </c>
      <c r="R498" t="s">
        <v>8310</v>
      </c>
      <c r="S498" s="14">
        <f>(((Table1[[#This Row],[launched_at]]/60)/60)/24)+DATE(1970,1,1)</f>
        <v>41871.845601851855</v>
      </c>
      <c r="T498" s="14">
        <f>(((Table1[[#This Row],[deadline]]/60)/60)/24)+DATE(1970,1,1)</f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9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>ROUND(Table1[[#This Row],[pledged]]/Table1[[#This Row],[goal]]*100,0)</f>
        <v>112</v>
      </c>
      <c r="P499">
        <f>IFERROR(ROUND(Table1[[#This Row],[pledged]]/Table1[[#This Row],[backers_count]],2),0)</f>
        <v>75.98</v>
      </c>
      <c r="Q499" t="s">
        <v>8314</v>
      </c>
      <c r="R499" t="s">
        <v>8315</v>
      </c>
      <c r="S499" s="14">
        <f>(((Table1[[#This Row],[launched_at]]/60)/60)/24)+DATE(1970,1,1)</f>
        <v>42296.583379629628</v>
      </c>
      <c r="T499" s="14">
        <f>(((Table1[[#This Row],[deadline]]/60)/60)/24)+DATE(1970,1,1)</f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9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>ROUND(Table1[[#This Row],[pledged]]/Table1[[#This Row],[goal]]*100,0)</f>
        <v>112</v>
      </c>
      <c r="P500">
        <f>IFERROR(ROUND(Table1[[#This Row],[pledged]]/Table1[[#This Row],[backers_count]],2),0)</f>
        <v>85.05</v>
      </c>
      <c r="Q500" t="s">
        <v>8328</v>
      </c>
      <c r="R500" t="s">
        <v>8332</v>
      </c>
      <c r="S500" s="14">
        <f>(((Table1[[#This Row],[launched_at]]/60)/60)/24)+DATE(1970,1,1)</f>
        <v>40963.613032407404</v>
      </c>
      <c r="T500" s="14">
        <f>(((Table1[[#This Row],[deadline]]/60)/60)/24)+DATE(1970,1,1)</f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9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>ROUND(Table1[[#This Row],[pledged]]/Table1[[#This Row],[goal]]*100,0)</f>
        <v>104</v>
      </c>
      <c r="P501">
        <f>IFERROR(ROUND(Table1[[#This Row],[pledged]]/Table1[[#This Row],[backers_count]],2),0)</f>
        <v>78.03</v>
      </c>
      <c r="Q501" t="s">
        <v>8328</v>
      </c>
      <c r="R501" t="s">
        <v>8329</v>
      </c>
      <c r="S501" s="14">
        <f>(((Table1[[#This Row],[launched_at]]/60)/60)/24)+DATE(1970,1,1)</f>
        <v>40079.725115740745</v>
      </c>
      <c r="T501" s="14">
        <f>(((Table1[[#This Row],[deadline]]/60)/60)/24)+DATE(1970,1,1)</f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9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>ROUND(Table1[[#This Row],[pledged]]/Table1[[#This Row],[goal]]*100,0)</f>
        <v>104</v>
      </c>
      <c r="P502">
        <f>IFERROR(ROUND(Table1[[#This Row],[pledged]]/Table1[[#This Row],[backers_count]],2),0)</f>
        <v>135.63</v>
      </c>
      <c r="Q502" t="s">
        <v>8324</v>
      </c>
      <c r="R502" t="s">
        <v>8336</v>
      </c>
      <c r="S502" s="14">
        <f>(((Table1[[#This Row],[launched_at]]/60)/60)/24)+DATE(1970,1,1)</f>
        <v>42425.735416666663</v>
      </c>
      <c r="T502" s="14">
        <f>(((Table1[[#This Row],[deadline]]/60)/60)/24)+DATE(1970,1,1)</f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9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>ROUND(Table1[[#This Row],[pledged]]/Table1[[#This Row],[goal]]*100,0)</f>
        <v>104</v>
      </c>
      <c r="P503">
        <f>IFERROR(ROUND(Table1[[#This Row],[pledged]]/Table1[[#This Row],[backers_count]],2),0)</f>
        <v>239.94</v>
      </c>
      <c r="Q503" t="s">
        <v>8322</v>
      </c>
      <c r="R503" t="s">
        <v>8323</v>
      </c>
      <c r="S503" s="14">
        <f>(((Table1[[#This Row],[launched_at]]/60)/60)/24)+DATE(1970,1,1)</f>
        <v>41668.606469907405</v>
      </c>
      <c r="T503" s="14">
        <f>(((Table1[[#This Row],[deadline]]/60)/60)/24)+DATE(1970,1,1)</f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9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>ROUND(Table1[[#This Row],[pledged]]/Table1[[#This Row],[goal]]*100,0)</f>
        <v>156</v>
      </c>
      <c r="P504">
        <f>IFERROR(ROUND(Table1[[#This Row],[pledged]]/Table1[[#This Row],[backers_count]],2),0)</f>
        <v>117.23</v>
      </c>
      <c r="Q504" t="s">
        <v>8328</v>
      </c>
      <c r="R504" t="s">
        <v>8332</v>
      </c>
      <c r="S504" s="14">
        <f>(((Table1[[#This Row],[launched_at]]/60)/60)/24)+DATE(1970,1,1)</f>
        <v>41164.859502314815</v>
      </c>
      <c r="T504" s="14">
        <f>(((Table1[[#This Row],[deadline]]/60)/60)/24)+DATE(1970,1,1)</f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9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>ROUND(Table1[[#This Row],[pledged]]/Table1[[#This Row],[goal]]*100,0)</f>
        <v>104</v>
      </c>
      <c r="P505">
        <f>IFERROR(ROUND(Table1[[#This Row],[pledged]]/Table1[[#This Row],[backers_count]],2),0)</f>
        <v>111.18</v>
      </c>
      <c r="Q505" t="s">
        <v>8314</v>
      </c>
      <c r="R505" t="s">
        <v>8315</v>
      </c>
      <c r="S505" s="14">
        <f>(((Table1[[#This Row],[launched_at]]/60)/60)/24)+DATE(1970,1,1)</f>
        <v>42211.628611111111</v>
      </c>
      <c r="T505" s="14">
        <f>(((Table1[[#This Row],[deadline]]/60)/60)/24)+DATE(1970,1,1)</f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9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>ROUND(Table1[[#This Row],[pledged]]/Table1[[#This Row],[goal]]*100,0)</f>
        <v>104</v>
      </c>
      <c r="P506">
        <f>IFERROR(ROUND(Table1[[#This Row],[pledged]]/Table1[[#This Row],[backers_count]],2),0)</f>
        <v>199.17</v>
      </c>
      <c r="Q506" t="s">
        <v>8324</v>
      </c>
      <c r="R506" t="s">
        <v>8327</v>
      </c>
      <c r="S506" s="14">
        <f>(((Table1[[#This Row],[launched_at]]/60)/60)/24)+DATE(1970,1,1)</f>
        <v>42265.022824074069</v>
      </c>
      <c r="T506" s="14">
        <f>(((Table1[[#This Row],[deadline]]/60)/60)/24)+DATE(1970,1,1)</f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9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>ROUND(Table1[[#This Row],[pledged]]/Table1[[#This Row],[goal]]*100,0)</f>
        <v>155</v>
      </c>
      <c r="P507">
        <f>IFERROR(ROUND(Table1[[#This Row],[pledged]]/Table1[[#This Row],[backers_count]],2),0)</f>
        <v>207.07</v>
      </c>
      <c r="Q507" t="s">
        <v>8314</v>
      </c>
      <c r="R507" t="s">
        <v>8315</v>
      </c>
      <c r="S507" s="14">
        <f>(((Table1[[#This Row],[launched_at]]/60)/60)/24)+DATE(1970,1,1)</f>
        <v>42423.709074074075</v>
      </c>
      <c r="T507" s="14">
        <f>(((Table1[[#This Row],[deadline]]/60)/60)/24)+DATE(1970,1,1)</f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9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>ROUND(Table1[[#This Row],[pledged]]/Table1[[#This Row],[goal]]*100,0)</f>
        <v>172</v>
      </c>
      <c r="P508">
        <f>IFERROR(ROUND(Table1[[#This Row],[pledged]]/Table1[[#This Row],[backers_count]],2),0)</f>
        <v>174.21</v>
      </c>
      <c r="Q508" t="s">
        <v>8314</v>
      </c>
      <c r="R508" t="s">
        <v>8315</v>
      </c>
      <c r="S508" s="14">
        <f>(((Table1[[#This Row],[launched_at]]/60)/60)/24)+DATE(1970,1,1)</f>
        <v>42278.662037037036</v>
      </c>
      <c r="T508" s="14">
        <f>(((Table1[[#This Row],[deadline]]/60)/60)/24)+DATE(1970,1,1)</f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9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>ROUND(Table1[[#This Row],[pledged]]/Table1[[#This Row],[goal]]*100,0)</f>
        <v>103</v>
      </c>
      <c r="P509">
        <f>IFERROR(ROUND(Table1[[#This Row],[pledged]]/Table1[[#This Row],[backers_count]],2),0)</f>
        <v>85.53</v>
      </c>
      <c r="Q509" t="s">
        <v>8324</v>
      </c>
      <c r="R509" t="s">
        <v>8327</v>
      </c>
      <c r="S509" s="14">
        <f>(((Table1[[#This Row],[launched_at]]/60)/60)/24)+DATE(1970,1,1)</f>
        <v>42522.347812499997</v>
      </c>
      <c r="T509" s="14">
        <f>(((Table1[[#This Row],[deadline]]/60)/60)/24)+DATE(1970,1,1)</f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9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>ROUND(Table1[[#This Row],[pledged]]/Table1[[#This Row],[goal]]*100,0)</f>
        <v>154</v>
      </c>
      <c r="P510">
        <f>IFERROR(ROUND(Table1[[#This Row],[pledged]]/Table1[[#This Row],[backers_count]],2),0)</f>
        <v>106.5</v>
      </c>
      <c r="Q510" t="s">
        <v>8324</v>
      </c>
      <c r="R510" t="s">
        <v>8327</v>
      </c>
      <c r="S510" s="14">
        <f>(((Table1[[#This Row],[launched_at]]/60)/60)/24)+DATE(1970,1,1)</f>
        <v>42284.500104166669</v>
      </c>
      <c r="T510" s="14">
        <f>(((Table1[[#This Row],[deadline]]/60)/60)/24)+DATE(1970,1,1)</f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9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>ROUND(Table1[[#This Row],[pledged]]/Table1[[#This Row],[goal]]*100,0)</f>
        <v>119</v>
      </c>
      <c r="P511">
        <f>IFERROR(ROUND(Table1[[#This Row],[pledged]]/Table1[[#This Row],[backers_count]],2),0)</f>
        <v>61.5</v>
      </c>
      <c r="Q511" t="s">
        <v>8322</v>
      </c>
      <c r="R511" t="s">
        <v>8323</v>
      </c>
      <c r="S511" s="14">
        <f>(((Table1[[#This Row],[launched_at]]/60)/60)/24)+DATE(1970,1,1)</f>
        <v>41312.737673611111</v>
      </c>
      <c r="T511" s="14">
        <f>(((Table1[[#This Row],[deadline]]/60)/60)/24)+DATE(1970,1,1)</f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9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>ROUND(Table1[[#This Row],[pledged]]/Table1[[#This Row],[goal]]*100,0)</f>
        <v>15</v>
      </c>
      <c r="P512">
        <f>IFERROR(ROUND(Table1[[#This Row],[pledged]]/Table1[[#This Row],[backers_count]],2),0)</f>
        <v>530.69000000000005</v>
      </c>
      <c r="Q512" t="s">
        <v>8309</v>
      </c>
      <c r="R512" t="s">
        <v>8311</v>
      </c>
      <c r="S512" s="14">
        <f>(((Table1[[#This Row],[launched_at]]/60)/60)/24)+DATE(1970,1,1)</f>
        <v>41866.931076388886</v>
      </c>
      <c r="T512" s="14">
        <f>(((Table1[[#This Row],[deadline]]/60)/60)/24)+DATE(1970,1,1)</f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9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>ROUND(Table1[[#This Row],[pledged]]/Table1[[#This Row],[goal]]*100,0)</f>
        <v>102</v>
      </c>
      <c r="P513">
        <f>IFERROR(ROUND(Table1[[#This Row],[pledged]]/Table1[[#This Row],[backers_count]],2),0)</f>
        <v>127.79</v>
      </c>
      <c r="Q513" t="s">
        <v>8324</v>
      </c>
      <c r="R513" t="s">
        <v>8327</v>
      </c>
      <c r="S513" s="14">
        <f>(((Table1[[#This Row],[launched_at]]/60)/60)/24)+DATE(1970,1,1)</f>
        <v>42292.701053240744</v>
      </c>
      <c r="T513" s="14">
        <f>(((Table1[[#This Row],[deadline]]/60)/60)/24)+DATE(1970,1,1)</f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9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>ROUND(Table1[[#This Row],[pledged]]/Table1[[#This Row],[goal]]*100,0)</f>
        <v>102</v>
      </c>
      <c r="P514">
        <f>IFERROR(ROUND(Table1[[#This Row],[pledged]]/Table1[[#This Row],[backers_count]],2),0)</f>
        <v>136.85</v>
      </c>
      <c r="Q514" t="s">
        <v>8324</v>
      </c>
      <c r="R514" t="s">
        <v>8327</v>
      </c>
      <c r="S514" s="14">
        <f>(((Table1[[#This Row],[launched_at]]/60)/60)/24)+DATE(1970,1,1)</f>
        <v>42769.574999999997</v>
      </c>
      <c r="T514" s="14">
        <f>(((Table1[[#This Row],[deadline]]/60)/60)/24)+DATE(1970,1,1)</f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9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>ROUND(Table1[[#This Row],[pledged]]/Table1[[#This Row],[goal]]*100,0)</f>
        <v>102</v>
      </c>
      <c r="P515">
        <f>IFERROR(ROUND(Table1[[#This Row],[pledged]]/Table1[[#This Row],[backers_count]],2),0)</f>
        <v>88.04</v>
      </c>
      <c r="Q515" t="s">
        <v>8328</v>
      </c>
      <c r="R515" t="s">
        <v>8332</v>
      </c>
      <c r="S515" s="14">
        <f>(((Table1[[#This Row],[launched_at]]/60)/60)/24)+DATE(1970,1,1)</f>
        <v>41388.021261574075</v>
      </c>
      <c r="T515" s="14">
        <f>(((Table1[[#This Row],[deadline]]/60)/60)/24)+DATE(1970,1,1)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9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>ROUND(Table1[[#This Row],[pledged]]/Table1[[#This Row],[goal]]*100,0)</f>
        <v>102</v>
      </c>
      <c r="P516">
        <f>IFERROR(ROUND(Table1[[#This Row],[pledged]]/Table1[[#This Row],[backers_count]],2),0)</f>
        <v>53.18</v>
      </c>
      <c r="Q516" t="s">
        <v>8324</v>
      </c>
      <c r="R516" t="s">
        <v>8327</v>
      </c>
      <c r="S516" s="14">
        <f>(((Table1[[#This Row],[launched_at]]/60)/60)/24)+DATE(1970,1,1)</f>
        <v>42172.757638888885</v>
      </c>
      <c r="T516" s="14">
        <f>(((Table1[[#This Row],[deadline]]/60)/60)/24)+DATE(1970,1,1)</f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9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>ROUND(Table1[[#This Row],[pledged]]/Table1[[#This Row],[goal]]*100,0)</f>
        <v>102</v>
      </c>
      <c r="P517">
        <f>IFERROR(ROUND(Table1[[#This Row],[pledged]]/Table1[[#This Row],[backers_count]],2),0)</f>
        <v>221.52</v>
      </c>
      <c r="Q517" t="s">
        <v>8322</v>
      </c>
      <c r="R517" t="s">
        <v>8333</v>
      </c>
      <c r="S517" s="14">
        <f>(((Table1[[#This Row],[launched_at]]/60)/60)/24)+DATE(1970,1,1)</f>
        <v>42089.83289351852</v>
      </c>
      <c r="T517" s="14">
        <f>(((Table1[[#This Row],[deadline]]/60)/60)/24)+DATE(1970,1,1)</f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9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>ROUND(Table1[[#This Row],[pledged]]/Table1[[#This Row],[goal]]*100,0)</f>
        <v>61</v>
      </c>
      <c r="P518">
        <f>IFERROR(ROUND(Table1[[#This Row],[pledged]]/Table1[[#This Row],[backers_count]],2),0)</f>
        <v>109.94</v>
      </c>
      <c r="Q518" t="s">
        <v>8314</v>
      </c>
      <c r="R518" t="s">
        <v>8315</v>
      </c>
      <c r="S518" s="14">
        <f>(((Table1[[#This Row],[launched_at]]/60)/60)/24)+DATE(1970,1,1)</f>
        <v>42189.031041666662</v>
      </c>
      <c r="T518" s="14">
        <f>(((Table1[[#This Row],[deadline]]/60)/60)/24)+DATE(1970,1,1)</f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9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>ROUND(Table1[[#This Row],[pledged]]/Table1[[#This Row],[goal]]*100,0)</f>
        <v>305</v>
      </c>
      <c r="P519">
        <f>IFERROR(ROUND(Table1[[#This Row],[pledged]]/Table1[[#This Row],[backers_count]],2),0)</f>
        <v>68.489999999999995</v>
      </c>
      <c r="Q519" t="s">
        <v>8322</v>
      </c>
      <c r="R519" t="s">
        <v>8323</v>
      </c>
      <c r="S519" s="14">
        <f>(((Table1[[#This Row],[launched_at]]/60)/60)/24)+DATE(1970,1,1)</f>
        <v>40480.363483796296</v>
      </c>
      <c r="T519" s="14">
        <f>(((Table1[[#This Row],[deadline]]/60)/60)/24)+DATE(1970,1,1)</f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9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>ROUND(Table1[[#This Row],[pledged]]/Table1[[#This Row],[goal]]*100,0)</f>
        <v>102</v>
      </c>
      <c r="P520">
        <f>IFERROR(ROUND(Table1[[#This Row],[pledged]]/Table1[[#This Row],[backers_count]],2),0)</f>
        <v>125.12</v>
      </c>
      <c r="Q520" t="s">
        <v>8324</v>
      </c>
      <c r="R520" t="s">
        <v>8327</v>
      </c>
      <c r="S520" s="14">
        <f>(((Table1[[#This Row],[launched_at]]/60)/60)/24)+DATE(1970,1,1)</f>
        <v>42567.840069444443</v>
      </c>
      <c r="T520" s="14">
        <f>(((Table1[[#This Row],[deadline]]/60)/60)/24)+DATE(1970,1,1)</f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9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>ROUND(Table1[[#This Row],[pledged]]/Table1[[#This Row],[goal]]*100,0)</f>
        <v>102</v>
      </c>
      <c r="P521">
        <f>IFERROR(ROUND(Table1[[#This Row],[pledged]]/Table1[[#This Row],[backers_count]],2),0)</f>
        <v>149.31</v>
      </c>
      <c r="Q521" t="s">
        <v>8320</v>
      </c>
      <c r="R521" t="s">
        <v>8321</v>
      </c>
      <c r="S521" s="14">
        <f>(((Table1[[#This Row],[launched_at]]/60)/60)/24)+DATE(1970,1,1)</f>
        <v>41902.07240740741</v>
      </c>
      <c r="T521" s="14">
        <f>(((Table1[[#This Row],[deadline]]/60)/60)/24)+DATE(1970,1,1)</f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9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>ROUND(Table1[[#This Row],[pledged]]/Table1[[#This Row],[goal]]*100,0)</f>
        <v>102</v>
      </c>
      <c r="P522">
        <f>IFERROR(ROUND(Table1[[#This Row],[pledged]]/Table1[[#This Row],[backers_count]],2),0)</f>
        <v>67.39</v>
      </c>
      <c r="Q522" t="s">
        <v>8328</v>
      </c>
      <c r="R522" t="s">
        <v>8332</v>
      </c>
      <c r="S522" s="14">
        <f>(((Table1[[#This Row],[launched_at]]/60)/60)/24)+DATE(1970,1,1)</f>
        <v>41664.684108796297</v>
      </c>
      <c r="T522" s="14">
        <f>(((Table1[[#This Row],[deadline]]/60)/60)/24)+DATE(1970,1,1)</f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9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>ROUND(Table1[[#This Row],[pledged]]/Table1[[#This Row],[goal]]*100,0)</f>
        <v>101</v>
      </c>
      <c r="P523">
        <f>IFERROR(ROUND(Table1[[#This Row],[pledged]]/Table1[[#This Row],[backers_count]],2),0)</f>
        <v>44.67</v>
      </c>
      <c r="Q523" t="s">
        <v>8312</v>
      </c>
      <c r="R523" t="s">
        <v>8313</v>
      </c>
      <c r="S523" s="14">
        <f>(((Table1[[#This Row],[launched_at]]/60)/60)/24)+DATE(1970,1,1)</f>
        <v>41899.645300925928</v>
      </c>
      <c r="T523" s="14">
        <f>(((Table1[[#This Row],[deadline]]/60)/60)/24)+DATE(1970,1,1)</f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9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>ROUND(Table1[[#This Row],[pledged]]/Table1[[#This Row],[goal]]*100,0)</f>
        <v>101</v>
      </c>
      <c r="P524">
        <f>IFERROR(ROUND(Table1[[#This Row],[pledged]]/Table1[[#This Row],[backers_count]],2),0)</f>
        <v>123.35</v>
      </c>
      <c r="Q524" t="s">
        <v>8320</v>
      </c>
      <c r="R524" t="s">
        <v>8321</v>
      </c>
      <c r="S524" s="14">
        <f>(((Table1[[#This Row],[launched_at]]/60)/60)/24)+DATE(1970,1,1)</f>
        <v>41789.896805555552</v>
      </c>
      <c r="T524" s="14">
        <f>(((Table1[[#This Row],[deadline]]/60)/60)/24)+DATE(1970,1,1)</f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9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>ROUND(Table1[[#This Row],[pledged]]/Table1[[#This Row],[goal]]*100,0)</f>
        <v>101</v>
      </c>
      <c r="P525">
        <f>IFERROR(ROUND(Table1[[#This Row],[pledged]]/Table1[[#This Row],[backers_count]],2),0)</f>
        <v>256.37</v>
      </c>
      <c r="Q525" t="s">
        <v>8324</v>
      </c>
      <c r="R525" t="s">
        <v>8327</v>
      </c>
      <c r="S525" s="14">
        <f>(((Table1[[#This Row],[launched_at]]/60)/60)/24)+DATE(1970,1,1)</f>
        <v>42772.833379629628</v>
      </c>
      <c r="T525" s="14">
        <f>(((Table1[[#This Row],[deadline]]/60)/60)/24)+DATE(1970,1,1)</f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9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>ROUND(Table1[[#This Row],[pledged]]/Table1[[#This Row],[goal]]*100,0)</f>
        <v>302</v>
      </c>
      <c r="P526">
        <f>IFERROR(ROUND(Table1[[#This Row],[pledged]]/Table1[[#This Row],[backers_count]],2),0)</f>
        <v>252.02</v>
      </c>
      <c r="Q526" t="s">
        <v>8324</v>
      </c>
      <c r="R526" t="s">
        <v>8327</v>
      </c>
      <c r="S526" s="14">
        <f>(((Table1[[#This Row],[launched_at]]/60)/60)/24)+DATE(1970,1,1)</f>
        <v>42473.794710648144</v>
      </c>
      <c r="T526" s="14">
        <f>(((Table1[[#This Row],[deadline]]/60)/60)/24)+DATE(1970,1,1)</f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9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>ROUND(Table1[[#This Row],[pledged]]/Table1[[#This Row],[goal]]*100,0)</f>
        <v>101</v>
      </c>
      <c r="P527">
        <f>IFERROR(ROUND(Table1[[#This Row],[pledged]]/Table1[[#This Row],[backers_count]],2),0)</f>
        <v>97.99</v>
      </c>
      <c r="Q527" t="s">
        <v>8328</v>
      </c>
      <c r="R527" t="s">
        <v>8332</v>
      </c>
      <c r="S527" s="14">
        <f>(((Table1[[#This Row],[launched_at]]/60)/60)/24)+DATE(1970,1,1)</f>
        <v>40869.675173611111</v>
      </c>
      <c r="T527" s="14">
        <f>(((Table1[[#This Row],[deadline]]/60)/60)/24)+DATE(1970,1,1)</f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9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>ROUND(Table1[[#This Row],[pledged]]/Table1[[#This Row],[goal]]*100,0)</f>
        <v>191</v>
      </c>
      <c r="P528">
        <f>IFERROR(ROUND(Table1[[#This Row],[pledged]]/Table1[[#This Row],[backers_count]],2),0)</f>
        <v>259.95</v>
      </c>
      <c r="Q528" t="s">
        <v>8324</v>
      </c>
      <c r="R528" t="s">
        <v>8325</v>
      </c>
      <c r="S528" s="14">
        <f>(((Table1[[#This Row],[launched_at]]/60)/60)/24)+DATE(1970,1,1)</f>
        <v>41862.803078703706</v>
      </c>
      <c r="T528" s="14">
        <f>(((Table1[[#This Row],[deadline]]/60)/60)/24)+DATE(1970,1,1)</f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9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>ROUND(Table1[[#This Row],[pledged]]/Table1[[#This Row],[goal]]*100,0)</f>
        <v>537</v>
      </c>
      <c r="P529">
        <f>IFERROR(ROUND(Table1[[#This Row],[pledged]]/Table1[[#This Row],[backers_count]],2),0)</f>
        <v>22.12</v>
      </c>
      <c r="Q529" t="s">
        <v>8317</v>
      </c>
      <c r="R529" t="s">
        <v>8318</v>
      </c>
      <c r="S529" s="14">
        <f>(((Table1[[#This Row],[launched_at]]/60)/60)/24)+DATE(1970,1,1)</f>
        <v>42371.617164351846</v>
      </c>
      <c r="T529" s="14">
        <f>(((Table1[[#This Row],[deadline]]/60)/60)/24)+DATE(1970,1,1)</f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9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>ROUND(Table1[[#This Row],[pledged]]/Table1[[#This Row],[goal]]*100,0)</f>
        <v>113</v>
      </c>
      <c r="P530">
        <f>IFERROR(ROUND(Table1[[#This Row],[pledged]]/Table1[[#This Row],[backers_count]],2),0)</f>
        <v>73.02</v>
      </c>
      <c r="Q530" t="s">
        <v>8322</v>
      </c>
      <c r="R530" t="s">
        <v>8323</v>
      </c>
      <c r="S530" s="14">
        <f>(((Table1[[#This Row],[launched_at]]/60)/60)/24)+DATE(1970,1,1)</f>
        <v>40862.492939814816</v>
      </c>
      <c r="T530" s="14">
        <f>(((Table1[[#This Row],[deadline]]/60)/60)/24)+DATE(1970,1,1)</f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9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>ROUND(Table1[[#This Row],[pledged]]/Table1[[#This Row],[goal]]*100,0)</f>
        <v>143</v>
      </c>
      <c r="P531">
        <f>IFERROR(ROUND(Table1[[#This Row],[pledged]]/Table1[[#This Row],[backers_count]],2),0)</f>
        <v>185.48</v>
      </c>
      <c r="Q531" t="s">
        <v>8322</v>
      </c>
      <c r="R531" t="s">
        <v>8333</v>
      </c>
      <c r="S531" s="14">
        <f>(((Table1[[#This Row],[launched_at]]/60)/60)/24)+DATE(1970,1,1)</f>
        <v>42766.600497685184</v>
      </c>
      <c r="T531" s="14">
        <f>(((Table1[[#This Row],[deadline]]/60)/60)/24)+DATE(1970,1,1)</f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9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>ROUND(Table1[[#This Row],[pledged]]/Table1[[#This Row],[goal]]*100,0)</f>
        <v>73</v>
      </c>
      <c r="P532">
        <f>IFERROR(ROUND(Table1[[#This Row],[pledged]]/Table1[[#This Row],[backers_count]],2),0)</f>
        <v>405.5</v>
      </c>
      <c r="Q532" t="s">
        <v>8309</v>
      </c>
      <c r="R532" t="s">
        <v>8311</v>
      </c>
      <c r="S532" s="14">
        <f>(((Table1[[#This Row],[launched_at]]/60)/60)/24)+DATE(1970,1,1)</f>
        <v>42262.104780092588</v>
      </c>
      <c r="T532" s="14">
        <f>(((Table1[[#This Row],[deadline]]/60)/60)/24)+DATE(1970,1,1)</f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9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>ROUND(Table1[[#This Row],[pledged]]/Table1[[#This Row],[goal]]*100,0)</f>
        <v>145</v>
      </c>
      <c r="P533">
        <f>IFERROR(ROUND(Table1[[#This Row],[pledged]]/Table1[[#This Row],[backers_count]],2),0)</f>
        <v>70.790000000000006</v>
      </c>
      <c r="Q533" t="s">
        <v>8328</v>
      </c>
      <c r="R533" t="s">
        <v>8332</v>
      </c>
      <c r="S533" s="14">
        <f>(((Table1[[#This Row],[launched_at]]/60)/60)/24)+DATE(1970,1,1)</f>
        <v>41053.80846064815</v>
      </c>
      <c r="T533" s="14">
        <f>(((Table1[[#This Row],[deadline]]/60)/60)/24)+DATE(1970,1,1)</f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9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>ROUND(Table1[[#This Row],[pledged]]/Table1[[#This Row],[goal]]*100,0)</f>
        <v>111</v>
      </c>
      <c r="P534">
        <f>IFERROR(ROUND(Table1[[#This Row],[pledged]]/Table1[[#This Row],[backers_count]],2),0)</f>
        <v>200.69</v>
      </c>
      <c r="Q534" t="s">
        <v>8324</v>
      </c>
      <c r="R534" t="s">
        <v>8327</v>
      </c>
      <c r="S534" s="14">
        <f>(((Table1[[#This Row],[launched_at]]/60)/60)/24)+DATE(1970,1,1)</f>
        <v>41775.753761574073</v>
      </c>
      <c r="T534" s="14">
        <f>(((Table1[[#This Row],[deadline]]/60)/60)/24)+DATE(1970,1,1)</f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9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>ROUND(Table1[[#This Row],[pledged]]/Table1[[#This Row],[goal]]*100,0)</f>
        <v>144</v>
      </c>
      <c r="P535">
        <f>IFERROR(ROUND(Table1[[#This Row],[pledged]]/Table1[[#This Row],[backers_count]],2),0)</f>
        <v>92.55</v>
      </c>
      <c r="Q535" t="s">
        <v>8328</v>
      </c>
      <c r="R535" t="s">
        <v>8332</v>
      </c>
      <c r="S535" s="14">
        <f>(((Table1[[#This Row],[launched_at]]/60)/60)/24)+DATE(1970,1,1)</f>
        <v>41276.047905092593</v>
      </c>
      <c r="T535" s="14">
        <f>(((Table1[[#This Row],[deadline]]/60)/60)/24)+DATE(1970,1,1)</f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9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>ROUND(Table1[[#This Row],[pledged]]/Table1[[#This Row],[goal]]*100,0)</f>
        <v>11</v>
      </c>
      <c r="P536">
        <f>IFERROR(ROUND(Table1[[#This Row],[pledged]]/Table1[[#This Row],[backers_count]],2),0)</f>
        <v>51.82</v>
      </c>
      <c r="Q536" t="s">
        <v>8309</v>
      </c>
      <c r="R536" t="s">
        <v>8311</v>
      </c>
      <c r="S536" s="14">
        <f>(((Table1[[#This Row],[launched_at]]/60)/60)/24)+DATE(1970,1,1)</f>
        <v>42410.774155092593</v>
      </c>
      <c r="T536" s="14">
        <f>(((Table1[[#This Row],[deadline]]/60)/60)/24)+DATE(1970,1,1)</f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9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>ROUND(Table1[[#This Row],[pledged]]/Table1[[#This Row],[goal]]*100,0)</f>
        <v>28</v>
      </c>
      <c r="P537">
        <f>IFERROR(ROUND(Table1[[#This Row],[pledged]]/Table1[[#This Row],[backers_count]],2),0)</f>
        <v>26.6</v>
      </c>
      <c r="Q537" t="s">
        <v>8317</v>
      </c>
      <c r="R537" t="s">
        <v>8335</v>
      </c>
      <c r="S537" s="14">
        <f>(((Table1[[#This Row],[launched_at]]/60)/60)/24)+DATE(1970,1,1)</f>
        <v>41948.771168981482</v>
      </c>
      <c r="T537" s="14">
        <f>(((Table1[[#This Row],[deadline]]/60)/60)/24)+DATE(1970,1,1)</f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9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>ROUND(Table1[[#This Row],[pledged]]/Table1[[#This Row],[goal]]*100,0)</f>
        <v>118</v>
      </c>
      <c r="P538">
        <f>IFERROR(ROUND(Table1[[#This Row],[pledged]]/Table1[[#This Row],[backers_count]],2),0)</f>
        <v>97.19</v>
      </c>
      <c r="Q538" t="s">
        <v>8309</v>
      </c>
      <c r="R538" t="s">
        <v>8310</v>
      </c>
      <c r="S538" s="14">
        <f>(((Table1[[#This Row],[launched_at]]/60)/60)/24)+DATE(1970,1,1)</f>
        <v>41389.808194444442</v>
      </c>
      <c r="T538" s="14">
        <f>(((Table1[[#This Row],[deadline]]/60)/60)/24)+DATE(1970,1,1)</f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9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>ROUND(Table1[[#This Row],[pledged]]/Table1[[#This Row],[goal]]*100,0)</f>
        <v>283</v>
      </c>
      <c r="P539">
        <f>IFERROR(ROUND(Table1[[#This Row],[pledged]]/Table1[[#This Row],[backers_count]],2),0)</f>
        <v>49.88</v>
      </c>
      <c r="Q539" t="s">
        <v>8322</v>
      </c>
      <c r="R539" t="s">
        <v>8323</v>
      </c>
      <c r="S539" s="14">
        <f>(((Table1[[#This Row],[launched_at]]/60)/60)/24)+DATE(1970,1,1)</f>
        <v>41330.038784722223</v>
      </c>
      <c r="T539" s="14">
        <f>(((Table1[[#This Row],[deadline]]/60)/60)/24)+DATE(1970,1,1)</f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9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>ROUND(Table1[[#This Row],[pledged]]/Table1[[#This Row],[goal]]*100,0)</f>
        <v>128</v>
      </c>
      <c r="P540">
        <f>IFERROR(ROUND(Table1[[#This Row],[pledged]]/Table1[[#This Row],[backers_count]],2),0)</f>
        <v>118.34</v>
      </c>
      <c r="Q540" t="s">
        <v>8322</v>
      </c>
      <c r="R540" t="s">
        <v>8333</v>
      </c>
      <c r="S540" s="14">
        <f>(((Table1[[#This Row],[launched_at]]/60)/60)/24)+DATE(1970,1,1)</f>
        <v>42196.928668981483</v>
      </c>
      <c r="T540" s="14">
        <f>(((Table1[[#This Row],[deadline]]/60)/60)/24)+DATE(1970,1,1)</f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9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>ROUND(Table1[[#This Row],[pledged]]/Table1[[#This Row],[goal]]*100,0)</f>
        <v>281</v>
      </c>
      <c r="P541">
        <f>IFERROR(ROUND(Table1[[#This Row],[pledged]]/Table1[[#This Row],[backers_count]],2),0)</f>
        <v>147.94999999999999</v>
      </c>
      <c r="Q541" t="s">
        <v>8309</v>
      </c>
      <c r="R541" t="s">
        <v>8310</v>
      </c>
      <c r="S541" s="14">
        <f>(((Table1[[#This Row],[launched_at]]/60)/60)/24)+DATE(1970,1,1)</f>
        <v>41861.070567129631</v>
      </c>
      <c r="T541" s="14">
        <f>(((Table1[[#This Row],[deadline]]/60)/60)/24)+DATE(1970,1,1)</f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9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>ROUND(Table1[[#This Row],[pledged]]/Table1[[#This Row],[goal]]*100,0)</f>
        <v>47</v>
      </c>
      <c r="P542">
        <f>IFERROR(ROUND(Table1[[#This Row],[pledged]]/Table1[[#This Row],[backers_count]],2),0)</f>
        <v>1272.73</v>
      </c>
      <c r="Q542" t="s">
        <v>8309</v>
      </c>
      <c r="R542" t="s">
        <v>8311</v>
      </c>
      <c r="S542" s="14">
        <f>(((Table1[[#This Row],[launched_at]]/60)/60)/24)+DATE(1970,1,1)</f>
        <v>42742.30332175926</v>
      </c>
      <c r="T542" s="14">
        <f>(((Table1[[#This Row],[deadline]]/60)/60)/24)+DATE(1970,1,1)</f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9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>ROUND(Table1[[#This Row],[pledged]]/Table1[[#This Row],[goal]]*100,0)</f>
        <v>117</v>
      </c>
      <c r="P543">
        <f>IFERROR(ROUND(Table1[[#This Row],[pledged]]/Table1[[#This Row],[backers_count]],2),0)</f>
        <v>76.92</v>
      </c>
      <c r="Q543" t="s">
        <v>8328</v>
      </c>
      <c r="R543" t="s">
        <v>8332</v>
      </c>
      <c r="S543" s="14">
        <f>(((Table1[[#This Row],[launched_at]]/60)/60)/24)+DATE(1970,1,1)</f>
        <v>41507.845451388886</v>
      </c>
      <c r="T543" s="14">
        <f>(((Table1[[#This Row],[deadline]]/60)/60)/24)+DATE(1970,1,1)</f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9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>ROUND(Table1[[#This Row],[pledged]]/Table1[[#This Row],[goal]]*100,0)</f>
        <v>111</v>
      </c>
      <c r="P544">
        <f>IFERROR(ROUND(Table1[[#This Row],[pledged]]/Table1[[#This Row],[backers_count]],2),0)</f>
        <v>73.36</v>
      </c>
      <c r="Q544" t="s">
        <v>8328</v>
      </c>
      <c r="R544" t="s">
        <v>8332</v>
      </c>
      <c r="S544" s="14">
        <f>(((Table1[[#This Row],[launched_at]]/60)/60)/24)+DATE(1970,1,1)</f>
        <v>41682.099189814813</v>
      </c>
      <c r="T544" s="14">
        <f>(((Table1[[#This Row],[deadline]]/60)/60)/24)+DATE(1970,1,1)</f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9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>ROUND(Table1[[#This Row],[pledged]]/Table1[[#This Row],[goal]]*100,0)</f>
        <v>347</v>
      </c>
      <c r="P545">
        <f>IFERROR(ROUND(Table1[[#This Row],[pledged]]/Table1[[#This Row],[backers_count]],2),0)</f>
        <v>29.31</v>
      </c>
      <c r="Q545" t="s">
        <v>8309</v>
      </c>
      <c r="R545" t="s">
        <v>8310</v>
      </c>
      <c r="S545" s="14">
        <f>(((Table1[[#This Row],[launched_at]]/60)/60)/24)+DATE(1970,1,1)</f>
        <v>41438.899594907409</v>
      </c>
      <c r="T545" s="14">
        <f>(((Table1[[#This Row],[deadline]]/60)/60)/24)+DATE(1970,1,1)</f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9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>ROUND(Table1[[#This Row],[pledged]]/Table1[[#This Row],[goal]]*100,0)</f>
        <v>57</v>
      </c>
      <c r="P546">
        <f>IFERROR(ROUND(Table1[[#This Row],[pledged]]/Table1[[#This Row],[backers_count]],2),0)</f>
        <v>150.5</v>
      </c>
      <c r="Q546" t="s">
        <v>8314</v>
      </c>
      <c r="R546" t="s">
        <v>8315</v>
      </c>
      <c r="S546" s="14">
        <f>(((Table1[[#This Row],[launched_at]]/60)/60)/24)+DATE(1970,1,1)</f>
        <v>41891.780023148152</v>
      </c>
      <c r="T546" s="14">
        <f>(((Table1[[#This Row],[deadline]]/60)/60)/24)+DATE(1970,1,1)</f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9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>ROUND(Table1[[#This Row],[pledged]]/Table1[[#This Row],[goal]]*100,0)</f>
        <v>114</v>
      </c>
      <c r="P547">
        <f>IFERROR(ROUND(Table1[[#This Row],[pledged]]/Table1[[#This Row],[backers_count]],2),0)</f>
        <v>103.22</v>
      </c>
      <c r="Q547" t="s">
        <v>8322</v>
      </c>
      <c r="R547" t="s">
        <v>8323</v>
      </c>
      <c r="S547" s="14">
        <f>(((Table1[[#This Row],[launched_at]]/60)/60)/24)+DATE(1970,1,1)</f>
        <v>42292.250787037032</v>
      </c>
      <c r="T547" s="14">
        <f>(((Table1[[#This Row],[deadline]]/60)/60)/24)+DATE(1970,1,1)</f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9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>ROUND(Table1[[#This Row],[pledged]]/Table1[[#This Row],[goal]]*100,0)</f>
        <v>171</v>
      </c>
      <c r="P548">
        <f>IFERROR(ROUND(Table1[[#This Row],[pledged]]/Table1[[#This Row],[backers_count]],2),0)</f>
        <v>25.43</v>
      </c>
      <c r="Q548" t="s">
        <v>8317</v>
      </c>
      <c r="R548" t="s">
        <v>8318</v>
      </c>
      <c r="S548" s="14">
        <f>(((Table1[[#This Row],[launched_at]]/60)/60)/24)+DATE(1970,1,1)</f>
        <v>41484.664247685185</v>
      </c>
      <c r="T548" s="14">
        <f>(((Table1[[#This Row],[deadline]]/60)/60)/24)+DATE(1970,1,1)</f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9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>ROUND(Table1[[#This Row],[pledged]]/Table1[[#This Row],[goal]]*100,0)</f>
        <v>27</v>
      </c>
      <c r="P549">
        <f>IFERROR(ROUND(Table1[[#This Row],[pledged]]/Table1[[#This Row],[backers_count]],2),0)</f>
        <v>402.71</v>
      </c>
      <c r="Q549" t="s">
        <v>8309</v>
      </c>
      <c r="R549" t="s">
        <v>8343</v>
      </c>
      <c r="S549" s="14">
        <f>(((Table1[[#This Row],[launched_at]]/60)/60)/24)+DATE(1970,1,1)</f>
        <v>42283.592465277776</v>
      </c>
      <c r="T549" s="14">
        <f>(((Table1[[#This Row],[deadline]]/60)/60)/24)+DATE(1970,1,1)</f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9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>ROUND(Table1[[#This Row],[pledged]]/Table1[[#This Row],[goal]]*100,0)</f>
        <v>109</v>
      </c>
      <c r="P550">
        <f>IFERROR(ROUND(Table1[[#This Row],[pledged]]/Table1[[#This Row],[backers_count]],2),0)</f>
        <v>103.68</v>
      </c>
      <c r="Q550" t="s">
        <v>8328</v>
      </c>
      <c r="R550" t="s">
        <v>8342</v>
      </c>
      <c r="S550" s="14">
        <f>(((Table1[[#This Row],[launched_at]]/60)/60)/24)+DATE(1970,1,1)</f>
        <v>42269.967835648145</v>
      </c>
      <c r="T550" s="14">
        <f>(((Table1[[#This Row],[deadline]]/60)/60)/24)+DATE(1970,1,1)</f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9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>ROUND(Table1[[#This Row],[pledged]]/Table1[[#This Row],[goal]]*100,0)</f>
        <v>136</v>
      </c>
      <c r="P551">
        <f>IFERROR(ROUND(Table1[[#This Row],[pledged]]/Table1[[#This Row],[backers_count]],2),0)</f>
        <v>59.97</v>
      </c>
      <c r="Q551" t="s">
        <v>8312</v>
      </c>
      <c r="R551" t="s">
        <v>8334</v>
      </c>
      <c r="S551" s="14">
        <f>(((Table1[[#This Row],[launched_at]]/60)/60)/24)+DATE(1970,1,1)</f>
        <v>42200.578310185185</v>
      </c>
      <c r="T551" s="14">
        <f>(((Table1[[#This Row],[deadline]]/60)/60)/24)+DATE(1970,1,1)</f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9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>ROUND(Table1[[#This Row],[pledged]]/Table1[[#This Row],[goal]]*100,0)</f>
        <v>1357</v>
      </c>
      <c r="P552">
        <f>IFERROR(ROUND(Table1[[#This Row],[pledged]]/Table1[[#This Row],[backers_count]],2),0)</f>
        <v>14.37</v>
      </c>
      <c r="Q552" t="s">
        <v>8317</v>
      </c>
      <c r="R552" t="s">
        <v>8318</v>
      </c>
      <c r="S552" s="14">
        <f>(((Table1[[#This Row],[launched_at]]/60)/60)/24)+DATE(1970,1,1)</f>
        <v>42315.699490740735</v>
      </c>
      <c r="T552" s="14">
        <f>(((Table1[[#This Row],[deadline]]/60)/60)/24)+DATE(1970,1,1)</f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9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>ROUND(Table1[[#This Row],[pledged]]/Table1[[#This Row],[goal]]*100,0)</f>
        <v>271</v>
      </c>
      <c r="P553">
        <f>IFERROR(ROUND(Table1[[#This Row],[pledged]]/Table1[[#This Row],[backers_count]],2),0)</f>
        <v>140.97999999999999</v>
      </c>
      <c r="Q553" t="s">
        <v>8317</v>
      </c>
      <c r="R553" t="s">
        <v>8318</v>
      </c>
      <c r="S553" s="14">
        <f>(((Table1[[#This Row],[launched_at]]/60)/60)/24)+DATE(1970,1,1)</f>
        <v>42452.825740740736</v>
      </c>
      <c r="T553" s="14">
        <f>(((Table1[[#This Row],[deadline]]/60)/60)/24)+DATE(1970,1,1)</f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9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>ROUND(Table1[[#This Row],[pledged]]/Table1[[#This Row],[goal]]*100,0)</f>
        <v>135</v>
      </c>
      <c r="P554">
        <f>IFERROR(ROUND(Table1[[#This Row],[pledged]]/Table1[[#This Row],[backers_count]],2),0)</f>
        <v>79.41</v>
      </c>
      <c r="Q554" t="s">
        <v>8314</v>
      </c>
      <c r="R554" t="s">
        <v>8315</v>
      </c>
      <c r="S554" s="14">
        <f>(((Table1[[#This Row],[launched_at]]/60)/60)/24)+DATE(1970,1,1)</f>
        <v>42298.34783564815</v>
      </c>
      <c r="T554" s="14">
        <f>(((Table1[[#This Row],[deadline]]/60)/60)/24)+DATE(1970,1,1)</f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9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>ROUND(Table1[[#This Row],[pledged]]/Table1[[#This Row],[goal]]*100,0)</f>
        <v>154</v>
      </c>
      <c r="P555">
        <f>IFERROR(ROUND(Table1[[#This Row],[pledged]]/Table1[[#This Row],[backers_count]],2),0)</f>
        <v>70.58</v>
      </c>
      <c r="Q555" t="s">
        <v>8328</v>
      </c>
      <c r="R555" t="s">
        <v>8332</v>
      </c>
      <c r="S555" s="14">
        <f>(((Table1[[#This Row],[launched_at]]/60)/60)/24)+DATE(1970,1,1)</f>
        <v>41600.538657407407</v>
      </c>
      <c r="T555" s="14">
        <f>(((Table1[[#This Row],[deadline]]/60)/60)/24)+DATE(1970,1,1)</f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9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>ROUND(Table1[[#This Row],[pledged]]/Table1[[#This Row],[goal]]*100,0)</f>
        <v>105</v>
      </c>
      <c r="P556">
        <f>IFERROR(ROUND(Table1[[#This Row],[pledged]]/Table1[[#This Row],[backers_count]],2),0)</f>
        <v>78.66</v>
      </c>
      <c r="Q556" t="s">
        <v>8322</v>
      </c>
      <c r="R556" t="s">
        <v>8323</v>
      </c>
      <c r="S556" s="14">
        <f>(((Table1[[#This Row],[launched_at]]/60)/60)/24)+DATE(1970,1,1)</f>
        <v>41079.877442129626</v>
      </c>
      <c r="T556" s="14">
        <f>(((Table1[[#This Row],[deadline]]/60)/60)/24)+DATE(1970,1,1)</f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9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>ROUND(Table1[[#This Row],[pledged]]/Table1[[#This Row],[goal]]*100,0)</f>
        <v>103</v>
      </c>
      <c r="P557">
        <f>IFERROR(ROUND(Table1[[#This Row],[pledged]]/Table1[[#This Row],[backers_count]],2),0)</f>
        <v>234.79</v>
      </c>
      <c r="Q557" t="s">
        <v>8314</v>
      </c>
      <c r="R557" t="s">
        <v>8315</v>
      </c>
      <c r="S557" s="14">
        <f>(((Table1[[#This Row],[launched_at]]/60)/60)/24)+DATE(1970,1,1)</f>
        <v>42297.748067129629</v>
      </c>
      <c r="T557" s="14">
        <f>(((Table1[[#This Row],[deadline]]/60)/60)/24)+DATE(1970,1,1)</f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9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>ROUND(Table1[[#This Row],[pledged]]/Table1[[#This Row],[goal]]*100,0)</f>
        <v>199</v>
      </c>
      <c r="P558">
        <f>IFERROR(ROUND(Table1[[#This Row],[pledged]]/Table1[[#This Row],[backers_count]],2),0)</f>
        <v>94.49</v>
      </c>
      <c r="Q558" t="s">
        <v>8328</v>
      </c>
      <c r="R558" t="s">
        <v>8332</v>
      </c>
      <c r="S558" s="14">
        <f>(((Table1[[#This Row],[launched_at]]/60)/60)/24)+DATE(1970,1,1)</f>
        <v>40487.621365740742</v>
      </c>
      <c r="T558" s="14">
        <f>(((Table1[[#This Row],[deadline]]/60)/60)/24)+DATE(1970,1,1)</f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9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>ROUND(Table1[[#This Row],[pledged]]/Table1[[#This Row],[goal]]*100,0)</f>
        <v>44</v>
      </c>
      <c r="P559">
        <f>IFERROR(ROUND(Table1[[#This Row],[pledged]]/Table1[[#This Row],[backers_count]],2),0)</f>
        <v>174.95</v>
      </c>
      <c r="Q559" t="s">
        <v>8309</v>
      </c>
      <c r="R559" t="s">
        <v>8311</v>
      </c>
      <c r="S559" s="14">
        <f>(((Table1[[#This Row],[launched_at]]/60)/60)/24)+DATE(1970,1,1)</f>
        <v>42676.583599537036</v>
      </c>
      <c r="T559" s="14">
        <f>(((Table1[[#This Row],[deadline]]/60)/60)/24)+DATE(1970,1,1)</f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9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>ROUND(Table1[[#This Row],[pledged]]/Table1[[#This Row],[goal]]*100,0)</f>
        <v>102</v>
      </c>
      <c r="P560">
        <f>IFERROR(ROUND(Table1[[#This Row],[pledged]]/Table1[[#This Row],[backers_count]],2),0)</f>
        <v>141.41999999999999</v>
      </c>
      <c r="Q560" t="s">
        <v>8312</v>
      </c>
      <c r="R560" t="s">
        <v>8334</v>
      </c>
      <c r="S560" s="14">
        <f>(((Table1[[#This Row],[launched_at]]/60)/60)/24)+DATE(1970,1,1)</f>
        <v>41401.648217592592</v>
      </c>
      <c r="T560" s="14">
        <f>(((Table1[[#This Row],[deadline]]/60)/60)/24)+DATE(1970,1,1)</f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9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>ROUND(Table1[[#This Row],[pledged]]/Table1[[#This Row],[goal]]*100,0)</f>
        <v>111</v>
      </c>
      <c r="P561">
        <f>IFERROR(ROUND(Table1[[#This Row],[pledged]]/Table1[[#This Row],[backers_count]],2),0)</f>
        <v>74.180000000000007</v>
      </c>
      <c r="Q561" t="s">
        <v>8320</v>
      </c>
      <c r="R561" t="s">
        <v>8321</v>
      </c>
      <c r="S561" s="14">
        <f>(((Table1[[#This Row],[launched_at]]/60)/60)/24)+DATE(1970,1,1)</f>
        <v>41786.640543981484</v>
      </c>
      <c r="T561" s="14">
        <f>(((Table1[[#This Row],[deadline]]/60)/60)/24)+DATE(1970,1,1)</f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9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>ROUND(Table1[[#This Row],[pledged]]/Table1[[#This Row],[goal]]*100,0)</f>
        <v>147</v>
      </c>
      <c r="P562">
        <f>IFERROR(ROUND(Table1[[#This Row],[pledged]]/Table1[[#This Row],[backers_count]],2),0)</f>
        <v>52.7</v>
      </c>
      <c r="Q562" t="s">
        <v>8317</v>
      </c>
      <c r="R562" t="s">
        <v>8318</v>
      </c>
      <c r="S562" s="14">
        <f>(((Table1[[#This Row],[launched_at]]/60)/60)/24)+DATE(1970,1,1)</f>
        <v>42262.416643518518</v>
      </c>
      <c r="T562" s="14">
        <f>(((Table1[[#This Row],[deadline]]/60)/60)/24)+DATE(1970,1,1)</f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9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>ROUND(Table1[[#This Row],[pledged]]/Table1[[#This Row],[goal]]*100,0)</f>
        <v>105</v>
      </c>
      <c r="P563">
        <f>IFERROR(ROUND(Table1[[#This Row],[pledged]]/Table1[[#This Row],[backers_count]],2),0)</f>
        <v>118.74</v>
      </c>
      <c r="Q563" t="s">
        <v>8314</v>
      </c>
      <c r="R563" t="s">
        <v>8315</v>
      </c>
      <c r="S563" s="14">
        <f>(((Table1[[#This Row],[launched_at]]/60)/60)/24)+DATE(1970,1,1)</f>
        <v>42130.865150462967</v>
      </c>
      <c r="T563" s="14">
        <f>(((Table1[[#This Row],[deadline]]/60)/60)/24)+DATE(1970,1,1)</f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9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>ROUND(Table1[[#This Row],[pledged]]/Table1[[#This Row],[goal]]*100,0)</f>
        <v>101</v>
      </c>
      <c r="P564">
        <f>IFERROR(ROUND(Table1[[#This Row],[pledged]]/Table1[[#This Row],[backers_count]],2),0)</f>
        <v>70.77</v>
      </c>
      <c r="Q564" t="s">
        <v>8324</v>
      </c>
      <c r="R564" t="s">
        <v>8327</v>
      </c>
      <c r="S564" s="14">
        <f>(((Table1[[#This Row],[launched_at]]/60)/60)/24)+DATE(1970,1,1)</f>
        <v>42059.085752314815</v>
      </c>
      <c r="T564" s="14">
        <f>(((Table1[[#This Row],[deadline]]/60)/60)/24)+DATE(1970,1,1)</f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9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>ROUND(Table1[[#This Row],[pledged]]/Table1[[#This Row],[goal]]*100,0)</f>
        <v>109</v>
      </c>
      <c r="P565">
        <f>IFERROR(ROUND(Table1[[#This Row],[pledged]]/Table1[[#This Row],[backers_count]],2),0)</f>
        <v>84.11</v>
      </c>
      <c r="Q565" t="s">
        <v>8324</v>
      </c>
      <c r="R565" t="s">
        <v>8325</v>
      </c>
      <c r="S565" s="14">
        <f>(((Table1[[#This Row],[launched_at]]/60)/60)/24)+DATE(1970,1,1)</f>
        <v>42387.7268287037</v>
      </c>
      <c r="T565" s="14">
        <f>(((Table1[[#This Row],[deadline]]/60)/60)/24)+DATE(1970,1,1)</f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9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>ROUND(Table1[[#This Row],[pledged]]/Table1[[#This Row],[goal]]*100,0)</f>
        <v>262</v>
      </c>
      <c r="P566">
        <f>IFERROR(ROUND(Table1[[#This Row],[pledged]]/Table1[[#This Row],[backers_count]],2),0)</f>
        <v>127.32</v>
      </c>
      <c r="Q566" t="s">
        <v>8309</v>
      </c>
      <c r="R566" t="s">
        <v>8310</v>
      </c>
      <c r="S566" s="14">
        <f>(((Table1[[#This Row],[launched_at]]/60)/60)/24)+DATE(1970,1,1)</f>
        <v>40898.089236111111</v>
      </c>
      <c r="T566" s="14">
        <f>(((Table1[[#This Row],[deadline]]/60)/60)/24)+DATE(1970,1,1)</f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9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>ROUND(Table1[[#This Row],[pledged]]/Table1[[#This Row],[goal]]*100,0)</f>
        <v>101</v>
      </c>
      <c r="P567">
        <f>IFERROR(ROUND(Table1[[#This Row],[pledged]]/Table1[[#This Row],[backers_count]],2),0)</f>
        <v>211.48</v>
      </c>
      <c r="Q567" t="s">
        <v>8314</v>
      </c>
      <c r="R567" t="s">
        <v>8315</v>
      </c>
      <c r="S567" s="14">
        <f>(((Table1[[#This Row],[launched_at]]/60)/60)/24)+DATE(1970,1,1)</f>
        <v>42138.506377314814</v>
      </c>
      <c r="T567" s="14">
        <f>(((Table1[[#This Row],[deadline]]/60)/60)/24)+DATE(1970,1,1)</f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9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>ROUND(Table1[[#This Row],[pledged]]/Table1[[#This Row],[goal]]*100,0)</f>
        <v>104</v>
      </c>
      <c r="P568">
        <f>IFERROR(ROUND(Table1[[#This Row],[pledged]]/Table1[[#This Row],[backers_count]],2),0)</f>
        <v>81.849999999999994</v>
      </c>
      <c r="Q568" t="s">
        <v>8322</v>
      </c>
      <c r="R568" t="s">
        <v>8323</v>
      </c>
      <c r="S568" s="14">
        <f>(((Table1[[#This Row],[launched_at]]/60)/60)/24)+DATE(1970,1,1)</f>
        <v>42043.605578703704</v>
      </c>
      <c r="T568" s="14">
        <f>(((Table1[[#This Row],[deadline]]/60)/60)/24)+DATE(1970,1,1)</f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9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>ROUND(Table1[[#This Row],[pledged]]/Table1[[#This Row],[goal]]*100,0)</f>
        <v>132</v>
      </c>
      <c r="P569">
        <f>IFERROR(ROUND(Table1[[#This Row],[pledged]]/Table1[[#This Row],[backers_count]],2),0)</f>
        <v>78.58</v>
      </c>
      <c r="Q569" t="s">
        <v>8322</v>
      </c>
      <c r="R569" t="s">
        <v>8323</v>
      </c>
      <c r="S569" s="14">
        <f>(((Table1[[#This Row],[launched_at]]/60)/60)/24)+DATE(1970,1,1)</f>
        <v>41785.452534722222</v>
      </c>
      <c r="T569" s="14">
        <f>(((Table1[[#This Row],[deadline]]/60)/60)/24)+DATE(1970,1,1)</f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9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>ROUND(Table1[[#This Row],[pledged]]/Table1[[#This Row],[goal]]*100,0)</f>
        <v>104</v>
      </c>
      <c r="P570">
        <f>IFERROR(ROUND(Table1[[#This Row],[pledged]]/Table1[[#This Row],[backers_count]],2),0)</f>
        <v>56.46</v>
      </c>
      <c r="Q570" t="s">
        <v>8322</v>
      </c>
      <c r="R570" t="s">
        <v>8323</v>
      </c>
      <c r="S570" s="14">
        <f>(((Table1[[#This Row],[launched_at]]/60)/60)/24)+DATE(1970,1,1)</f>
        <v>40379.776435185187</v>
      </c>
      <c r="T570" s="14">
        <f>(((Table1[[#This Row],[deadline]]/60)/60)/24)+DATE(1970,1,1)</f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9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>ROUND(Table1[[#This Row],[pledged]]/Table1[[#This Row],[goal]]*100,0)</f>
        <v>112</v>
      </c>
      <c r="P571">
        <f>IFERROR(ROUND(Table1[[#This Row],[pledged]]/Table1[[#This Row],[backers_count]],2),0)</f>
        <v>367.97</v>
      </c>
      <c r="Q571" t="s">
        <v>8309</v>
      </c>
      <c r="R571" t="s">
        <v>8311</v>
      </c>
      <c r="S571" s="14">
        <f>(((Table1[[#This Row],[launched_at]]/60)/60)/24)+DATE(1970,1,1)</f>
        <v>42257.882731481484</v>
      </c>
      <c r="T571" s="14">
        <f>(((Table1[[#This Row],[deadline]]/60)/60)/24)+DATE(1970,1,1)</f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9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>ROUND(Table1[[#This Row],[pledged]]/Table1[[#This Row],[goal]]*100,0)</f>
        <v>107</v>
      </c>
      <c r="P572">
        <f>IFERROR(ROUND(Table1[[#This Row],[pledged]]/Table1[[#This Row],[backers_count]],2),0)</f>
        <v>273.83</v>
      </c>
      <c r="Q572" t="s">
        <v>8322</v>
      </c>
      <c r="R572" t="s">
        <v>8344</v>
      </c>
      <c r="S572" s="14">
        <f>(((Table1[[#This Row],[launched_at]]/60)/60)/24)+DATE(1970,1,1)</f>
        <v>41583.083981481483</v>
      </c>
      <c r="T572" s="14">
        <f>(((Table1[[#This Row],[deadline]]/60)/60)/24)+DATE(1970,1,1)</f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9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>ROUND(Table1[[#This Row],[pledged]]/Table1[[#This Row],[goal]]*100,0)</f>
        <v>21</v>
      </c>
      <c r="P573">
        <f>IFERROR(ROUND(Table1[[#This Row],[pledged]]/Table1[[#This Row],[backers_count]],2),0)</f>
        <v>105.93</v>
      </c>
      <c r="Q573" t="s">
        <v>8309</v>
      </c>
      <c r="R573" t="s">
        <v>8343</v>
      </c>
      <c r="S573" s="14">
        <f>(((Table1[[#This Row],[launched_at]]/60)/60)/24)+DATE(1970,1,1)</f>
        <v>42247.496759259258</v>
      </c>
      <c r="T573" s="14">
        <f>(((Table1[[#This Row],[deadline]]/60)/60)/24)+DATE(1970,1,1)</f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9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>ROUND(Table1[[#This Row],[pledged]]/Table1[[#This Row],[goal]]*100,0)</f>
        <v>128</v>
      </c>
      <c r="P574">
        <f>IFERROR(ROUND(Table1[[#This Row],[pledged]]/Table1[[#This Row],[backers_count]],2),0)</f>
        <v>72.760000000000005</v>
      </c>
      <c r="Q574" t="s">
        <v>8324</v>
      </c>
      <c r="R574" t="s">
        <v>8327</v>
      </c>
      <c r="S574" s="14">
        <f>(((Table1[[#This Row],[launched_at]]/60)/60)/24)+DATE(1970,1,1)</f>
        <v>42144.573807870373</v>
      </c>
      <c r="T574" s="14">
        <f>(((Table1[[#This Row],[deadline]]/60)/60)/24)+DATE(1970,1,1)</f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9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>ROUND(Table1[[#This Row],[pledged]]/Table1[[#This Row],[goal]]*100,0)</f>
        <v>128</v>
      </c>
      <c r="P575">
        <f>IFERROR(ROUND(Table1[[#This Row],[pledged]]/Table1[[#This Row],[backers_count]],2),0)</f>
        <v>492.31</v>
      </c>
      <c r="Q575" t="s">
        <v>8312</v>
      </c>
      <c r="R575" t="s">
        <v>8334</v>
      </c>
      <c r="S575" s="14">
        <f>(((Table1[[#This Row],[launched_at]]/60)/60)/24)+DATE(1970,1,1)</f>
        <v>42019.590173611112</v>
      </c>
      <c r="T575" s="14">
        <f>(((Table1[[#This Row],[deadline]]/60)/60)/24)+DATE(1970,1,1)</f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9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>ROUND(Table1[[#This Row],[pledged]]/Table1[[#This Row],[goal]]*100,0)</f>
        <v>128</v>
      </c>
      <c r="P576">
        <f>IFERROR(ROUND(Table1[[#This Row],[pledged]]/Table1[[#This Row],[backers_count]],2),0)</f>
        <v>90.74</v>
      </c>
      <c r="Q576" t="s">
        <v>8324</v>
      </c>
      <c r="R576" t="s">
        <v>8327</v>
      </c>
      <c r="S576" s="14">
        <f>(((Table1[[#This Row],[launched_at]]/60)/60)/24)+DATE(1970,1,1)</f>
        <v>42158.065694444449</v>
      </c>
      <c r="T576" s="14">
        <f>(((Table1[[#This Row],[deadline]]/60)/60)/24)+DATE(1970,1,1)</f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9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>ROUND(Table1[[#This Row],[pledged]]/Table1[[#This Row],[goal]]*100,0)</f>
        <v>26</v>
      </c>
      <c r="P577">
        <f>IFERROR(ROUND(Table1[[#This Row],[pledged]]/Table1[[#This Row],[backers_count]],2),0)</f>
        <v>133.25</v>
      </c>
      <c r="Q577" t="s">
        <v>8309</v>
      </c>
      <c r="R577" t="s">
        <v>8311</v>
      </c>
      <c r="S577" s="14">
        <f>(((Table1[[#This Row],[launched_at]]/60)/60)/24)+DATE(1970,1,1)</f>
        <v>42504.403877314813</v>
      </c>
      <c r="T577" s="14">
        <f>(((Table1[[#This Row],[deadline]]/60)/60)/24)+DATE(1970,1,1)</f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9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>ROUND(Table1[[#This Row],[pledged]]/Table1[[#This Row],[goal]]*100,0)</f>
        <v>120</v>
      </c>
      <c r="P578">
        <f>IFERROR(ROUND(Table1[[#This Row],[pledged]]/Table1[[#This Row],[backers_count]],2),0)</f>
        <v>108.24</v>
      </c>
      <c r="Q578" t="s">
        <v>8324</v>
      </c>
      <c r="R578" t="s">
        <v>8325</v>
      </c>
      <c r="S578" s="14">
        <f>(((Table1[[#This Row],[launched_at]]/60)/60)/24)+DATE(1970,1,1)</f>
        <v>41888.674826388888</v>
      </c>
      <c r="T578" s="14">
        <f>(((Table1[[#This Row],[deadline]]/60)/60)/24)+DATE(1970,1,1)</f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9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>ROUND(Table1[[#This Row],[pledged]]/Table1[[#This Row],[goal]]*100,0)</f>
        <v>127</v>
      </c>
      <c r="P579">
        <f>IFERROR(ROUND(Table1[[#This Row],[pledged]]/Table1[[#This Row],[backers_count]],2),0)</f>
        <v>69.569999999999993</v>
      </c>
      <c r="Q579" t="s">
        <v>8324</v>
      </c>
      <c r="R579" t="s">
        <v>8327</v>
      </c>
      <c r="S579" s="14">
        <f>(((Table1[[#This Row],[launched_at]]/60)/60)/24)+DATE(1970,1,1)</f>
        <v>41871.755694444444</v>
      </c>
      <c r="T579" s="14">
        <f>(((Table1[[#This Row],[deadline]]/60)/60)/24)+DATE(1970,1,1)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9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>ROUND(Table1[[#This Row],[pledged]]/Table1[[#This Row],[goal]]*100,0)</f>
        <v>106</v>
      </c>
      <c r="P580">
        <f>IFERROR(ROUND(Table1[[#This Row],[pledged]]/Table1[[#This Row],[backers_count]],2),0)</f>
        <v>62.71</v>
      </c>
      <c r="Q580" t="s">
        <v>8322</v>
      </c>
      <c r="R580" t="s">
        <v>8323</v>
      </c>
      <c r="S580" s="14">
        <f>(((Table1[[#This Row],[launched_at]]/60)/60)/24)+DATE(1970,1,1)</f>
        <v>40567.694560185184</v>
      </c>
      <c r="T580" s="14">
        <f>(((Table1[[#This Row],[deadline]]/60)/60)/24)+DATE(1970,1,1)</f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9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>ROUND(Table1[[#This Row],[pledged]]/Table1[[#This Row],[goal]]*100,0)</f>
        <v>253</v>
      </c>
      <c r="P581">
        <f>IFERROR(ROUND(Table1[[#This Row],[pledged]]/Table1[[#This Row],[backers_count]],2),0)</f>
        <v>68.25</v>
      </c>
      <c r="Q581" t="s">
        <v>8309</v>
      </c>
      <c r="R581" t="s">
        <v>8310</v>
      </c>
      <c r="S581" s="14">
        <f>(((Table1[[#This Row],[launched_at]]/60)/60)/24)+DATE(1970,1,1)</f>
        <v>42704.857094907406</v>
      </c>
      <c r="T581" s="14">
        <f>(((Table1[[#This Row],[deadline]]/60)/60)/24)+DATE(1970,1,1)</f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9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>ROUND(Table1[[#This Row],[pledged]]/Table1[[#This Row],[goal]]*100,0)</f>
        <v>103</v>
      </c>
      <c r="P582">
        <f>IFERROR(ROUND(Table1[[#This Row],[pledged]]/Table1[[#This Row],[backers_count]],2),0)</f>
        <v>93.81</v>
      </c>
      <c r="Q582" t="s">
        <v>8324</v>
      </c>
      <c r="R582" t="s">
        <v>8327</v>
      </c>
      <c r="S582" s="14">
        <f>(((Table1[[#This Row],[launched_at]]/60)/60)/24)+DATE(1970,1,1)</f>
        <v>41964.315532407403</v>
      </c>
      <c r="T582" s="14">
        <f>(((Table1[[#This Row],[deadline]]/60)/60)/24)+DATE(1970,1,1)</f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9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>ROUND(Table1[[#This Row],[pledged]]/Table1[[#This Row],[goal]]*100,0)</f>
        <v>100</v>
      </c>
      <c r="P583">
        <f>IFERROR(ROUND(Table1[[#This Row],[pledged]]/Table1[[#This Row],[backers_count]],2),0)</f>
        <v>126.81</v>
      </c>
      <c r="Q583" t="s">
        <v>8328</v>
      </c>
      <c r="R583" t="s">
        <v>8332</v>
      </c>
      <c r="S583" s="14">
        <f>(((Table1[[#This Row],[launched_at]]/60)/60)/24)+DATE(1970,1,1)</f>
        <v>41186.306527777779</v>
      </c>
      <c r="T583" s="14">
        <f>(((Table1[[#This Row],[deadline]]/60)/60)/24)+DATE(1970,1,1)</f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9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>ROUND(Table1[[#This Row],[pledged]]/Table1[[#This Row],[goal]]*100,0)</f>
        <v>70</v>
      </c>
      <c r="P584">
        <f>IFERROR(ROUND(Table1[[#This Row],[pledged]]/Table1[[#This Row],[backers_count]],2),0)</f>
        <v>63.56</v>
      </c>
      <c r="Q584" t="s">
        <v>8324</v>
      </c>
      <c r="R584" t="s">
        <v>8327</v>
      </c>
      <c r="S584" s="14">
        <f>(((Table1[[#This Row],[launched_at]]/60)/60)/24)+DATE(1970,1,1)</f>
        <v>41990.584108796291</v>
      </c>
      <c r="T584" s="14">
        <f>(((Table1[[#This Row],[deadline]]/60)/60)/24)+DATE(1970,1,1)</f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9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>ROUND(Table1[[#This Row],[pledged]]/Table1[[#This Row],[goal]]*100,0)</f>
        <v>31</v>
      </c>
      <c r="P585">
        <f>IFERROR(ROUND(Table1[[#This Row],[pledged]]/Table1[[#This Row],[backers_count]],2),0)</f>
        <v>102.02</v>
      </c>
      <c r="Q585" t="s">
        <v>8309</v>
      </c>
      <c r="R585" t="s">
        <v>8311</v>
      </c>
      <c r="S585" s="14">
        <f>(((Table1[[#This Row],[launched_at]]/60)/60)/24)+DATE(1970,1,1)</f>
        <v>42402.709652777776</v>
      </c>
      <c r="T585" s="14">
        <f>(((Table1[[#This Row],[deadline]]/60)/60)/24)+DATE(1970,1,1)</f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9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>ROUND(Table1[[#This Row],[pledged]]/Table1[[#This Row],[goal]]*100,0)</f>
        <v>497</v>
      </c>
      <c r="P586">
        <f>IFERROR(ROUND(Table1[[#This Row],[pledged]]/Table1[[#This Row],[backers_count]],2),0)</f>
        <v>51.72</v>
      </c>
      <c r="Q586" t="s">
        <v>8328</v>
      </c>
      <c r="R586" t="s">
        <v>8332</v>
      </c>
      <c r="S586" s="14">
        <f>(((Table1[[#This Row],[launched_at]]/60)/60)/24)+DATE(1970,1,1)</f>
        <v>41399.99622685185</v>
      </c>
      <c r="T586" s="14">
        <f>(((Table1[[#This Row],[deadline]]/60)/60)/24)+DATE(1970,1,1)</f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9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>ROUND(Table1[[#This Row],[pledged]]/Table1[[#This Row],[goal]]*100,0)</f>
        <v>123</v>
      </c>
      <c r="P587">
        <f>IFERROR(ROUND(Table1[[#This Row],[pledged]]/Table1[[#This Row],[backers_count]],2),0)</f>
        <v>94.74</v>
      </c>
      <c r="Q587" t="s">
        <v>8314</v>
      </c>
      <c r="R587" t="s">
        <v>8315</v>
      </c>
      <c r="S587" s="14">
        <f>(((Table1[[#This Row],[launched_at]]/60)/60)/24)+DATE(1970,1,1)</f>
        <v>42758.975937499999</v>
      </c>
      <c r="T587" s="14">
        <f>(((Table1[[#This Row],[deadline]]/60)/60)/24)+DATE(1970,1,1)</f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9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>ROUND(Table1[[#This Row],[pledged]]/Table1[[#This Row],[goal]]*100,0)</f>
        <v>124</v>
      </c>
      <c r="P588">
        <f>IFERROR(ROUND(Table1[[#This Row],[pledged]]/Table1[[#This Row],[backers_count]],2),0)</f>
        <v>92.54</v>
      </c>
      <c r="Q588" t="s">
        <v>8328</v>
      </c>
      <c r="R588" t="s">
        <v>8332</v>
      </c>
      <c r="S588" s="14">
        <f>(((Table1[[#This Row],[launched_at]]/60)/60)/24)+DATE(1970,1,1)</f>
        <v>40564.994837962964</v>
      </c>
      <c r="T588" s="14">
        <f>(((Table1[[#This Row],[deadline]]/60)/60)/24)+DATE(1970,1,1)</f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9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>ROUND(Table1[[#This Row],[pledged]]/Table1[[#This Row],[goal]]*100,0)</f>
        <v>124</v>
      </c>
      <c r="P589">
        <f>IFERROR(ROUND(Table1[[#This Row],[pledged]]/Table1[[#This Row],[backers_count]],2),0)</f>
        <v>88.24</v>
      </c>
      <c r="Q589" t="s">
        <v>8309</v>
      </c>
      <c r="R589" t="s">
        <v>8310</v>
      </c>
      <c r="S589" s="14">
        <f>(((Table1[[#This Row],[launched_at]]/60)/60)/24)+DATE(1970,1,1)</f>
        <v>42331.708032407405</v>
      </c>
      <c r="T589" s="14">
        <f>(((Table1[[#This Row],[deadline]]/60)/60)/24)+DATE(1970,1,1)</f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9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>ROUND(Table1[[#This Row],[pledged]]/Table1[[#This Row],[goal]]*100,0)</f>
        <v>103</v>
      </c>
      <c r="P590">
        <f>IFERROR(ROUND(Table1[[#This Row],[pledged]]/Table1[[#This Row],[backers_count]],2),0)</f>
        <v>62.05</v>
      </c>
      <c r="Q590" t="s">
        <v>8324</v>
      </c>
      <c r="R590" t="s">
        <v>8327</v>
      </c>
      <c r="S590" s="14">
        <f>(((Table1[[#This Row],[launched_at]]/60)/60)/24)+DATE(1970,1,1)</f>
        <v>41802.574282407404</v>
      </c>
      <c r="T590" s="14">
        <f>(((Table1[[#This Row],[deadline]]/60)/60)/24)+DATE(1970,1,1)</f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9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>ROUND(Table1[[#This Row],[pledged]]/Table1[[#This Row],[goal]]*100,0)</f>
        <v>123</v>
      </c>
      <c r="P591">
        <f>IFERROR(ROUND(Table1[[#This Row],[pledged]]/Table1[[#This Row],[backers_count]],2),0)</f>
        <v>71.239999999999995</v>
      </c>
      <c r="Q591" t="s">
        <v>8324</v>
      </c>
      <c r="R591" t="s">
        <v>8327</v>
      </c>
      <c r="S591" s="14">
        <f>(((Table1[[#This Row],[launched_at]]/60)/60)/24)+DATE(1970,1,1)</f>
        <v>42473.007037037038</v>
      </c>
      <c r="T591" s="14">
        <f>(((Table1[[#This Row],[deadline]]/60)/60)/24)+DATE(1970,1,1)</f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9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>ROUND(Table1[[#This Row],[pledged]]/Table1[[#This Row],[goal]]*100,0)</f>
        <v>246</v>
      </c>
      <c r="P592">
        <f>IFERROR(ROUND(Table1[[#This Row],[pledged]]/Table1[[#This Row],[backers_count]],2),0)</f>
        <v>67.7</v>
      </c>
      <c r="Q592" t="s">
        <v>8324</v>
      </c>
      <c r="R592" t="s">
        <v>8325</v>
      </c>
      <c r="S592" s="14">
        <f>(((Table1[[#This Row],[launched_at]]/60)/60)/24)+DATE(1970,1,1)</f>
        <v>41158.993923611109</v>
      </c>
      <c r="T592" s="14">
        <f>(((Table1[[#This Row],[deadline]]/60)/60)/24)+DATE(1970,1,1)</f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9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>ROUND(Table1[[#This Row],[pledged]]/Table1[[#This Row],[goal]]*100,0)</f>
        <v>102</v>
      </c>
      <c r="P593">
        <f>IFERROR(ROUND(Table1[[#This Row],[pledged]]/Table1[[#This Row],[backers_count]],2),0)</f>
        <v>106.57</v>
      </c>
      <c r="Q593" t="s">
        <v>8324</v>
      </c>
      <c r="R593" t="s">
        <v>8327</v>
      </c>
      <c r="S593" s="14">
        <f>(((Table1[[#This Row],[launched_at]]/60)/60)/24)+DATE(1970,1,1)</f>
        <v>42337.792511574073</v>
      </c>
      <c r="T593" s="14">
        <f>(((Table1[[#This Row],[deadline]]/60)/60)/24)+DATE(1970,1,1)</f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9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>ROUND(Table1[[#This Row],[pledged]]/Table1[[#This Row],[goal]]*100,0)</f>
        <v>102</v>
      </c>
      <c r="P594">
        <f>IFERROR(ROUND(Table1[[#This Row],[pledged]]/Table1[[#This Row],[backers_count]],2),0)</f>
        <v>66.59</v>
      </c>
      <c r="Q594" t="s">
        <v>8324</v>
      </c>
      <c r="R594" t="s">
        <v>8327</v>
      </c>
      <c r="S594" s="14">
        <f>(((Table1[[#This Row],[launched_at]]/60)/60)/24)+DATE(1970,1,1)</f>
        <v>41971.002152777779</v>
      </c>
      <c r="T594" s="14">
        <f>(((Table1[[#This Row],[deadline]]/60)/60)/24)+DATE(1970,1,1)</f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9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>ROUND(Table1[[#This Row],[pledged]]/Table1[[#This Row],[goal]]*100,0)</f>
        <v>102</v>
      </c>
      <c r="P595">
        <f>IFERROR(ROUND(Table1[[#This Row],[pledged]]/Table1[[#This Row],[backers_count]],2),0)</f>
        <v>103.64</v>
      </c>
      <c r="Q595" t="s">
        <v>8314</v>
      </c>
      <c r="R595" t="s">
        <v>8315</v>
      </c>
      <c r="S595" s="14">
        <f>(((Table1[[#This Row],[launched_at]]/60)/60)/24)+DATE(1970,1,1)</f>
        <v>42636.868518518517</v>
      </c>
      <c r="T595" s="14">
        <f>(((Table1[[#This Row],[deadline]]/60)/60)/24)+DATE(1970,1,1)</f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9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>ROUND(Table1[[#This Row],[pledged]]/Table1[[#This Row],[goal]]*100,0)</f>
        <v>122</v>
      </c>
      <c r="P596">
        <f>IFERROR(ROUND(Table1[[#This Row],[pledged]]/Table1[[#This Row],[backers_count]],2),0)</f>
        <v>716.35</v>
      </c>
      <c r="Q596" t="s">
        <v>8324</v>
      </c>
      <c r="R596" t="s">
        <v>8327</v>
      </c>
      <c r="S596" s="14">
        <f>(((Table1[[#This Row],[launched_at]]/60)/60)/24)+DATE(1970,1,1)</f>
        <v>42605.765381944439</v>
      </c>
      <c r="T596" s="14">
        <f>(((Table1[[#This Row],[deadline]]/60)/60)/24)+DATE(1970,1,1)</f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9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>ROUND(Table1[[#This Row],[pledged]]/Table1[[#This Row],[goal]]*100,0)</f>
        <v>101</v>
      </c>
      <c r="P597">
        <f>IFERROR(ROUND(Table1[[#This Row],[pledged]]/Table1[[#This Row],[backers_count]],2),0)</f>
        <v>139.83000000000001</v>
      </c>
      <c r="Q597" t="s">
        <v>8322</v>
      </c>
      <c r="R597" t="s">
        <v>8323</v>
      </c>
      <c r="S597" s="14">
        <f>(((Table1[[#This Row],[launched_at]]/60)/60)/24)+DATE(1970,1,1)</f>
        <v>42163.897916666669</v>
      </c>
      <c r="T597" s="14">
        <f>(((Table1[[#This Row],[deadline]]/60)/60)/24)+DATE(1970,1,1)</f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9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>ROUND(Table1[[#This Row],[pledged]]/Table1[[#This Row],[goal]]*100,0)</f>
        <v>122</v>
      </c>
      <c r="P598">
        <f>IFERROR(ROUND(Table1[[#This Row],[pledged]]/Table1[[#This Row],[backers_count]],2),0)</f>
        <v>109.59</v>
      </c>
      <c r="Q598" t="s">
        <v>8324</v>
      </c>
      <c r="R598" t="s">
        <v>8325</v>
      </c>
      <c r="S598" s="14">
        <f>(((Table1[[#This Row],[launched_at]]/60)/60)/24)+DATE(1970,1,1)</f>
        <v>42654.973703703698</v>
      </c>
      <c r="T598" s="14">
        <f>(((Table1[[#This Row],[deadline]]/60)/60)/24)+DATE(1970,1,1)</f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9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>ROUND(Table1[[#This Row],[pledged]]/Table1[[#This Row],[goal]]*100,0)</f>
        <v>121</v>
      </c>
      <c r="P599">
        <f>IFERROR(ROUND(Table1[[#This Row],[pledged]]/Table1[[#This Row],[backers_count]],2),0)</f>
        <v>55.81</v>
      </c>
      <c r="Q599" t="s">
        <v>8309</v>
      </c>
      <c r="R599" t="s">
        <v>8310</v>
      </c>
      <c r="S599" s="14">
        <f>(((Table1[[#This Row],[launched_at]]/60)/60)/24)+DATE(1970,1,1)</f>
        <v>41387.171805555554</v>
      </c>
      <c r="T599" s="14">
        <f>(((Table1[[#This Row],[deadline]]/60)/60)/24)+DATE(1970,1,1)</f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9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>ROUND(Table1[[#This Row],[pledged]]/Table1[[#This Row],[goal]]*100,0)</f>
        <v>110</v>
      </c>
      <c r="P600">
        <f>IFERROR(ROUND(Table1[[#This Row],[pledged]]/Table1[[#This Row],[backers_count]],2),0)</f>
        <v>31.44</v>
      </c>
      <c r="Q600" t="s">
        <v>8309</v>
      </c>
      <c r="R600" t="s">
        <v>8316</v>
      </c>
      <c r="S600" s="14">
        <f>(((Table1[[#This Row],[launched_at]]/60)/60)/24)+DATE(1970,1,1)</f>
        <v>41726.712754629632</v>
      </c>
      <c r="T600" s="14">
        <f>(((Table1[[#This Row],[deadline]]/60)/60)/24)+DATE(1970,1,1)</f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9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>ROUND(Table1[[#This Row],[pledged]]/Table1[[#This Row],[goal]]*100,0)</f>
        <v>101</v>
      </c>
      <c r="P601">
        <f>IFERROR(ROUND(Table1[[#This Row],[pledged]]/Table1[[#This Row],[backers_count]],2),0)</f>
        <v>60.48</v>
      </c>
      <c r="Q601" t="s">
        <v>8324</v>
      </c>
      <c r="R601" t="s">
        <v>8327</v>
      </c>
      <c r="S601" s="14">
        <f>(((Table1[[#This Row],[launched_at]]/60)/60)/24)+DATE(1970,1,1)</f>
        <v>42068.888391203705</v>
      </c>
      <c r="T601" s="14">
        <f>(((Table1[[#This Row],[deadline]]/60)/60)/24)+DATE(1970,1,1)</f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9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>ROUND(Table1[[#This Row],[pledged]]/Table1[[#This Row],[goal]]*100,0)</f>
        <v>100</v>
      </c>
      <c r="P602">
        <f>IFERROR(ROUND(Table1[[#This Row],[pledged]]/Table1[[#This Row],[backers_count]],2),0)</f>
        <v>169.61</v>
      </c>
      <c r="Q602" t="s">
        <v>8322</v>
      </c>
      <c r="R602" t="s">
        <v>8333</v>
      </c>
      <c r="S602" s="14">
        <f>(((Table1[[#This Row],[launched_at]]/60)/60)/24)+DATE(1970,1,1)</f>
        <v>42324.96393518518</v>
      </c>
      <c r="T602" s="14">
        <f>(((Table1[[#This Row],[deadline]]/60)/60)/24)+DATE(1970,1,1)</f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9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>ROUND(Table1[[#This Row],[pledged]]/Table1[[#This Row],[goal]]*100,0)</f>
        <v>120</v>
      </c>
      <c r="P603">
        <f>IFERROR(ROUND(Table1[[#This Row],[pledged]]/Table1[[#This Row],[backers_count]],2),0)</f>
        <v>63.38</v>
      </c>
      <c r="Q603" t="s">
        <v>8328</v>
      </c>
      <c r="R603" t="s">
        <v>8337</v>
      </c>
      <c r="S603" s="14">
        <f>(((Table1[[#This Row],[launched_at]]/60)/60)/24)+DATE(1970,1,1)</f>
        <v>42607.226701388892</v>
      </c>
      <c r="T603" s="14">
        <f>(((Table1[[#This Row],[deadline]]/60)/60)/24)+DATE(1970,1,1)</f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9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>ROUND(Table1[[#This Row],[pledged]]/Table1[[#This Row],[goal]]*100,0)</f>
        <v>100</v>
      </c>
      <c r="P604">
        <f>IFERROR(ROUND(Table1[[#This Row],[pledged]]/Table1[[#This Row],[backers_count]],2),0)</f>
        <v>171.84</v>
      </c>
      <c r="Q604" t="s">
        <v>8322</v>
      </c>
      <c r="R604" t="s">
        <v>8333</v>
      </c>
      <c r="S604" s="14">
        <f>(((Table1[[#This Row],[launched_at]]/60)/60)/24)+DATE(1970,1,1)</f>
        <v>41760.796423611115</v>
      </c>
      <c r="T604" s="14">
        <f>(((Table1[[#This Row],[deadline]]/60)/60)/24)+DATE(1970,1,1)</f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9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>ROUND(Table1[[#This Row],[pledged]]/Table1[[#This Row],[goal]]*100,0)</f>
        <v>107</v>
      </c>
      <c r="P605">
        <f>IFERROR(ROUND(Table1[[#This Row],[pledged]]/Table1[[#This Row],[backers_count]],2),0)</f>
        <v>71.900000000000006</v>
      </c>
      <c r="Q605" t="s">
        <v>8322</v>
      </c>
      <c r="R605" t="s">
        <v>8323</v>
      </c>
      <c r="S605" s="14">
        <f>(((Table1[[#This Row],[launched_at]]/60)/60)/24)+DATE(1970,1,1)</f>
        <v>42760.498935185184</v>
      </c>
      <c r="T605" s="14">
        <f>(((Table1[[#This Row],[deadline]]/60)/60)/24)+DATE(1970,1,1)</f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9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>ROUND(Table1[[#This Row],[pledged]]/Table1[[#This Row],[goal]]*100,0)</f>
        <v>150</v>
      </c>
      <c r="P606">
        <f>IFERROR(ROUND(Table1[[#This Row],[pledged]]/Table1[[#This Row],[backers_count]],2),0)</f>
        <v>55.82</v>
      </c>
      <c r="Q606" t="s">
        <v>8314</v>
      </c>
      <c r="R606" t="s">
        <v>8315</v>
      </c>
      <c r="S606" s="14">
        <f>(((Table1[[#This Row],[launched_at]]/60)/60)/24)+DATE(1970,1,1)</f>
        <v>41806.637337962966</v>
      </c>
      <c r="T606" s="14">
        <f>(((Table1[[#This Row],[deadline]]/60)/60)/24)+DATE(1970,1,1)</f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9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>ROUND(Table1[[#This Row],[pledged]]/Table1[[#This Row],[goal]]*100,0)</f>
        <v>100</v>
      </c>
      <c r="P607">
        <f>IFERROR(ROUND(Table1[[#This Row],[pledged]]/Table1[[#This Row],[backers_count]],2),0)</f>
        <v>137.93</v>
      </c>
      <c r="Q607" t="s">
        <v>8322</v>
      </c>
      <c r="R607" t="s">
        <v>8333</v>
      </c>
      <c r="S607" s="14">
        <f>(((Table1[[#This Row],[launched_at]]/60)/60)/24)+DATE(1970,1,1)</f>
        <v>42271.176446759258</v>
      </c>
      <c r="T607" s="14">
        <f>(((Table1[[#This Row],[deadline]]/60)/60)/24)+DATE(1970,1,1)</f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9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>ROUND(Table1[[#This Row],[pledged]]/Table1[[#This Row],[goal]]*100,0)</f>
        <v>124</v>
      </c>
      <c r="P608">
        <f>IFERROR(ROUND(Table1[[#This Row],[pledged]]/Table1[[#This Row],[backers_count]],2),0)</f>
        <v>139.53</v>
      </c>
      <c r="Q608" t="s">
        <v>8322</v>
      </c>
      <c r="R608" t="s">
        <v>8323</v>
      </c>
      <c r="S608" s="14">
        <f>(((Table1[[#This Row],[launched_at]]/60)/60)/24)+DATE(1970,1,1)</f>
        <v>41837.210543981484</v>
      </c>
      <c r="T608" s="14">
        <f>(((Table1[[#This Row],[deadline]]/60)/60)/24)+DATE(1970,1,1)</f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9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>ROUND(Table1[[#This Row],[pledged]]/Table1[[#This Row],[goal]]*100,0)</f>
        <v>100</v>
      </c>
      <c r="P609">
        <f>IFERROR(ROUND(Table1[[#This Row],[pledged]]/Table1[[#This Row],[backers_count]],2),0)</f>
        <v>1000</v>
      </c>
      <c r="Q609" t="s">
        <v>8324</v>
      </c>
      <c r="R609" t="s">
        <v>8327</v>
      </c>
      <c r="S609" s="14">
        <f>(((Table1[[#This Row],[launched_at]]/60)/60)/24)+DATE(1970,1,1)</f>
        <v>41850.400937500002</v>
      </c>
      <c r="T609" s="14">
        <f>(((Table1[[#This Row],[deadline]]/60)/60)/24)+DATE(1970,1,1)</f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9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>ROUND(Table1[[#This Row],[pledged]]/Table1[[#This Row],[goal]]*100,0)</f>
        <v>120</v>
      </c>
      <c r="P610">
        <f>IFERROR(ROUND(Table1[[#This Row],[pledged]]/Table1[[#This Row],[backers_count]],2),0)</f>
        <v>64.16</v>
      </c>
      <c r="Q610" t="s">
        <v>8324</v>
      </c>
      <c r="R610" t="s">
        <v>8325</v>
      </c>
      <c r="S610" s="14">
        <f>(((Table1[[#This Row],[launched_at]]/60)/60)/24)+DATE(1970,1,1)</f>
        <v>42255.333252314813</v>
      </c>
      <c r="T610" s="14">
        <f>(((Table1[[#This Row],[deadline]]/60)/60)/24)+DATE(1970,1,1)</f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9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>ROUND(Table1[[#This Row],[pledged]]/Table1[[#This Row],[goal]]*100,0)</f>
        <v>141</v>
      </c>
      <c r="P611">
        <f>IFERROR(ROUND(Table1[[#This Row],[pledged]]/Table1[[#This Row],[backers_count]],2),0)</f>
        <v>57.93</v>
      </c>
      <c r="Q611" t="s">
        <v>8317</v>
      </c>
      <c r="R611" t="s">
        <v>8318</v>
      </c>
      <c r="S611" s="14">
        <f>(((Table1[[#This Row],[launched_at]]/60)/60)/24)+DATE(1970,1,1)</f>
        <v>40936.678506944445</v>
      </c>
      <c r="T611" s="14">
        <f>(((Table1[[#This Row],[deadline]]/60)/60)/24)+DATE(1970,1,1)</f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9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>ROUND(Table1[[#This Row],[pledged]]/Table1[[#This Row],[goal]]*100,0)</f>
        <v>12</v>
      </c>
      <c r="P612">
        <f>IFERROR(ROUND(Table1[[#This Row],[pledged]]/Table1[[#This Row],[backers_count]],2),0)</f>
        <v>314.29000000000002</v>
      </c>
      <c r="Q612" t="s">
        <v>8322</v>
      </c>
      <c r="R612" t="s">
        <v>8326</v>
      </c>
      <c r="S612" s="14">
        <f>(((Table1[[#This Row],[launched_at]]/60)/60)/24)+DATE(1970,1,1)</f>
        <v>41970.64061342593</v>
      </c>
      <c r="T612" s="14">
        <f>(((Table1[[#This Row],[deadline]]/60)/60)/24)+DATE(1970,1,1)</f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9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>ROUND(Table1[[#This Row],[pledged]]/Table1[[#This Row],[goal]]*100,0)</f>
        <v>40</v>
      </c>
      <c r="P613">
        <f>IFERROR(ROUND(Table1[[#This Row],[pledged]]/Table1[[#This Row],[backers_count]],2),0)</f>
        <v>78.44</v>
      </c>
      <c r="Q613" t="s">
        <v>8314</v>
      </c>
      <c r="R613" t="s">
        <v>8315</v>
      </c>
      <c r="S613" s="14">
        <f>(((Table1[[#This Row],[launched_at]]/60)/60)/24)+DATE(1970,1,1)</f>
        <v>42493.600810185191</v>
      </c>
      <c r="T613" s="14">
        <f>(((Table1[[#This Row],[deadline]]/60)/60)/24)+DATE(1970,1,1)</f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9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>ROUND(Table1[[#This Row],[pledged]]/Table1[[#This Row],[goal]]*100,0)</f>
        <v>119</v>
      </c>
      <c r="P614">
        <f>IFERROR(ROUND(Table1[[#This Row],[pledged]]/Table1[[#This Row],[backers_count]],2),0)</f>
        <v>125.05</v>
      </c>
      <c r="Q614" t="s">
        <v>8324</v>
      </c>
      <c r="R614" t="s">
        <v>8327</v>
      </c>
      <c r="S614" s="14">
        <f>(((Table1[[#This Row],[launched_at]]/60)/60)/24)+DATE(1970,1,1)</f>
        <v>41989.24754629629</v>
      </c>
      <c r="T614" s="14">
        <f>(((Table1[[#This Row],[deadline]]/60)/60)/24)+DATE(1970,1,1)</f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9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>ROUND(Table1[[#This Row],[pledged]]/Table1[[#This Row],[goal]]*100,0)</f>
        <v>39</v>
      </c>
      <c r="P615">
        <f>IFERROR(ROUND(Table1[[#This Row],[pledged]]/Table1[[#This Row],[backers_count]],2),0)</f>
        <v>788.53</v>
      </c>
      <c r="Q615" t="s">
        <v>8309</v>
      </c>
      <c r="R615" t="s">
        <v>8311</v>
      </c>
      <c r="S615" s="14">
        <f>(((Table1[[#This Row],[launched_at]]/60)/60)/24)+DATE(1970,1,1)</f>
        <v>41984.692731481482</v>
      </c>
      <c r="T615" s="14">
        <f>(((Table1[[#This Row],[deadline]]/60)/60)/24)+DATE(1970,1,1)</f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9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>ROUND(Table1[[#This Row],[pledged]]/Table1[[#This Row],[goal]]*100,0)</f>
        <v>118</v>
      </c>
      <c r="P616">
        <f>IFERROR(ROUND(Table1[[#This Row],[pledged]]/Table1[[#This Row],[backers_count]],2),0)</f>
        <v>131.16999999999999</v>
      </c>
      <c r="Q616" t="s">
        <v>8328</v>
      </c>
      <c r="R616" t="s">
        <v>8332</v>
      </c>
      <c r="S616" s="14">
        <f>(((Table1[[#This Row],[launched_at]]/60)/60)/24)+DATE(1970,1,1)</f>
        <v>41988.964062500003</v>
      </c>
      <c r="T616" s="14">
        <f>(((Table1[[#This Row],[deadline]]/60)/60)/24)+DATE(1970,1,1)</f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9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>ROUND(Table1[[#This Row],[pledged]]/Table1[[#This Row],[goal]]*100,0)</f>
        <v>147</v>
      </c>
      <c r="P617">
        <f>IFERROR(ROUND(Table1[[#This Row],[pledged]]/Table1[[#This Row],[backers_count]],2),0)</f>
        <v>42.89</v>
      </c>
      <c r="Q617" t="s">
        <v>8309</v>
      </c>
      <c r="R617" t="s">
        <v>8311</v>
      </c>
      <c r="S617" s="14">
        <f>(((Table1[[#This Row],[launched_at]]/60)/60)/24)+DATE(1970,1,1)</f>
        <v>42045.957314814819</v>
      </c>
      <c r="T617" s="14">
        <f>(((Table1[[#This Row],[deadline]]/60)/60)/24)+DATE(1970,1,1)</f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9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>ROUND(Table1[[#This Row],[pledged]]/Table1[[#This Row],[goal]]*100,0)</f>
        <v>100</v>
      </c>
      <c r="P618">
        <f>IFERROR(ROUND(Table1[[#This Row],[pledged]]/Table1[[#This Row],[backers_count]],2),0)</f>
        <v>93.98</v>
      </c>
      <c r="Q618" t="s">
        <v>8324</v>
      </c>
      <c r="R618" t="s">
        <v>8327</v>
      </c>
      <c r="S618" s="14">
        <f>(((Table1[[#This Row],[launched_at]]/60)/60)/24)+DATE(1970,1,1)</f>
        <v>41826.871238425927</v>
      </c>
      <c r="T618" s="14">
        <f>(((Table1[[#This Row],[deadline]]/60)/60)/24)+DATE(1970,1,1)</f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9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>ROUND(Table1[[#This Row],[pledged]]/Table1[[#This Row],[goal]]*100,0)</f>
        <v>235</v>
      </c>
      <c r="P619">
        <f>IFERROR(ROUND(Table1[[#This Row],[pledged]]/Table1[[#This Row],[backers_count]],2),0)</f>
        <v>64.180000000000007</v>
      </c>
      <c r="Q619" t="s">
        <v>8309</v>
      </c>
      <c r="R619" t="s">
        <v>8310</v>
      </c>
      <c r="S619" s="14">
        <f>(((Table1[[#This Row],[launched_at]]/60)/60)/24)+DATE(1970,1,1)</f>
        <v>42010.822233796294</v>
      </c>
      <c r="T619" s="14">
        <f>(((Table1[[#This Row],[deadline]]/60)/60)/24)+DATE(1970,1,1)</f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9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>ROUND(Table1[[#This Row],[pledged]]/Table1[[#This Row],[goal]]*100,0)</f>
        <v>1174</v>
      </c>
      <c r="P620">
        <f>IFERROR(ROUND(Table1[[#This Row],[pledged]]/Table1[[#This Row],[backers_count]],2),0)</f>
        <v>81.56</v>
      </c>
      <c r="Q620" t="s">
        <v>8317</v>
      </c>
      <c r="R620" t="s">
        <v>8318</v>
      </c>
      <c r="S620" s="14">
        <f>(((Table1[[#This Row],[launched_at]]/60)/60)/24)+DATE(1970,1,1)</f>
        <v>42202.278194444443</v>
      </c>
      <c r="T620" s="14">
        <f>(((Table1[[#This Row],[deadline]]/60)/60)/24)+DATE(1970,1,1)</f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9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>ROUND(Table1[[#This Row],[pledged]]/Table1[[#This Row],[goal]]*100,0)</f>
        <v>117</v>
      </c>
      <c r="P621">
        <f>IFERROR(ROUND(Table1[[#This Row],[pledged]]/Table1[[#This Row],[backers_count]],2),0)</f>
        <v>45.99</v>
      </c>
      <c r="Q621" t="s">
        <v>8328</v>
      </c>
      <c r="R621" t="s">
        <v>8330</v>
      </c>
      <c r="S621" s="14">
        <f>(((Table1[[#This Row],[launched_at]]/60)/60)/24)+DATE(1970,1,1)</f>
        <v>42755.627372685187</v>
      </c>
      <c r="T621" s="14">
        <f>(((Table1[[#This Row],[deadline]]/60)/60)/24)+DATE(1970,1,1)</f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9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>ROUND(Table1[[#This Row],[pledged]]/Table1[[#This Row],[goal]]*100,0)</f>
        <v>8</v>
      </c>
      <c r="P622">
        <f>IFERROR(ROUND(Table1[[#This Row],[pledged]]/Table1[[#This Row],[backers_count]],2),0)</f>
        <v>292.08</v>
      </c>
      <c r="Q622" t="s">
        <v>8309</v>
      </c>
      <c r="R622" t="s">
        <v>8311</v>
      </c>
      <c r="S622" s="14">
        <f>(((Table1[[#This Row],[launched_at]]/60)/60)/24)+DATE(1970,1,1)</f>
        <v>41926.29965277778</v>
      </c>
      <c r="T622" s="14">
        <f>(((Table1[[#This Row],[deadline]]/60)/60)/24)+DATE(1970,1,1)</f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9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>ROUND(Table1[[#This Row],[pledged]]/Table1[[#This Row],[goal]]*100,0)</f>
        <v>117</v>
      </c>
      <c r="P623">
        <f>IFERROR(ROUND(Table1[[#This Row],[pledged]]/Table1[[#This Row],[backers_count]],2),0)</f>
        <v>40.76</v>
      </c>
      <c r="Q623" t="s">
        <v>8322</v>
      </c>
      <c r="R623" t="s">
        <v>8323</v>
      </c>
      <c r="S623" s="14">
        <f>(((Table1[[#This Row],[launched_at]]/60)/60)/24)+DATE(1970,1,1)</f>
        <v>41890.167453703703</v>
      </c>
      <c r="T623" s="14">
        <f>(((Table1[[#This Row],[deadline]]/60)/60)/24)+DATE(1970,1,1)</f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9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>ROUND(Table1[[#This Row],[pledged]]/Table1[[#This Row],[goal]]*100,0)</f>
        <v>155</v>
      </c>
      <c r="P624">
        <f>IFERROR(ROUND(Table1[[#This Row],[pledged]]/Table1[[#This Row],[backers_count]],2),0)</f>
        <v>112.02</v>
      </c>
      <c r="Q624" t="s">
        <v>8328</v>
      </c>
      <c r="R624" t="s">
        <v>8332</v>
      </c>
      <c r="S624" s="14">
        <f>(((Table1[[#This Row],[launched_at]]/60)/60)/24)+DATE(1970,1,1)</f>
        <v>41135.699687500004</v>
      </c>
      <c r="T624" s="14">
        <f>(((Table1[[#This Row],[deadline]]/60)/60)/24)+DATE(1970,1,1)</f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9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>ROUND(Table1[[#This Row],[pledged]]/Table1[[#This Row],[goal]]*100,0)</f>
        <v>137</v>
      </c>
      <c r="P625">
        <f>IFERROR(ROUND(Table1[[#This Row],[pledged]]/Table1[[#This Row],[backers_count]],2),0)</f>
        <v>63.92</v>
      </c>
      <c r="Q625" t="s">
        <v>8322</v>
      </c>
      <c r="R625" t="s">
        <v>8333</v>
      </c>
      <c r="S625" s="14">
        <f>(((Table1[[#This Row],[launched_at]]/60)/60)/24)+DATE(1970,1,1)</f>
        <v>42177.007071759261</v>
      </c>
      <c r="T625" s="14">
        <f>(((Table1[[#This Row],[deadline]]/60)/60)/24)+DATE(1970,1,1)</f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9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>ROUND(Table1[[#This Row],[pledged]]/Table1[[#This Row],[goal]]*100,0)</f>
        <v>116</v>
      </c>
      <c r="P626">
        <f>IFERROR(ROUND(Table1[[#This Row],[pledged]]/Table1[[#This Row],[backers_count]],2),0)</f>
        <v>223.48</v>
      </c>
      <c r="Q626" t="s">
        <v>8322</v>
      </c>
      <c r="R626" t="s">
        <v>8333</v>
      </c>
      <c r="S626" s="14">
        <f>(((Table1[[#This Row],[launched_at]]/60)/60)/24)+DATE(1970,1,1)</f>
        <v>41807.701921296299</v>
      </c>
      <c r="T626" s="14">
        <f>(((Table1[[#This Row],[deadline]]/60)/60)/24)+DATE(1970,1,1)</f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9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>ROUND(Table1[[#This Row],[pledged]]/Table1[[#This Row],[goal]]*100,0)</f>
        <v>41</v>
      </c>
      <c r="P627">
        <f>IFERROR(ROUND(Table1[[#This Row],[pledged]]/Table1[[#This Row],[backers_count]],2),0)</f>
        <v>120.77</v>
      </c>
      <c r="Q627" t="s">
        <v>8314</v>
      </c>
      <c r="R627" t="s">
        <v>8315</v>
      </c>
      <c r="S627" s="14">
        <f>(((Table1[[#This Row],[launched_at]]/60)/60)/24)+DATE(1970,1,1)</f>
        <v>42742.680902777778</v>
      </c>
      <c r="T627" s="14">
        <f>(((Table1[[#This Row],[deadline]]/60)/60)/24)+DATE(1970,1,1)</f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9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>ROUND(Table1[[#This Row],[pledged]]/Table1[[#This Row],[goal]]*100,0)</f>
        <v>116</v>
      </c>
      <c r="P628">
        <f>IFERROR(ROUND(Table1[[#This Row],[pledged]]/Table1[[#This Row],[backers_count]],2),0)</f>
        <v>84.46</v>
      </c>
      <c r="Q628" t="s">
        <v>8309</v>
      </c>
      <c r="R628" t="s">
        <v>8310</v>
      </c>
      <c r="S628" s="14">
        <f>(((Table1[[#This Row],[launched_at]]/60)/60)/24)+DATE(1970,1,1)</f>
        <v>40347.837800925925</v>
      </c>
      <c r="T628" s="14">
        <f>(((Table1[[#This Row],[deadline]]/60)/60)/24)+DATE(1970,1,1)</f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9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>ROUND(Table1[[#This Row],[pledged]]/Table1[[#This Row],[goal]]*100,0)</f>
        <v>144</v>
      </c>
      <c r="P629">
        <f>IFERROR(ROUND(Table1[[#This Row],[pledged]]/Table1[[#This Row],[backers_count]],2),0)</f>
        <v>40.799999999999997</v>
      </c>
      <c r="Q629" t="s">
        <v>8320</v>
      </c>
      <c r="R629" t="s">
        <v>8321</v>
      </c>
      <c r="S629" s="14">
        <f>(((Table1[[#This Row],[launched_at]]/60)/60)/24)+DATE(1970,1,1)</f>
        <v>41839.005671296298</v>
      </c>
      <c r="T629" s="14">
        <f>(((Table1[[#This Row],[deadline]]/60)/60)/24)+DATE(1970,1,1)</f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9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>ROUND(Table1[[#This Row],[pledged]]/Table1[[#This Row],[goal]]*100,0)</f>
        <v>115</v>
      </c>
      <c r="P630">
        <f>IFERROR(ROUND(Table1[[#This Row],[pledged]]/Table1[[#This Row],[backers_count]],2),0)</f>
        <v>62.07</v>
      </c>
      <c r="Q630" t="s">
        <v>8320</v>
      </c>
      <c r="R630" t="s">
        <v>8321</v>
      </c>
      <c r="S630" s="14">
        <f>(((Table1[[#This Row],[launched_at]]/60)/60)/24)+DATE(1970,1,1)</f>
        <v>42779.908449074079</v>
      </c>
      <c r="T630" s="14">
        <f>(((Table1[[#This Row],[deadline]]/60)/60)/24)+DATE(1970,1,1)</f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9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>ROUND(Table1[[#This Row],[pledged]]/Table1[[#This Row],[goal]]*100,0)</f>
        <v>154</v>
      </c>
      <c r="P631">
        <f>IFERROR(ROUND(Table1[[#This Row],[pledged]]/Table1[[#This Row],[backers_count]],2),0)</f>
        <v>110.87</v>
      </c>
      <c r="Q631" t="s">
        <v>8324</v>
      </c>
      <c r="R631" t="s">
        <v>8327</v>
      </c>
      <c r="S631" s="14">
        <f>(((Table1[[#This Row],[launched_at]]/60)/60)/24)+DATE(1970,1,1)</f>
        <v>42134.172071759262</v>
      </c>
      <c r="T631" s="14">
        <f>(((Table1[[#This Row],[deadline]]/60)/60)/24)+DATE(1970,1,1)</f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9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>ROUND(Table1[[#This Row],[pledged]]/Table1[[#This Row],[goal]]*100,0)</f>
        <v>100</v>
      </c>
      <c r="P632">
        <f>IFERROR(ROUND(Table1[[#This Row],[pledged]]/Table1[[#This Row],[backers_count]],2),0)</f>
        <v>136.9</v>
      </c>
      <c r="Q632" t="s">
        <v>8309</v>
      </c>
      <c r="R632" t="s">
        <v>8316</v>
      </c>
      <c r="S632" s="14">
        <f>(((Table1[[#This Row],[launched_at]]/60)/60)/24)+DATE(1970,1,1)</f>
        <v>42037.950937500005</v>
      </c>
      <c r="T632" s="14">
        <f>(((Table1[[#This Row],[deadline]]/60)/60)/24)+DATE(1970,1,1)</f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9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>ROUND(Table1[[#This Row],[pledged]]/Table1[[#This Row],[goal]]*100,0)</f>
        <v>115</v>
      </c>
      <c r="P633">
        <f>IFERROR(ROUND(Table1[[#This Row],[pledged]]/Table1[[#This Row],[backers_count]],2),0)</f>
        <v>67.88</v>
      </c>
      <c r="Q633" t="s">
        <v>8328</v>
      </c>
      <c r="R633" t="s">
        <v>8332</v>
      </c>
      <c r="S633" s="14">
        <f>(((Table1[[#This Row],[launched_at]]/60)/60)/24)+DATE(1970,1,1)</f>
        <v>40933.856967592597</v>
      </c>
      <c r="T633" s="14">
        <f>(((Table1[[#This Row],[deadline]]/60)/60)/24)+DATE(1970,1,1)</f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9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>ROUND(Table1[[#This Row],[pledged]]/Table1[[#This Row],[goal]]*100,0)</f>
        <v>6</v>
      </c>
      <c r="P634">
        <f>IFERROR(ROUND(Table1[[#This Row],[pledged]]/Table1[[#This Row],[backers_count]],2),0)</f>
        <v>603.53</v>
      </c>
      <c r="Q634" t="s">
        <v>8309</v>
      </c>
      <c r="R634" t="s">
        <v>8311</v>
      </c>
      <c r="S634" s="14">
        <f>(((Table1[[#This Row],[launched_at]]/60)/60)/24)+DATE(1970,1,1)</f>
        <v>42520.235486111109</v>
      </c>
      <c r="T634" s="14">
        <f>(((Table1[[#This Row],[deadline]]/60)/60)/24)+DATE(1970,1,1)</f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9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>ROUND(Table1[[#This Row],[pledged]]/Table1[[#This Row],[goal]]*100,0)</f>
        <v>115</v>
      </c>
      <c r="P635">
        <f>IFERROR(ROUND(Table1[[#This Row],[pledged]]/Table1[[#This Row],[backers_count]],2),0)</f>
        <v>184.68</v>
      </c>
      <c r="Q635" t="s">
        <v>8324</v>
      </c>
      <c r="R635" t="s">
        <v>8327</v>
      </c>
      <c r="S635" s="14">
        <f>(((Table1[[#This Row],[launched_at]]/60)/60)/24)+DATE(1970,1,1)</f>
        <v>42494.563449074078</v>
      </c>
      <c r="T635" s="14">
        <f>(((Table1[[#This Row],[deadline]]/60)/60)/24)+DATE(1970,1,1)</f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9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>ROUND(Table1[[#This Row],[pledged]]/Table1[[#This Row],[goal]]*100,0)</f>
        <v>5</v>
      </c>
      <c r="P636">
        <f>IFERROR(ROUND(Table1[[#This Row],[pledged]]/Table1[[#This Row],[backers_count]],2),0)</f>
        <v>1270.22</v>
      </c>
      <c r="Q636" t="s">
        <v>8324</v>
      </c>
      <c r="R636" t="s">
        <v>8325</v>
      </c>
      <c r="S636" s="14">
        <f>(((Table1[[#This Row],[launched_at]]/60)/60)/24)+DATE(1970,1,1)</f>
        <v>42065.818807870368</v>
      </c>
      <c r="T636" s="14">
        <f>(((Table1[[#This Row],[deadline]]/60)/60)/24)+DATE(1970,1,1)</f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9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>ROUND(Table1[[#This Row],[pledged]]/Table1[[#This Row],[goal]]*100,0)</f>
        <v>134</v>
      </c>
      <c r="P637">
        <f>IFERROR(ROUND(Table1[[#This Row],[pledged]]/Table1[[#This Row],[backers_count]],2),0)</f>
        <v>23.81</v>
      </c>
      <c r="Q637" t="s">
        <v>8317</v>
      </c>
      <c r="R637" t="s">
        <v>8318</v>
      </c>
      <c r="S637" s="14">
        <f>(((Table1[[#This Row],[launched_at]]/60)/60)/24)+DATE(1970,1,1)</f>
        <v>41846.34579861111</v>
      </c>
      <c r="T637" s="14">
        <f>(((Table1[[#This Row],[deadline]]/60)/60)/24)+DATE(1970,1,1)</f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9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>ROUND(Table1[[#This Row],[pledged]]/Table1[[#This Row],[goal]]*100,0)</f>
        <v>114</v>
      </c>
      <c r="P638">
        <f>IFERROR(ROUND(Table1[[#This Row],[pledged]]/Table1[[#This Row],[backers_count]],2),0)</f>
        <v>72.06</v>
      </c>
      <c r="Q638" t="s">
        <v>8328</v>
      </c>
      <c r="R638" t="s">
        <v>8332</v>
      </c>
      <c r="S638" s="14">
        <f>(((Table1[[#This Row],[launched_at]]/60)/60)/24)+DATE(1970,1,1)</f>
        <v>42640.917939814812</v>
      </c>
      <c r="T638" s="14">
        <f>(((Table1[[#This Row],[deadline]]/60)/60)/24)+DATE(1970,1,1)</f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9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>ROUND(Table1[[#This Row],[pledged]]/Table1[[#This Row],[goal]]*100,0)</f>
        <v>146</v>
      </c>
      <c r="P639">
        <f>IFERROR(ROUND(Table1[[#This Row],[pledged]]/Table1[[#This Row],[backers_count]],2),0)</f>
        <v>98.82</v>
      </c>
      <c r="Q639" t="s">
        <v>8328</v>
      </c>
      <c r="R639" t="s">
        <v>8329</v>
      </c>
      <c r="S639" s="14">
        <f>(((Table1[[#This Row],[launched_at]]/60)/60)/24)+DATE(1970,1,1)</f>
        <v>41192.754942129628</v>
      </c>
      <c r="T639" s="14">
        <f>(((Table1[[#This Row],[deadline]]/60)/60)/24)+DATE(1970,1,1)</f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9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>ROUND(Table1[[#This Row],[pledged]]/Table1[[#This Row],[goal]]*100,0)</f>
        <v>114</v>
      </c>
      <c r="P640">
        <f>IFERROR(ROUND(Table1[[#This Row],[pledged]]/Table1[[#This Row],[backers_count]],2),0)</f>
        <v>88.77</v>
      </c>
      <c r="Q640" t="s">
        <v>8324</v>
      </c>
      <c r="R640" t="s">
        <v>8327</v>
      </c>
      <c r="S640" s="14">
        <f>(((Table1[[#This Row],[launched_at]]/60)/60)/24)+DATE(1970,1,1)</f>
        <v>42233.738564814819</v>
      </c>
      <c r="T640" s="14">
        <f>(((Table1[[#This Row],[deadline]]/60)/60)/24)+DATE(1970,1,1)</f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9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>ROUND(Table1[[#This Row],[pledged]]/Table1[[#This Row],[goal]]*100,0)</f>
        <v>126</v>
      </c>
      <c r="P641">
        <f>IFERROR(ROUND(Table1[[#This Row],[pledged]]/Table1[[#This Row],[backers_count]],2),0)</f>
        <v>61.7</v>
      </c>
      <c r="Q641" t="s">
        <v>8328</v>
      </c>
      <c r="R641" t="s">
        <v>8332</v>
      </c>
      <c r="S641" s="14">
        <f>(((Table1[[#This Row],[launched_at]]/60)/60)/24)+DATE(1970,1,1)</f>
        <v>41889.004317129627</v>
      </c>
      <c r="T641" s="14">
        <f>(((Table1[[#This Row],[deadline]]/60)/60)/24)+DATE(1970,1,1)</f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9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>ROUND(Table1[[#This Row],[pledged]]/Table1[[#This Row],[goal]]*100,0)</f>
        <v>315</v>
      </c>
      <c r="P642">
        <f>IFERROR(ROUND(Table1[[#This Row],[pledged]]/Table1[[#This Row],[backers_count]],2),0)</f>
        <v>105.05</v>
      </c>
      <c r="Q642" t="s">
        <v>8312</v>
      </c>
      <c r="R642" t="s">
        <v>8334</v>
      </c>
      <c r="S642" s="14">
        <f>(((Table1[[#This Row],[launched_at]]/60)/60)/24)+DATE(1970,1,1)</f>
        <v>41579.734259259261</v>
      </c>
      <c r="T642" s="14">
        <f>(((Table1[[#This Row],[deadline]]/60)/60)/24)+DATE(1970,1,1)</f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9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>ROUND(Table1[[#This Row],[pledged]]/Table1[[#This Row],[goal]]*100,0)</f>
        <v>119</v>
      </c>
      <c r="P643">
        <f>IFERROR(ROUND(Table1[[#This Row],[pledged]]/Table1[[#This Row],[backers_count]],2),0)</f>
        <v>50.16</v>
      </c>
      <c r="Q643" t="s">
        <v>8324</v>
      </c>
      <c r="R643" t="s">
        <v>8327</v>
      </c>
      <c r="S643" s="14">
        <f>(((Table1[[#This Row],[launched_at]]/60)/60)/24)+DATE(1970,1,1)</f>
        <v>41778.637245370373</v>
      </c>
      <c r="T643" s="14">
        <f>(((Table1[[#This Row],[deadline]]/60)/60)/24)+DATE(1970,1,1)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9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>ROUND(Table1[[#This Row],[pledged]]/Table1[[#This Row],[goal]]*100,0)</f>
        <v>287</v>
      </c>
      <c r="P644">
        <f>IFERROR(ROUND(Table1[[#This Row],[pledged]]/Table1[[#This Row],[backers_count]],2),0)</f>
        <v>41.78</v>
      </c>
      <c r="Q644" t="s">
        <v>8317</v>
      </c>
      <c r="R644" t="s">
        <v>8318</v>
      </c>
      <c r="S644" s="14">
        <f>(((Table1[[#This Row],[launched_at]]/60)/60)/24)+DATE(1970,1,1)</f>
        <v>42467.951979166668</v>
      </c>
      <c r="T644" s="14">
        <f>(((Table1[[#This Row],[deadline]]/60)/60)/24)+DATE(1970,1,1)</f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9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>ROUND(Table1[[#This Row],[pledged]]/Table1[[#This Row],[goal]]*100,0)</f>
        <v>113</v>
      </c>
      <c r="P645">
        <f>IFERROR(ROUND(Table1[[#This Row],[pledged]]/Table1[[#This Row],[backers_count]],2),0)</f>
        <v>48.05</v>
      </c>
      <c r="Q645" t="s">
        <v>8322</v>
      </c>
      <c r="R645" t="s">
        <v>8323</v>
      </c>
      <c r="S645" s="14">
        <f>(((Table1[[#This Row],[launched_at]]/60)/60)/24)+DATE(1970,1,1)</f>
        <v>40332.923842592594</v>
      </c>
      <c r="T645" s="14">
        <f>(((Table1[[#This Row],[deadline]]/60)/60)/24)+DATE(1970,1,1)</f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9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>ROUND(Table1[[#This Row],[pledged]]/Table1[[#This Row],[goal]]*100,0)</f>
        <v>150</v>
      </c>
      <c r="P646">
        <f>IFERROR(ROUND(Table1[[#This Row],[pledged]]/Table1[[#This Row],[backers_count]],2),0)</f>
        <v>160.44</v>
      </c>
      <c r="Q646" t="s">
        <v>8309</v>
      </c>
      <c r="R646" t="s">
        <v>8310</v>
      </c>
      <c r="S646" s="14">
        <f>(((Table1[[#This Row],[launched_at]]/60)/60)/24)+DATE(1970,1,1)</f>
        <v>41689.150011574071</v>
      </c>
      <c r="T646" s="14">
        <f>(((Table1[[#This Row],[deadline]]/60)/60)/24)+DATE(1970,1,1)</f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9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>ROUND(Table1[[#This Row],[pledged]]/Table1[[#This Row],[goal]]*100,0)</f>
        <v>112</v>
      </c>
      <c r="P647">
        <f>IFERROR(ROUND(Table1[[#This Row],[pledged]]/Table1[[#This Row],[backers_count]],2),0)</f>
        <v>181.13</v>
      </c>
      <c r="Q647" t="s">
        <v>8322</v>
      </c>
      <c r="R647" t="s">
        <v>8323</v>
      </c>
      <c r="S647" s="14">
        <f>(((Table1[[#This Row],[launched_at]]/60)/60)/24)+DATE(1970,1,1)</f>
        <v>41745.635960648149</v>
      </c>
      <c r="T647" s="14">
        <f>(((Table1[[#This Row],[deadline]]/60)/60)/24)+DATE(1970,1,1)</f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9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>ROUND(Table1[[#This Row],[pledged]]/Table1[[#This Row],[goal]]*100,0)</f>
        <v>1</v>
      </c>
      <c r="P648">
        <f>IFERROR(ROUND(Table1[[#This Row],[pledged]]/Table1[[#This Row],[backers_count]],2),0)</f>
        <v>415.78</v>
      </c>
      <c r="Q648" t="s">
        <v>8324</v>
      </c>
      <c r="R648" t="s">
        <v>8325</v>
      </c>
      <c r="S648" s="14">
        <f>(((Table1[[#This Row],[launched_at]]/60)/60)/24)+DATE(1970,1,1)</f>
        <v>42055.713368055556</v>
      </c>
      <c r="T648" s="14">
        <f>(((Table1[[#This Row],[deadline]]/60)/60)/24)+DATE(1970,1,1)</f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9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>ROUND(Table1[[#This Row],[pledged]]/Table1[[#This Row],[goal]]*100,0)</f>
        <v>280</v>
      </c>
      <c r="P649">
        <f>IFERROR(ROUND(Table1[[#This Row],[pledged]]/Table1[[#This Row],[backers_count]],2),0)</f>
        <v>81.27</v>
      </c>
      <c r="Q649" t="s">
        <v>8314</v>
      </c>
      <c r="R649" t="s">
        <v>8315</v>
      </c>
      <c r="S649" s="14">
        <f>(((Table1[[#This Row],[launched_at]]/60)/60)/24)+DATE(1970,1,1)</f>
        <v>42430.720451388886</v>
      </c>
      <c r="T649" s="14">
        <f>(((Table1[[#This Row],[deadline]]/60)/60)/24)+DATE(1970,1,1)</f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9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>ROUND(Table1[[#This Row],[pledged]]/Table1[[#This Row],[goal]]*100,0)</f>
        <v>112</v>
      </c>
      <c r="P650">
        <f>IFERROR(ROUND(Table1[[#This Row],[pledged]]/Table1[[#This Row],[backers_count]],2),0)</f>
        <v>79.260000000000005</v>
      </c>
      <c r="Q650" t="s">
        <v>8328</v>
      </c>
      <c r="R650" t="s">
        <v>8330</v>
      </c>
      <c r="S650" s="14">
        <f>(((Table1[[#This Row],[launched_at]]/60)/60)/24)+DATE(1970,1,1)</f>
        <v>42044.711886574078</v>
      </c>
      <c r="T650" s="14">
        <f>(((Table1[[#This Row],[deadline]]/60)/60)/24)+DATE(1970,1,1)</f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9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>ROUND(Table1[[#This Row],[pledged]]/Table1[[#This Row],[goal]]*100,0)</f>
        <v>112</v>
      </c>
      <c r="P651">
        <f>IFERROR(ROUND(Table1[[#This Row],[pledged]]/Table1[[#This Row],[backers_count]],2),0)</f>
        <v>73.91</v>
      </c>
      <c r="Q651" t="s">
        <v>8328</v>
      </c>
      <c r="R651" t="s">
        <v>8332</v>
      </c>
      <c r="S651" s="14">
        <f>(((Table1[[#This Row],[launched_at]]/60)/60)/24)+DATE(1970,1,1)</f>
        <v>42130.491620370376</v>
      </c>
      <c r="T651" s="14">
        <f>(((Table1[[#This Row],[deadline]]/60)/60)/24)+DATE(1970,1,1)</f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9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>ROUND(Table1[[#This Row],[pledged]]/Table1[[#This Row],[goal]]*100,0)</f>
        <v>111</v>
      </c>
      <c r="P652">
        <f>IFERROR(ROUND(Table1[[#This Row],[pledged]]/Table1[[#This Row],[backers_count]],2),0)</f>
        <v>57.63</v>
      </c>
      <c r="Q652" t="s">
        <v>8324</v>
      </c>
      <c r="R652" t="s">
        <v>8327</v>
      </c>
      <c r="S652" s="14">
        <f>(((Table1[[#This Row],[launched_at]]/60)/60)/24)+DATE(1970,1,1)</f>
        <v>42230.472222222219</v>
      </c>
      <c r="T652" s="14">
        <f>(((Table1[[#This Row],[deadline]]/60)/60)/24)+DATE(1970,1,1)</f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9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>ROUND(Table1[[#This Row],[pledged]]/Table1[[#This Row],[goal]]*100,0)</f>
        <v>111</v>
      </c>
      <c r="P653">
        <f>IFERROR(ROUND(Table1[[#This Row],[pledged]]/Table1[[#This Row],[backers_count]],2),0)</f>
        <v>62.33</v>
      </c>
      <c r="Q653" t="s">
        <v>8322</v>
      </c>
      <c r="R653" t="s">
        <v>8344</v>
      </c>
      <c r="S653" s="14">
        <f>(((Table1[[#This Row],[launched_at]]/60)/60)/24)+DATE(1970,1,1)</f>
        <v>40786.187789351854</v>
      </c>
      <c r="T653" s="14">
        <f>(((Table1[[#This Row],[deadline]]/60)/60)/24)+DATE(1970,1,1)</f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9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>ROUND(Table1[[#This Row],[pledged]]/Table1[[#This Row],[goal]]*100,0)</f>
        <v>129</v>
      </c>
      <c r="P654">
        <f>IFERROR(ROUND(Table1[[#This Row],[pledged]]/Table1[[#This Row],[backers_count]],2),0)</f>
        <v>128.94999999999999</v>
      </c>
      <c r="Q654" t="s">
        <v>8322</v>
      </c>
      <c r="R654" t="s">
        <v>8333</v>
      </c>
      <c r="S654" s="14">
        <f>(((Table1[[#This Row],[launched_at]]/60)/60)/24)+DATE(1970,1,1)</f>
        <v>42496.968935185185</v>
      </c>
      <c r="T654" s="14">
        <f>(((Table1[[#This Row],[deadline]]/60)/60)/24)+DATE(1970,1,1)</f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9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>ROUND(Table1[[#This Row],[pledged]]/Table1[[#This Row],[goal]]*100,0)</f>
        <v>111</v>
      </c>
      <c r="P655">
        <f>IFERROR(ROUND(Table1[[#This Row],[pledged]]/Table1[[#This Row],[backers_count]],2),0)</f>
        <v>115.31</v>
      </c>
      <c r="Q655" t="s">
        <v>8328</v>
      </c>
      <c r="R655" t="s">
        <v>8329</v>
      </c>
      <c r="S655" s="14">
        <f>(((Table1[[#This Row],[launched_at]]/60)/60)/24)+DATE(1970,1,1)</f>
        <v>41313.985046296293</v>
      </c>
      <c r="T655" s="14">
        <f>(((Table1[[#This Row],[deadline]]/60)/60)/24)+DATE(1970,1,1)</f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9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>ROUND(Table1[[#This Row],[pledged]]/Table1[[#This Row],[goal]]*100,0)</f>
        <v>111</v>
      </c>
      <c r="P656">
        <f>IFERROR(ROUND(Table1[[#This Row],[pledged]]/Table1[[#This Row],[backers_count]],2),0)</f>
        <v>151.46</v>
      </c>
      <c r="Q656" t="s">
        <v>8324</v>
      </c>
      <c r="R656" t="s">
        <v>8327</v>
      </c>
      <c r="S656" s="14">
        <f>(((Table1[[#This Row],[launched_at]]/60)/60)/24)+DATE(1970,1,1)</f>
        <v>42176.419039351851</v>
      </c>
      <c r="T656" s="14">
        <f>(((Table1[[#This Row],[deadline]]/60)/60)/24)+DATE(1970,1,1)</f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9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>ROUND(Table1[[#This Row],[pledged]]/Table1[[#This Row],[goal]]*100,0)</f>
        <v>105</v>
      </c>
      <c r="P657">
        <f>IFERROR(ROUND(Table1[[#This Row],[pledged]]/Table1[[#This Row],[backers_count]],2),0)</f>
        <v>56.07</v>
      </c>
      <c r="Q657" t="s">
        <v>8324</v>
      </c>
      <c r="R657" t="s">
        <v>8327</v>
      </c>
      <c r="S657" s="14">
        <f>(((Table1[[#This Row],[launched_at]]/60)/60)/24)+DATE(1970,1,1)</f>
        <v>42037.938206018516</v>
      </c>
      <c r="T657" s="14">
        <f>(((Table1[[#This Row],[deadline]]/60)/60)/24)+DATE(1970,1,1)</f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9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>ROUND(Table1[[#This Row],[pledged]]/Table1[[#This Row],[goal]]*100,0)</f>
        <v>28</v>
      </c>
      <c r="P658">
        <f>IFERROR(ROUND(Table1[[#This Row],[pledged]]/Table1[[#This Row],[backers_count]],2),0)</f>
        <v>167.15</v>
      </c>
      <c r="Q658" t="s">
        <v>8309</v>
      </c>
      <c r="R658" t="s">
        <v>8341</v>
      </c>
      <c r="S658" s="14">
        <f>(((Table1[[#This Row],[launched_at]]/60)/60)/24)+DATE(1970,1,1)</f>
        <v>41912.541655092595</v>
      </c>
      <c r="T658" s="14">
        <f>(((Table1[[#This Row],[deadline]]/60)/60)/24)+DATE(1970,1,1)</f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9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>ROUND(Table1[[#This Row],[pledged]]/Table1[[#This Row],[goal]]*100,0)</f>
        <v>1462</v>
      </c>
      <c r="P659">
        <f>IFERROR(ROUND(Table1[[#This Row],[pledged]]/Table1[[#This Row],[backers_count]],2),0)</f>
        <v>40.76</v>
      </c>
      <c r="Q659" t="s">
        <v>8309</v>
      </c>
      <c r="R659" t="s">
        <v>8310</v>
      </c>
      <c r="S659" s="14">
        <f>(((Table1[[#This Row],[launched_at]]/60)/60)/24)+DATE(1970,1,1)</f>
        <v>41493.543958333335</v>
      </c>
      <c r="T659" s="14">
        <f>(((Table1[[#This Row],[deadline]]/60)/60)/24)+DATE(1970,1,1)</f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9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>ROUND(Table1[[#This Row],[pledged]]/Table1[[#This Row],[goal]]*100,0)</f>
        <v>110</v>
      </c>
      <c r="P660">
        <f>IFERROR(ROUND(Table1[[#This Row],[pledged]]/Table1[[#This Row],[backers_count]],2),0)</f>
        <v>85.55</v>
      </c>
      <c r="Q660" t="s">
        <v>8328</v>
      </c>
      <c r="R660" t="s">
        <v>8339</v>
      </c>
      <c r="S660" s="14">
        <f>(((Table1[[#This Row],[launched_at]]/60)/60)/24)+DATE(1970,1,1)</f>
        <v>41175.05972222222</v>
      </c>
      <c r="T660" s="14">
        <f>(((Table1[[#This Row],[deadline]]/60)/60)/24)+DATE(1970,1,1)</f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9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>ROUND(Table1[[#This Row],[pledged]]/Table1[[#This Row],[goal]]*100,0)</f>
        <v>39</v>
      </c>
      <c r="P661">
        <f>IFERROR(ROUND(Table1[[#This Row],[pledged]]/Table1[[#This Row],[backers_count]],2),0)</f>
        <v>133.9</v>
      </c>
      <c r="Q661" t="s">
        <v>8314</v>
      </c>
      <c r="R661" t="s">
        <v>8315</v>
      </c>
      <c r="S661" s="14">
        <f>(((Table1[[#This Row],[launched_at]]/60)/60)/24)+DATE(1970,1,1)</f>
        <v>42628.288668981477</v>
      </c>
      <c r="T661" s="14">
        <f>(((Table1[[#This Row],[deadline]]/60)/60)/24)+DATE(1970,1,1)</f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9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>ROUND(Table1[[#This Row],[pledged]]/Table1[[#This Row],[goal]]*100,0)</f>
        <v>542</v>
      </c>
      <c r="P662">
        <f>IFERROR(ROUND(Table1[[#This Row],[pledged]]/Table1[[#This Row],[backers_count]],2),0)</f>
        <v>41.23</v>
      </c>
      <c r="Q662" t="s">
        <v>8317</v>
      </c>
      <c r="R662" t="s">
        <v>8318</v>
      </c>
      <c r="S662" s="14">
        <f>(((Table1[[#This Row],[launched_at]]/60)/60)/24)+DATE(1970,1,1)</f>
        <v>42163.625787037032</v>
      </c>
      <c r="T662" s="14">
        <f>(((Table1[[#This Row],[deadline]]/60)/60)/24)+DATE(1970,1,1)</f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9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>ROUND(Table1[[#This Row],[pledged]]/Table1[[#This Row],[goal]]*100,0)</f>
        <v>22</v>
      </c>
      <c r="P663">
        <f>IFERROR(ROUND(Table1[[#This Row],[pledged]]/Table1[[#This Row],[backers_count]],2),0)</f>
        <v>50.3</v>
      </c>
      <c r="Q663" t="s">
        <v>8309</v>
      </c>
      <c r="R663" t="s">
        <v>8311</v>
      </c>
      <c r="S663" s="14">
        <f>(((Table1[[#This Row],[launched_at]]/60)/60)/24)+DATE(1970,1,1)</f>
        <v>41974.219490740739</v>
      </c>
      <c r="T663" s="14">
        <f>(((Table1[[#This Row],[deadline]]/60)/60)/24)+DATE(1970,1,1)</f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9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>ROUND(Table1[[#This Row],[pledged]]/Table1[[#This Row],[goal]]*100,0)</f>
        <v>108</v>
      </c>
      <c r="P664">
        <f>IFERROR(ROUND(Table1[[#This Row],[pledged]]/Table1[[#This Row],[backers_count]],2),0)</f>
        <v>58.72</v>
      </c>
      <c r="Q664" t="s">
        <v>8322</v>
      </c>
      <c r="R664" t="s">
        <v>8323</v>
      </c>
      <c r="S664" s="14">
        <f>(((Table1[[#This Row],[launched_at]]/60)/60)/24)+DATE(1970,1,1)</f>
        <v>40990.909259259257</v>
      </c>
      <c r="T664" s="14">
        <f>(((Table1[[#This Row],[deadline]]/60)/60)/24)+DATE(1970,1,1)</f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9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>ROUND(Table1[[#This Row],[pledged]]/Table1[[#This Row],[goal]]*100,0)</f>
        <v>180</v>
      </c>
      <c r="P665">
        <f>IFERROR(ROUND(Table1[[#This Row],[pledged]]/Table1[[#This Row],[backers_count]],2),0)</f>
        <v>24.27</v>
      </c>
      <c r="Q665" t="s">
        <v>8317</v>
      </c>
      <c r="R665" t="s">
        <v>8318</v>
      </c>
      <c r="S665" s="14">
        <f>(((Table1[[#This Row],[launched_at]]/60)/60)/24)+DATE(1970,1,1)</f>
        <v>42496.582337962958</v>
      </c>
      <c r="T665" s="14">
        <f>(((Table1[[#This Row],[deadline]]/60)/60)/24)+DATE(1970,1,1)</f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9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>ROUND(Table1[[#This Row],[pledged]]/Table1[[#This Row],[goal]]*100,0)</f>
        <v>108</v>
      </c>
      <c r="P666">
        <f>IFERROR(ROUND(Table1[[#This Row],[pledged]]/Table1[[#This Row],[backers_count]],2),0)</f>
        <v>90</v>
      </c>
      <c r="Q666" t="s">
        <v>8320</v>
      </c>
      <c r="R666" t="s">
        <v>8321</v>
      </c>
      <c r="S666" s="14">
        <f>(((Table1[[#This Row],[launched_at]]/60)/60)/24)+DATE(1970,1,1)</f>
        <v>41943.142534722225</v>
      </c>
      <c r="T666" s="14">
        <f>(((Table1[[#This Row],[deadline]]/60)/60)/24)+DATE(1970,1,1)</f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9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>ROUND(Table1[[#This Row],[pledged]]/Table1[[#This Row],[goal]]*100,0)</f>
        <v>22</v>
      </c>
      <c r="P667">
        <f>IFERROR(ROUND(Table1[[#This Row],[pledged]]/Table1[[#This Row],[backers_count]],2),0)</f>
        <v>128.27000000000001</v>
      </c>
      <c r="Q667" t="s">
        <v>8324</v>
      </c>
      <c r="R667" t="s">
        <v>8327</v>
      </c>
      <c r="S667" s="14">
        <f>(((Table1[[#This Row],[launched_at]]/60)/60)/24)+DATE(1970,1,1)</f>
        <v>41779.657870370371</v>
      </c>
      <c r="T667" s="14">
        <f>(((Table1[[#This Row],[deadline]]/60)/60)/24)+DATE(1970,1,1)</f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9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>ROUND(Table1[[#This Row],[pledged]]/Table1[[#This Row],[goal]]*100,0)</f>
        <v>107</v>
      </c>
      <c r="P668">
        <f>IFERROR(ROUND(Table1[[#This Row],[pledged]]/Table1[[#This Row],[backers_count]],2),0)</f>
        <v>108.48</v>
      </c>
      <c r="Q668" t="s">
        <v>8328</v>
      </c>
      <c r="R668" t="s">
        <v>8330</v>
      </c>
      <c r="S668" s="14">
        <f>(((Table1[[#This Row],[launched_at]]/60)/60)/24)+DATE(1970,1,1)</f>
        <v>42324.764004629629</v>
      </c>
      <c r="T668" s="14">
        <f>(((Table1[[#This Row],[deadline]]/60)/60)/24)+DATE(1970,1,1)</f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9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>ROUND(Table1[[#This Row],[pledged]]/Table1[[#This Row],[goal]]*100,0)</f>
        <v>102</v>
      </c>
      <c r="P669">
        <f>IFERROR(ROUND(Table1[[#This Row],[pledged]]/Table1[[#This Row],[backers_count]],2),0)</f>
        <v>107.1</v>
      </c>
      <c r="Q669" t="s">
        <v>8309</v>
      </c>
      <c r="R669" t="s">
        <v>8316</v>
      </c>
      <c r="S669" s="14">
        <f>(((Table1[[#This Row],[launched_at]]/60)/60)/24)+DATE(1970,1,1)</f>
        <v>41730.708472222221</v>
      </c>
      <c r="T669" s="14">
        <f>(((Table1[[#This Row],[deadline]]/60)/60)/24)+DATE(1970,1,1)</f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9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>ROUND(Table1[[#This Row],[pledged]]/Table1[[#This Row],[goal]]*100,0)</f>
        <v>126</v>
      </c>
      <c r="P670">
        <f>IFERROR(ROUND(Table1[[#This Row],[pledged]]/Table1[[#This Row],[backers_count]],2),0)</f>
        <v>21.5</v>
      </c>
      <c r="Q670" t="s">
        <v>8317</v>
      </c>
      <c r="R670" t="s">
        <v>8318</v>
      </c>
      <c r="S670" s="14">
        <f>(((Table1[[#This Row],[launched_at]]/60)/60)/24)+DATE(1970,1,1)</f>
        <v>41724.881099537037</v>
      </c>
      <c r="T670" s="14">
        <f>(((Table1[[#This Row],[deadline]]/60)/60)/24)+DATE(1970,1,1)</f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9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>ROUND(Table1[[#This Row],[pledged]]/Table1[[#This Row],[goal]]*100,0)</f>
        <v>107</v>
      </c>
      <c r="P671">
        <f>IFERROR(ROUND(Table1[[#This Row],[pledged]]/Table1[[#This Row],[backers_count]],2),0)</f>
        <v>109.03</v>
      </c>
      <c r="Q671" t="s">
        <v>8324</v>
      </c>
      <c r="R671" t="s">
        <v>8327</v>
      </c>
      <c r="S671" s="14">
        <f>(((Table1[[#This Row],[launched_at]]/60)/60)/24)+DATE(1970,1,1)</f>
        <v>42157.470185185186</v>
      </c>
      <c r="T671" s="14">
        <f>(((Table1[[#This Row],[deadline]]/60)/60)/24)+DATE(1970,1,1)</f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9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>ROUND(Table1[[#This Row],[pledged]]/Table1[[#This Row],[goal]]*100,0)</f>
        <v>427</v>
      </c>
      <c r="P672">
        <f>IFERROR(ROUND(Table1[[#This Row],[pledged]]/Table1[[#This Row],[backers_count]],2),0)</f>
        <v>31.69</v>
      </c>
      <c r="Q672" t="s">
        <v>8320</v>
      </c>
      <c r="R672" t="s">
        <v>8321</v>
      </c>
      <c r="S672" s="14">
        <f>(((Table1[[#This Row],[launched_at]]/60)/60)/24)+DATE(1970,1,1)</f>
        <v>42654.469826388886</v>
      </c>
      <c r="T672" s="14">
        <f>(((Table1[[#This Row],[deadline]]/60)/60)/24)+DATE(1970,1,1)</f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9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>ROUND(Table1[[#This Row],[pledged]]/Table1[[#This Row],[goal]]*100,0)</f>
        <v>214</v>
      </c>
      <c r="P673">
        <f>IFERROR(ROUND(Table1[[#This Row],[pledged]]/Table1[[#This Row],[backers_count]],2),0)</f>
        <v>122.74</v>
      </c>
      <c r="Q673" t="s">
        <v>8309</v>
      </c>
      <c r="R673" t="s">
        <v>8311</v>
      </c>
      <c r="S673" s="14">
        <f>(((Table1[[#This Row],[launched_at]]/60)/60)/24)+DATE(1970,1,1)</f>
        <v>42417.804618055554</v>
      </c>
      <c r="T673" s="14">
        <f>(((Table1[[#This Row],[deadline]]/60)/60)/24)+DATE(1970,1,1)</f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9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>ROUND(Table1[[#This Row],[pledged]]/Table1[[#This Row],[goal]]*100,0)</f>
        <v>126</v>
      </c>
      <c r="P674">
        <f>IFERROR(ROUND(Table1[[#This Row],[pledged]]/Table1[[#This Row],[backers_count]],2),0)</f>
        <v>187.19</v>
      </c>
      <c r="Q674" t="s">
        <v>8312</v>
      </c>
      <c r="R674" t="s">
        <v>8334</v>
      </c>
      <c r="S674" s="14">
        <f>(((Table1[[#This Row],[launched_at]]/60)/60)/24)+DATE(1970,1,1)</f>
        <v>42102.164583333331</v>
      </c>
      <c r="T674" s="14">
        <f>(((Table1[[#This Row],[deadline]]/60)/60)/24)+DATE(1970,1,1)</f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9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>ROUND(Table1[[#This Row],[pledged]]/Table1[[#This Row],[goal]]*100,0)</f>
        <v>106</v>
      </c>
      <c r="P675">
        <f>IFERROR(ROUND(Table1[[#This Row],[pledged]]/Table1[[#This Row],[backers_count]],2),0)</f>
        <v>120.91</v>
      </c>
      <c r="Q675" t="s">
        <v>8322</v>
      </c>
      <c r="R675" t="s">
        <v>8323</v>
      </c>
      <c r="S675" s="14">
        <f>(((Table1[[#This Row],[launched_at]]/60)/60)/24)+DATE(1970,1,1)</f>
        <v>40330.755543981482</v>
      </c>
      <c r="T675" s="14">
        <f>(((Table1[[#This Row],[deadline]]/60)/60)/24)+DATE(1970,1,1)</f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9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>ROUND(Table1[[#This Row],[pledged]]/Table1[[#This Row],[goal]]*100,0)</f>
        <v>265</v>
      </c>
      <c r="P676">
        <f>IFERROR(ROUND(Table1[[#This Row],[pledged]]/Table1[[#This Row],[backers_count]],2),0)</f>
        <v>84.21</v>
      </c>
      <c r="Q676" t="s">
        <v>8328</v>
      </c>
      <c r="R676" t="s">
        <v>8332</v>
      </c>
      <c r="S676" s="14">
        <f>(((Table1[[#This Row],[launched_at]]/60)/60)/24)+DATE(1970,1,1)</f>
        <v>40939.837673611109</v>
      </c>
      <c r="T676" s="14">
        <f>(((Table1[[#This Row],[deadline]]/60)/60)/24)+DATE(1970,1,1)</f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9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>ROUND(Table1[[#This Row],[pledged]]/Table1[[#This Row],[goal]]*100,0)</f>
        <v>106</v>
      </c>
      <c r="P677">
        <f>IFERROR(ROUND(Table1[[#This Row],[pledged]]/Table1[[#This Row],[backers_count]],2),0)</f>
        <v>103.95</v>
      </c>
      <c r="Q677" t="s">
        <v>8324</v>
      </c>
      <c r="R677" t="s">
        <v>8327</v>
      </c>
      <c r="S677" s="14">
        <f>(((Table1[[#This Row],[launched_at]]/60)/60)/24)+DATE(1970,1,1)</f>
        <v>42250.598217592589</v>
      </c>
      <c r="T677" s="14">
        <f>(((Table1[[#This Row],[deadline]]/60)/60)/24)+DATE(1970,1,1)</f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9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>ROUND(Table1[[#This Row],[pledged]]/Table1[[#This Row],[goal]]*100,0)</f>
        <v>106</v>
      </c>
      <c r="P678">
        <f>IFERROR(ROUND(Table1[[#This Row],[pledged]]/Table1[[#This Row],[backers_count]],2),0)</f>
        <v>95.96</v>
      </c>
      <c r="Q678" t="s">
        <v>8312</v>
      </c>
      <c r="R678" t="s">
        <v>8334</v>
      </c>
      <c r="S678" s="14">
        <f>(((Table1[[#This Row],[launched_at]]/60)/60)/24)+DATE(1970,1,1)</f>
        <v>42733.94131944445</v>
      </c>
      <c r="T678" s="14">
        <f>(((Table1[[#This Row],[deadline]]/60)/60)/24)+DATE(1970,1,1)</f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9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>ROUND(Table1[[#This Row],[pledged]]/Table1[[#This Row],[goal]]*100,0)</f>
        <v>106</v>
      </c>
      <c r="P679">
        <f>IFERROR(ROUND(Table1[[#This Row],[pledged]]/Table1[[#This Row],[backers_count]],2),0)</f>
        <v>87.96</v>
      </c>
      <c r="Q679" t="s">
        <v>8328</v>
      </c>
      <c r="R679" t="s">
        <v>8329</v>
      </c>
      <c r="S679" s="14">
        <f>(((Table1[[#This Row],[launched_at]]/60)/60)/24)+DATE(1970,1,1)</f>
        <v>40335.798078703701</v>
      </c>
      <c r="T679" s="14">
        <f>(((Table1[[#This Row],[deadline]]/60)/60)/24)+DATE(1970,1,1)</f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9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>ROUND(Table1[[#This Row],[pledged]]/Table1[[#This Row],[goal]]*100,0)</f>
        <v>106</v>
      </c>
      <c r="P680">
        <f>IFERROR(ROUND(Table1[[#This Row],[pledged]]/Table1[[#This Row],[backers_count]],2),0)</f>
        <v>62.83</v>
      </c>
      <c r="Q680" t="s">
        <v>8324</v>
      </c>
      <c r="R680" t="s">
        <v>8327</v>
      </c>
      <c r="S680" s="14">
        <f>(((Table1[[#This Row],[launched_at]]/60)/60)/24)+DATE(1970,1,1)</f>
        <v>41800.380428240744</v>
      </c>
      <c r="T680" s="14">
        <f>(((Table1[[#This Row],[deadline]]/60)/60)/24)+DATE(1970,1,1)</f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9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>ROUND(Table1[[#This Row],[pledged]]/Table1[[#This Row],[goal]]*100,0)</f>
        <v>352</v>
      </c>
      <c r="P681">
        <f>IFERROR(ROUND(Table1[[#This Row],[pledged]]/Table1[[#This Row],[backers_count]],2),0)</f>
        <v>22.08</v>
      </c>
      <c r="Q681" t="s">
        <v>8328</v>
      </c>
      <c r="R681" t="s">
        <v>8330</v>
      </c>
      <c r="S681" s="14">
        <f>(((Table1[[#This Row],[launched_at]]/60)/60)/24)+DATE(1970,1,1)</f>
        <v>42271.251979166671</v>
      </c>
      <c r="T681" s="14">
        <f>(((Table1[[#This Row],[deadline]]/60)/60)/24)+DATE(1970,1,1)</f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9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>ROUND(Table1[[#This Row],[pledged]]/Table1[[#This Row],[goal]]*100,0)</f>
        <v>106</v>
      </c>
      <c r="P682">
        <f>IFERROR(ROUND(Table1[[#This Row],[pledged]]/Table1[[#This Row],[backers_count]],2),0)</f>
        <v>63.17</v>
      </c>
      <c r="Q682" t="s">
        <v>8322</v>
      </c>
      <c r="R682" t="s">
        <v>8323</v>
      </c>
      <c r="S682" s="14">
        <f>(((Table1[[#This Row],[launched_at]]/60)/60)/24)+DATE(1970,1,1)</f>
        <v>42291.46674768519</v>
      </c>
      <c r="T682" s="14">
        <f>(((Table1[[#This Row],[deadline]]/60)/60)/24)+DATE(1970,1,1)</f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9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>ROUND(Table1[[#This Row],[pledged]]/Table1[[#This Row],[goal]]*100,0)</f>
        <v>100</v>
      </c>
      <c r="P683">
        <f>IFERROR(ROUND(Table1[[#This Row],[pledged]]/Table1[[#This Row],[backers_count]],2),0)</f>
        <v>202.42</v>
      </c>
      <c r="Q683" t="s">
        <v>8322</v>
      </c>
      <c r="R683" t="s">
        <v>8323</v>
      </c>
      <c r="S683" s="14">
        <f>(((Table1[[#This Row],[launched_at]]/60)/60)/24)+DATE(1970,1,1)</f>
        <v>41360.970601851855</v>
      </c>
      <c r="T683" s="14">
        <f>(((Table1[[#This Row],[deadline]]/60)/60)/24)+DATE(1970,1,1)</f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9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>ROUND(Table1[[#This Row],[pledged]]/Table1[[#This Row],[goal]]*100,0)</f>
        <v>105</v>
      </c>
      <c r="P684">
        <f>IFERROR(ROUND(Table1[[#This Row],[pledged]]/Table1[[#This Row],[backers_count]],2),0)</f>
        <v>201.94</v>
      </c>
      <c r="Q684" t="s">
        <v>8328</v>
      </c>
      <c r="R684" t="s">
        <v>8332</v>
      </c>
      <c r="S684" s="14">
        <f>(((Table1[[#This Row],[launched_at]]/60)/60)/24)+DATE(1970,1,1)</f>
        <v>42704.95177083333</v>
      </c>
      <c r="T684" s="14">
        <f>(((Table1[[#This Row],[deadline]]/60)/60)/24)+DATE(1970,1,1)</f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9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>ROUND(Table1[[#This Row],[pledged]]/Table1[[#This Row],[goal]]*100,0)</f>
        <v>104</v>
      </c>
      <c r="P685">
        <f>IFERROR(ROUND(Table1[[#This Row],[pledged]]/Table1[[#This Row],[backers_count]],2),0)</f>
        <v>145</v>
      </c>
      <c r="Q685" t="s">
        <v>8324</v>
      </c>
      <c r="R685" t="s">
        <v>8327</v>
      </c>
      <c r="S685" s="14">
        <f>(((Table1[[#This Row],[launched_at]]/60)/60)/24)+DATE(1970,1,1)</f>
        <v>42491.92288194444</v>
      </c>
      <c r="T685" s="14">
        <f>(((Table1[[#This Row],[deadline]]/60)/60)/24)+DATE(1970,1,1)</f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9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>ROUND(Table1[[#This Row],[pledged]]/Table1[[#This Row],[goal]]*100,0)</f>
        <v>149</v>
      </c>
      <c r="P686">
        <f>IFERROR(ROUND(Table1[[#This Row],[pledged]]/Table1[[#This Row],[backers_count]],2),0)</f>
        <v>71.97</v>
      </c>
      <c r="Q686" t="s">
        <v>8328</v>
      </c>
      <c r="R686" t="s">
        <v>8332</v>
      </c>
      <c r="S686" s="14">
        <f>(((Table1[[#This Row],[launched_at]]/60)/60)/24)+DATE(1970,1,1)</f>
        <v>40927.731782407405</v>
      </c>
      <c r="T686" s="14">
        <f>(((Table1[[#This Row],[deadline]]/60)/60)/24)+DATE(1970,1,1)</f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9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>ROUND(Table1[[#This Row],[pledged]]/Table1[[#This Row],[goal]]*100,0)</f>
        <v>130</v>
      </c>
      <c r="P687">
        <f>IFERROR(ROUND(Table1[[#This Row],[pledged]]/Table1[[#This Row],[backers_count]],2),0)</f>
        <v>43.1</v>
      </c>
      <c r="Q687" t="s">
        <v>8309</v>
      </c>
      <c r="R687" t="s">
        <v>8310</v>
      </c>
      <c r="S687" s="14">
        <f>(((Table1[[#This Row],[launched_at]]/60)/60)/24)+DATE(1970,1,1)</f>
        <v>41604.022418981483</v>
      </c>
      <c r="T687" s="14">
        <f>(((Table1[[#This Row],[deadline]]/60)/60)/24)+DATE(1970,1,1)</f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9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>ROUND(Table1[[#This Row],[pledged]]/Table1[[#This Row],[goal]]*100,0)</f>
        <v>104</v>
      </c>
      <c r="P688">
        <f>IFERROR(ROUND(Table1[[#This Row],[pledged]]/Table1[[#This Row],[backers_count]],2),0)</f>
        <v>66.37</v>
      </c>
      <c r="Q688" t="s">
        <v>8328</v>
      </c>
      <c r="R688" t="s">
        <v>8332</v>
      </c>
      <c r="S688" s="14">
        <f>(((Table1[[#This Row],[launched_at]]/60)/60)/24)+DATE(1970,1,1)</f>
        <v>41194.715520833335</v>
      </c>
      <c r="T688" s="14">
        <f>(((Table1[[#This Row],[deadline]]/60)/60)/24)+DATE(1970,1,1)</f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9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>ROUND(Table1[[#This Row],[pledged]]/Table1[[#This Row],[goal]]*100,0)</f>
        <v>104</v>
      </c>
      <c r="P689">
        <f>IFERROR(ROUND(Table1[[#This Row],[pledged]]/Table1[[#This Row],[backers_count]],2),0)</f>
        <v>69.27</v>
      </c>
      <c r="Q689" t="s">
        <v>8322</v>
      </c>
      <c r="R689" t="s">
        <v>8333</v>
      </c>
      <c r="S689" s="14">
        <f>(((Table1[[#This Row],[launched_at]]/60)/60)/24)+DATE(1970,1,1)</f>
        <v>41828.515127314815</v>
      </c>
      <c r="T689" s="14">
        <f>(((Table1[[#This Row],[deadline]]/60)/60)/24)+DATE(1970,1,1)</f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9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>ROUND(Table1[[#This Row],[pledged]]/Table1[[#This Row],[goal]]*100,0)</f>
        <v>104</v>
      </c>
      <c r="P690">
        <f>IFERROR(ROUND(Table1[[#This Row],[pledged]]/Table1[[#This Row],[backers_count]],2),0)</f>
        <v>90.2</v>
      </c>
      <c r="Q690" t="s">
        <v>8324</v>
      </c>
      <c r="R690" t="s">
        <v>8325</v>
      </c>
      <c r="S690" s="14">
        <f>(((Table1[[#This Row],[launched_at]]/60)/60)/24)+DATE(1970,1,1)</f>
        <v>42775.733715277776</v>
      </c>
      <c r="T690" s="14">
        <f>(((Table1[[#This Row],[deadline]]/60)/60)/24)+DATE(1970,1,1)</f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9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>ROUND(Table1[[#This Row],[pledged]]/Table1[[#This Row],[goal]]*100,0)</f>
        <v>172</v>
      </c>
      <c r="P691">
        <f>IFERROR(ROUND(Table1[[#This Row],[pledged]]/Table1[[#This Row],[backers_count]],2),0)</f>
        <v>94.05</v>
      </c>
      <c r="Q691" t="s">
        <v>8328</v>
      </c>
      <c r="R691" t="s">
        <v>8329</v>
      </c>
      <c r="S691" s="14">
        <f>(((Table1[[#This Row],[launched_at]]/60)/60)/24)+DATE(1970,1,1)</f>
        <v>41879.130868055552</v>
      </c>
      <c r="T691" s="14">
        <f>(((Table1[[#This Row],[deadline]]/60)/60)/24)+DATE(1970,1,1)</f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9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>ROUND(Table1[[#This Row],[pledged]]/Table1[[#This Row],[goal]]*100,0)</f>
        <v>103</v>
      </c>
      <c r="P692">
        <f>IFERROR(ROUND(Table1[[#This Row],[pledged]]/Table1[[#This Row],[backers_count]],2),0)</f>
        <v>90.68</v>
      </c>
      <c r="Q692" t="s">
        <v>8324</v>
      </c>
      <c r="R692" t="s">
        <v>8327</v>
      </c>
      <c r="S692" s="14">
        <f>(((Table1[[#This Row],[launched_at]]/60)/60)/24)+DATE(1970,1,1)</f>
        <v>42612.918807870374</v>
      </c>
      <c r="T692" s="14">
        <f>(((Table1[[#This Row],[deadline]]/60)/60)/24)+DATE(1970,1,1)</f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9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>ROUND(Table1[[#This Row],[pledged]]/Table1[[#This Row],[goal]]*100,0)</f>
        <v>103</v>
      </c>
      <c r="P693">
        <f>IFERROR(ROUND(Table1[[#This Row],[pledged]]/Table1[[#This Row],[backers_count]],2),0)</f>
        <v>86.85</v>
      </c>
      <c r="Q693" t="s">
        <v>8322</v>
      </c>
      <c r="R693" t="s">
        <v>8323</v>
      </c>
      <c r="S693" s="14">
        <f>(((Table1[[#This Row],[launched_at]]/60)/60)/24)+DATE(1970,1,1)</f>
        <v>41355.577291666668</v>
      </c>
      <c r="T693" s="14">
        <f>(((Table1[[#This Row],[deadline]]/60)/60)/24)+DATE(1970,1,1)</f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9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>ROUND(Table1[[#This Row],[pledged]]/Table1[[#This Row],[goal]]*100,0)</f>
        <v>103</v>
      </c>
      <c r="P694">
        <f>IFERROR(ROUND(Table1[[#This Row],[pledged]]/Table1[[#This Row],[backers_count]],2),0)</f>
        <v>86.55</v>
      </c>
      <c r="Q694" t="s">
        <v>8322</v>
      </c>
      <c r="R694" t="s">
        <v>8323</v>
      </c>
      <c r="S694" s="14">
        <f>(((Table1[[#This Row],[launched_at]]/60)/60)/24)+DATE(1970,1,1)</f>
        <v>42207.58699074074</v>
      </c>
      <c r="T694" s="14">
        <f>(((Table1[[#This Row],[deadline]]/60)/60)/24)+DATE(1970,1,1)</f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9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>ROUND(Table1[[#This Row],[pledged]]/Table1[[#This Row],[goal]]*100,0)</f>
        <v>103</v>
      </c>
      <c r="P695">
        <f>IFERROR(ROUND(Table1[[#This Row],[pledged]]/Table1[[#This Row],[backers_count]],2),0)</f>
        <v>139.19</v>
      </c>
      <c r="Q695" t="s">
        <v>8324</v>
      </c>
      <c r="R695" t="s">
        <v>8327</v>
      </c>
      <c r="S695" s="14">
        <f>(((Table1[[#This Row],[launched_at]]/60)/60)/24)+DATE(1970,1,1)</f>
        <v>41878.878379629627</v>
      </c>
      <c r="T695" s="14">
        <f>(((Table1[[#This Row],[deadline]]/60)/60)/24)+DATE(1970,1,1)</f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9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>ROUND(Table1[[#This Row],[pledged]]/Table1[[#This Row],[goal]]*100,0)</f>
        <v>103</v>
      </c>
      <c r="P696">
        <f>IFERROR(ROUND(Table1[[#This Row],[pledged]]/Table1[[#This Row],[backers_count]],2),0)</f>
        <v>63.57</v>
      </c>
      <c r="Q696" t="s">
        <v>8324</v>
      </c>
      <c r="R696" t="s">
        <v>8327</v>
      </c>
      <c r="S696" s="14">
        <f>(((Table1[[#This Row],[launched_at]]/60)/60)/24)+DATE(1970,1,1)</f>
        <v>41932.311099537037</v>
      </c>
      <c r="T696" s="14">
        <f>(((Table1[[#This Row],[deadline]]/60)/60)/24)+DATE(1970,1,1)</f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9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>ROUND(Table1[[#This Row],[pledged]]/Table1[[#This Row],[goal]]*100,0)</f>
        <v>103</v>
      </c>
      <c r="P697">
        <f>IFERROR(ROUND(Table1[[#This Row],[pledged]]/Table1[[#This Row],[backers_count]],2),0)</f>
        <v>137.21</v>
      </c>
      <c r="Q697" t="s">
        <v>8322</v>
      </c>
      <c r="R697" t="s">
        <v>8333</v>
      </c>
      <c r="S697" s="14">
        <f>(((Table1[[#This Row],[launched_at]]/60)/60)/24)+DATE(1970,1,1)</f>
        <v>41932.745046296295</v>
      </c>
      <c r="T697" s="14">
        <f>(((Table1[[#This Row],[deadline]]/60)/60)/24)+DATE(1970,1,1)</f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9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>ROUND(Table1[[#This Row],[pledged]]/Table1[[#This Row],[goal]]*100,0)</f>
        <v>103</v>
      </c>
      <c r="P698">
        <f>IFERROR(ROUND(Table1[[#This Row],[pledged]]/Table1[[#This Row],[backers_count]],2),0)</f>
        <v>168.69</v>
      </c>
      <c r="Q698" t="s">
        <v>8314</v>
      </c>
      <c r="R698" t="s">
        <v>8315</v>
      </c>
      <c r="S698" s="14">
        <f>(((Table1[[#This Row],[launched_at]]/60)/60)/24)+DATE(1970,1,1)</f>
        <v>42052.7815162037</v>
      </c>
      <c r="T698" s="14">
        <f>(((Table1[[#This Row],[deadline]]/60)/60)/24)+DATE(1970,1,1)</f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9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>ROUND(Table1[[#This Row],[pledged]]/Table1[[#This Row],[goal]]*100,0)</f>
        <v>103</v>
      </c>
      <c r="P699">
        <f>IFERROR(ROUND(Table1[[#This Row],[pledged]]/Table1[[#This Row],[backers_count]],2),0)</f>
        <v>106.93</v>
      </c>
      <c r="Q699" t="s">
        <v>8324</v>
      </c>
      <c r="R699" t="s">
        <v>8336</v>
      </c>
      <c r="S699" s="14">
        <f>(((Table1[[#This Row],[launched_at]]/60)/60)/24)+DATE(1970,1,1)</f>
        <v>41788.167187500003</v>
      </c>
      <c r="T699" s="14">
        <f>(((Table1[[#This Row],[deadline]]/60)/60)/24)+DATE(1970,1,1)</f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9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>ROUND(Table1[[#This Row],[pledged]]/Table1[[#This Row],[goal]]*100,0)</f>
        <v>102</v>
      </c>
      <c r="P700">
        <f>IFERROR(ROUND(Table1[[#This Row],[pledged]]/Table1[[#This Row],[backers_count]],2),0)</f>
        <v>196.83</v>
      </c>
      <c r="Q700" t="s">
        <v>8328</v>
      </c>
      <c r="R700" t="s">
        <v>8332</v>
      </c>
      <c r="S700" s="14">
        <f>(((Table1[[#This Row],[launched_at]]/60)/60)/24)+DATE(1970,1,1)</f>
        <v>42553.681979166664</v>
      </c>
      <c r="T700" s="14">
        <f>(((Table1[[#This Row],[deadline]]/60)/60)/24)+DATE(1970,1,1)</f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9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>ROUND(Table1[[#This Row],[pledged]]/Table1[[#This Row],[goal]]*100,0)</f>
        <v>102</v>
      </c>
      <c r="P701">
        <f>IFERROR(ROUND(Table1[[#This Row],[pledged]]/Table1[[#This Row],[backers_count]],2),0)</f>
        <v>105.52</v>
      </c>
      <c r="Q701" t="s">
        <v>8324</v>
      </c>
      <c r="R701" t="s">
        <v>8327</v>
      </c>
      <c r="S701" s="14">
        <f>(((Table1[[#This Row],[launched_at]]/60)/60)/24)+DATE(1970,1,1)</f>
        <v>42118.556331018524</v>
      </c>
      <c r="T701" s="14">
        <f>(((Table1[[#This Row],[deadline]]/60)/60)/24)+DATE(1970,1,1)</f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9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>ROUND(Table1[[#This Row],[pledged]]/Table1[[#This Row],[goal]]*100,0)</f>
        <v>204</v>
      </c>
      <c r="P702">
        <f>IFERROR(ROUND(Table1[[#This Row],[pledged]]/Table1[[#This Row],[backers_count]],2),0)</f>
        <v>59.36</v>
      </c>
      <c r="Q702" t="s">
        <v>8312</v>
      </c>
      <c r="R702" t="s">
        <v>8334</v>
      </c>
      <c r="S702" s="14">
        <f>(((Table1[[#This Row],[launched_at]]/60)/60)/24)+DATE(1970,1,1)</f>
        <v>42317.33258101852</v>
      </c>
      <c r="T702" s="14">
        <f>(((Table1[[#This Row],[deadline]]/60)/60)/24)+DATE(1970,1,1)</f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9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>ROUND(Table1[[#This Row],[pledged]]/Table1[[#This Row],[goal]]*100,0)</f>
        <v>146</v>
      </c>
      <c r="P703">
        <f>IFERROR(ROUND(Table1[[#This Row],[pledged]]/Table1[[#This Row],[backers_count]],2),0)</f>
        <v>64.62</v>
      </c>
      <c r="Q703" t="s">
        <v>8328</v>
      </c>
      <c r="R703" t="s">
        <v>8332</v>
      </c>
      <c r="S703" s="14">
        <f>(((Table1[[#This Row],[launched_at]]/60)/60)/24)+DATE(1970,1,1)</f>
        <v>41546.664212962962</v>
      </c>
      <c r="T703" s="14">
        <f>(((Table1[[#This Row],[deadline]]/60)/60)/24)+DATE(1970,1,1)</f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9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>ROUND(Table1[[#This Row],[pledged]]/Table1[[#This Row],[goal]]*100,0)</f>
        <v>128</v>
      </c>
      <c r="P704">
        <f>IFERROR(ROUND(Table1[[#This Row],[pledged]]/Table1[[#This Row],[backers_count]],2),0)</f>
        <v>129.11000000000001</v>
      </c>
      <c r="Q704" t="s">
        <v>8328</v>
      </c>
      <c r="R704" t="s">
        <v>8329</v>
      </c>
      <c r="S704" s="14">
        <f>(((Table1[[#This Row],[launched_at]]/60)/60)/24)+DATE(1970,1,1)</f>
        <v>41257.950381944444</v>
      </c>
      <c r="T704" s="14">
        <f>(((Table1[[#This Row],[deadline]]/60)/60)/24)+DATE(1970,1,1)</f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9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>ROUND(Table1[[#This Row],[pledged]]/Table1[[#This Row],[goal]]*100,0)</f>
        <v>136</v>
      </c>
      <c r="P705">
        <f>IFERROR(ROUND(Table1[[#This Row],[pledged]]/Table1[[#This Row],[backers_count]],2),0)</f>
        <v>97.9</v>
      </c>
      <c r="Q705" t="s">
        <v>8328</v>
      </c>
      <c r="R705" t="s">
        <v>8329</v>
      </c>
      <c r="S705" s="14">
        <f>(((Table1[[#This Row],[launched_at]]/60)/60)/24)+DATE(1970,1,1)</f>
        <v>40354.11550925926</v>
      </c>
      <c r="T705" s="14">
        <f>(((Table1[[#This Row],[deadline]]/60)/60)/24)+DATE(1970,1,1)</f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9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>ROUND(Table1[[#This Row],[pledged]]/Table1[[#This Row],[goal]]*100,0)</f>
        <v>102</v>
      </c>
      <c r="P706">
        <f>IFERROR(ROUND(Table1[[#This Row],[pledged]]/Table1[[#This Row],[backers_count]],2),0)</f>
        <v>141.29</v>
      </c>
      <c r="Q706" t="s">
        <v>8324</v>
      </c>
      <c r="R706" t="s">
        <v>8327</v>
      </c>
      <c r="S706" s="14">
        <f>(((Table1[[#This Row],[launched_at]]/60)/60)/24)+DATE(1970,1,1)</f>
        <v>42239.957962962959</v>
      </c>
      <c r="T706" s="14">
        <f>(((Table1[[#This Row],[deadline]]/60)/60)/24)+DATE(1970,1,1)</f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9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>ROUND(Table1[[#This Row],[pledged]]/Table1[[#This Row],[goal]]*100,0)</f>
        <v>102</v>
      </c>
      <c r="P707">
        <f>IFERROR(ROUND(Table1[[#This Row],[pledged]]/Table1[[#This Row],[backers_count]],2),0)</f>
        <v>137.24</v>
      </c>
      <c r="Q707" t="s">
        <v>8324</v>
      </c>
      <c r="R707" t="s">
        <v>8327</v>
      </c>
      <c r="S707" s="14">
        <f>(((Table1[[#This Row],[launched_at]]/60)/60)/24)+DATE(1970,1,1)</f>
        <v>41880.76357638889</v>
      </c>
      <c r="T707" s="14">
        <f>(((Table1[[#This Row],[deadline]]/60)/60)/24)+DATE(1970,1,1)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9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>ROUND(Table1[[#This Row],[pledged]]/Table1[[#This Row],[goal]]*100,0)</f>
        <v>101</v>
      </c>
      <c r="P708">
        <f>IFERROR(ROUND(Table1[[#This Row],[pledged]]/Table1[[#This Row],[backers_count]],2),0)</f>
        <v>112.61</v>
      </c>
      <c r="Q708" t="s">
        <v>8328</v>
      </c>
      <c r="R708" t="s">
        <v>8332</v>
      </c>
      <c r="S708" s="14">
        <f>(((Table1[[#This Row],[launched_at]]/60)/60)/24)+DATE(1970,1,1)</f>
        <v>41502.882928240739</v>
      </c>
      <c r="T708" s="14">
        <f>(((Table1[[#This Row],[deadline]]/60)/60)/24)+DATE(1970,1,1)</f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9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>ROUND(Table1[[#This Row],[pledged]]/Table1[[#This Row],[goal]]*100,0)</f>
        <v>101</v>
      </c>
      <c r="P709">
        <f>IFERROR(ROUND(Table1[[#This Row],[pledged]]/Table1[[#This Row],[backers_count]],2),0)</f>
        <v>99.34</v>
      </c>
      <c r="Q709" t="s">
        <v>8324</v>
      </c>
      <c r="R709" t="s">
        <v>8327</v>
      </c>
      <c r="S709" s="14">
        <f>(((Table1[[#This Row],[launched_at]]/60)/60)/24)+DATE(1970,1,1)</f>
        <v>42561.783877314811</v>
      </c>
      <c r="T709" s="14">
        <f>(((Table1[[#This Row],[deadline]]/60)/60)/24)+DATE(1970,1,1)</f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9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>ROUND(Table1[[#This Row],[pledged]]/Table1[[#This Row],[goal]]*100,0)</f>
        <v>101</v>
      </c>
      <c r="P710">
        <f>IFERROR(ROUND(Table1[[#This Row],[pledged]]/Table1[[#This Row],[backers_count]],2),0)</f>
        <v>146.65</v>
      </c>
      <c r="Q710" t="s">
        <v>8322</v>
      </c>
      <c r="R710" t="s">
        <v>8323</v>
      </c>
      <c r="S710" s="14">
        <f>(((Table1[[#This Row],[launched_at]]/60)/60)/24)+DATE(1970,1,1)</f>
        <v>42101.682372685187</v>
      </c>
      <c r="T710" s="14">
        <f>(((Table1[[#This Row],[deadline]]/60)/60)/24)+DATE(1970,1,1)</f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9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>ROUND(Table1[[#This Row],[pledged]]/Table1[[#This Row],[goal]]*100,0)</f>
        <v>101</v>
      </c>
      <c r="P711">
        <f>IFERROR(ROUND(Table1[[#This Row],[pledged]]/Table1[[#This Row],[backers_count]],2),0)</f>
        <v>103.21</v>
      </c>
      <c r="Q711" t="s">
        <v>8324</v>
      </c>
      <c r="R711" t="s">
        <v>8327</v>
      </c>
      <c r="S711" s="14">
        <f>(((Table1[[#This Row],[launched_at]]/60)/60)/24)+DATE(1970,1,1)</f>
        <v>42037.791238425925</v>
      </c>
      <c r="T711" s="14">
        <f>(((Table1[[#This Row],[deadline]]/60)/60)/24)+DATE(1970,1,1)</f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9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>ROUND(Table1[[#This Row],[pledged]]/Table1[[#This Row],[goal]]*100,0)</f>
        <v>101</v>
      </c>
      <c r="P712">
        <f>IFERROR(ROUND(Table1[[#This Row],[pledged]]/Table1[[#This Row],[backers_count]],2),0)</f>
        <v>194.23</v>
      </c>
      <c r="Q712" t="s">
        <v>8322</v>
      </c>
      <c r="R712" t="s">
        <v>8333</v>
      </c>
      <c r="S712" s="14">
        <f>(((Table1[[#This Row],[launched_at]]/60)/60)/24)+DATE(1970,1,1)</f>
        <v>42333.713206018518</v>
      </c>
      <c r="T712" s="14">
        <f>(((Table1[[#This Row],[deadline]]/60)/60)/24)+DATE(1970,1,1)</f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9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>ROUND(Table1[[#This Row],[pledged]]/Table1[[#This Row],[goal]]*100,0)</f>
        <v>101</v>
      </c>
      <c r="P713">
        <f>IFERROR(ROUND(Table1[[#This Row],[pledged]]/Table1[[#This Row],[backers_count]],2),0)</f>
        <v>162.77000000000001</v>
      </c>
      <c r="Q713" t="s">
        <v>8324</v>
      </c>
      <c r="R713" t="s">
        <v>8336</v>
      </c>
      <c r="S713" s="14">
        <f>(((Table1[[#This Row],[launched_at]]/60)/60)/24)+DATE(1970,1,1)</f>
        <v>42101.584074074075</v>
      </c>
      <c r="T713" s="14">
        <f>(((Table1[[#This Row],[deadline]]/60)/60)/24)+DATE(1970,1,1)</f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9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>ROUND(Table1[[#This Row],[pledged]]/Table1[[#This Row],[goal]]*100,0)</f>
        <v>101</v>
      </c>
      <c r="P714">
        <f>IFERROR(ROUND(Table1[[#This Row],[pledged]]/Table1[[#This Row],[backers_count]],2),0)</f>
        <v>162.71</v>
      </c>
      <c r="Q714" t="s">
        <v>8324</v>
      </c>
      <c r="R714" t="s">
        <v>8325</v>
      </c>
      <c r="S714" s="14">
        <f>(((Table1[[#This Row],[launched_at]]/60)/60)/24)+DATE(1970,1,1)</f>
        <v>42564.95380787037</v>
      </c>
      <c r="T714" s="14">
        <f>(((Table1[[#This Row],[deadline]]/60)/60)/24)+DATE(1970,1,1)</f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9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>ROUND(Table1[[#This Row],[pledged]]/Table1[[#This Row],[goal]]*100,0)</f>
        <v>101</v>
      </c>
      <c r="P715">
        <f>IFERROR(ROUND(Table1[[#This Row],[pledged]]/Table1[[#This Row],[backers_count]],2),0)</f>
        <v>63.83</v>
      </c>
      <c r="Q715" t="s">
        <v>8324</v>
      </c>
      <c r="R715" t="s">
        <v>8327</v>
      </c>
      <c r="S715" s="14">
        <f>(((Table1[[#This Row],[launched_at]]/60)/60)/24)+DATE(1970,1,1)</f>
        <v>42753.205625000002</v>
      </c>
      <c r="T715" s="14">
        <f>(((Table1[[#This Row],[deadline]]/60)/60)/24)+DATE(1970,1,1)</f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9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>ROUND(Table1[[#This Row],[pledged]]/Table1[[#This Row],[goal]]*100,0)</f>
        <v>202</v>
      </c>
      <c r="P716">
        <f>IFERROR(ROUND(Table1[[#This Row],[pledged]]/Table1[[#This Row],[backers_count]],2),0)</f>
        <v>89.25</v>
      </c>
      <c r="Q716" t="s">
        <v>8328</v>
      </c>
      <c r="R716" t="s">
        <v>8339</v>
      </c>
      <c r="S716" s="14">
        <f>(((Table1[[#This Row],[launched_at]]/60)/60)/24)+DATE(1970,1,1)</f>
        <v>42569.605393518519</v>
      </c>
      <c r="T716" s="14">
        <f>(((Table1[[#This Row],[deadline]]/60)/60)/24)+DATE(1970,1,1)</f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9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>ROUND(Table1[[#This Row],[pledged]]/Table1[[#This Row],[goal]]*100,0)</f>
        <v>202</v>
      </c>
      <c r="P717">
        <f>IFERROR(ROUND(Table1[[#This Row],[pledged]]/Table1[[#This Row],[backers_count]],2),0)</f>
        <v>80.650000000000006</v>
      </c>
      <c r="Q717" t="s">
        <v>8314</v>
      </c>
      <c r="R717" t="s">
        <v>8315</v>
      </c>
      <c r="S717" s="14">
        <f>(((Table1[[#This Row],[launched_at]]/60)/60)/24)+DATE(1970,1,1)</f>
        <v>42454.836851851855</v>
      </c>
      <c r="T717" s="14">
        <f>(((Table1[[#This Row],[deadline]]/60)/60)/24)+DATE(1970,1,1)</f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9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>ROUND(Table1[[#This Row],[pledged]]/Table1[[#This Row],[goal]]*100,0)</f>
        <v>155</v>
      </c>
      <c r="P718">
        <f>IFERROR(ROUND(Table1[[#This Row],[pledged]]/Table1[[#This Row],[backers_count]],2),0)</f>
        <v>53.01</v>
      </c>
      <c r="Q718" t="s">
        <v>8328</v>
      </c>
      <c r="R718" t="s">
        <v>8332</v>
      </c>
      <c r="S718" s="14">
        <f>(((Table1[[#This Row],[launched_at]]/60)/60)/24)+DATE(1970,1,1)</f>
        <v>41786.555162037039</v>
      </c>
      <c r="T718" s="14">
        <f>(((Table1[[#This Row],[deadline]]/60)/60)/24)+DATE(1970,1,1)</f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9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>ROUND(Table1[[#This Row],[pledged]]/Table1[[#This Row],[goal]]*100,0)</f>
        <v>336</v>
      </c>
      <c r="P719">
        <f>IFERROR(ROUND(Table1[[#This Row],[pledged]]/Table1[[#This Row],[backers_count]],2),0)</f>
        <v>41.77</v>
      </c>
      <c r="Q719" t="s">
        <v>8324</v>
      </c>
      <c r="R719" t="s">
        <v>8327</v>
      </c>
      <c r="S719" s="14">
        <f>(((Table1[[#This Row],[launched_at]]/60)/60)/24)+DATE(1970,1,1)</f>
        <v>40633.154363425929</v>
      </c>
      <c r="T719" s="14">
        <f>(((Table1[[#This Row],[deadline]]/60)/60)/24)+DATE(1970,1,1)</f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9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>ROUND(Table1[[#This Row],[pledged]]/Table1[[#This Row],[goal]]*100,0)</f>
        <v>101</v>
      </c>
      <c r="P720">
        <f>IFERROR(ROUND(Table1[[#This Row],[pledged]]/Table1[[#This Row],[backers_count]],2),0)</f>
        <v>145.87</v>
      </c>
      <c r="Q720" t="s">
        <v>8324</v>
      </c>
      <c r="R720" t="s">
        <v>8327</v>
      </c>
      <c r="S720" s="14">
        <f>(((Table1[[#This Row],[launched_at]]/60)/60)/24)+DATE(1970,1,1)</f>
        <v>42626.7503125</v>
      </c>
      <c r="T720" s="14">
        <f>(((Table1[[#This Row],[deadline]]/60)/60)/24)+DATE(1970,1,1)</f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9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>ROUND(Table1[[#This Row],[pledged]]/Table1[[#This Row],[goal]]*100,0)</f>
        <v>100</v>
      </c>
      <c r="P721">
        <f>IFERROR(ROUND(Table1[[#This Row],[pledged]]/Table1[[#This Row],[backers_count]],2),0)</f>
        <v>93.02</v>
      </c>
      <c r="Q721" t="s">
        <v>8322</v>
      </c>
      <c r="R721" t="s">
        <v>8323</v>
      </c>
      <c r="S721" s="14">
        <f>(((Table1[[#This Row],[launched_at]]/60)/60)/24)+DATE(1970,1,1)</f>
        <v>40933.856921296298</v>
      </c>
      <c r="T721" s="14">
        <f>(((Table1[[#This Row],[deadline]]/60)/60)/24)+DATE(1970,1,1)</f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9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>ROUND(Table1[[#This Row],[pledged]]/Table1[[#This Row],[goal]]*100,0)</f>
        <v>167</v>
      </c>
      <c r="P722">
        <f>IFERROR(ROUND(Table1[[#This Row],[pledged]]/Table1[[#This Row],[backers_count]],2),0)</f>
        <v>99.46</v>
      </c>
      <c r="Q722" t="s">
        <v>8309</v>
      </c>
      <c r="R722" t="s">
        <v>8310</v>
      </c>
      <c r="S722" s="14">
        <f>(((Table1[[#This Row],[launched_at]]/60)/60)/24)+DATE(1970,1,1)</f>
        <v>41946.674108796295</v>
      </c>
      <c r="T722" s="14">
        <f>(((Table1[[#This Row],[deadline]]/60)/60)/24)+DATE(1970,1,1)</f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9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>ROUND(Table1[[#This Row],[pledged]]/Table1[[#This Row],[goal]]*100,0)</f>
        <v>33</v>
      </c>
      <c r="P723">
        <f>IFERROR(ROUND(Table1[[#This Row],[pledged]]/Table1[[#This Row],[backers_count]],2),0)</f>
        <v>264.26</v>
      </c>
      <c r="Q723" t="s">
        <v>8328</v>
      </c>
      <c r="R723" t="s">
        <v>8331</v>
      </c>
      <c r="S723" s="14">
        <f>(((Table1[[#This Row],[launched_at]]/60)/60)/24)+DATE(1970,1,1)</f>
        <v>42795.701481481476</v>
      </c>
      <c r="T723" s="14">
        <f>(((Table1[[#This Row],[deadline]]/60)/60)/24)+DATE(1970,1,1)</f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9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>ROUND(Table1[[#This Row],[pledged]]/Table1[[#This Row],[goal]]*100,0)</f>
        <v>100</v>
      </c>
      <c r="P724">
        <f>IFERROR(ROUND(Table1[[#This Row],[pledged]]/Table1[[#This Row],[backers_count]],2),0)</f>
        <v>118.13</v>
      </c>
      <c r="Q724" t="s">
        <v>8324</v>
      </c>
      <c r="R724" t="s">
        <v>8327</v>
      </c>
      <c r="S724" s="14">
        <f>(((Table1[[#This Row],[launched_at]]/60)/60)/24)+DATE(1970,1,1)</f>
        <v>41834.953865740739</v>
      </c>
      <c r="T724" s="14">
        <f>(((Table1[[#This Row],[deadline]]/60)/60)/24)+DATE(1970,1,1)</f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9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>ROUND(Table1[[#This Row],[pledged]]/Table1[[#This Row],[goal]]*100,0)</f>
        <v>100</v>
      </c>
      <c r="P725">
        <f>IFERROR(ROUND(Table1[[#This Row],[pledged]]/Table1[[#This Row],[backers_count]],2),0)</f>
        <v>110.23</v>
      </c>
      <c r="Q725" t="s">
        <v>8324</v>
      </c>
      <c r="R725" t="s">
        <v>8327</v>
      </c>
      <c r="S725" s="14">
        <f>(((Table1[[#This Row],[launched_at]]/60)/60)/24)+DATE(1970,1,1)</f>
        <v>41791.492777777778</v>
      </c>
      <c r="T725" s="14">
        <f>(((Table1[[#This Row],[deadline]]/60)/60)/24)+DATE(1970,1,1)</f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9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>ROUND(Table1[[#This Row],[pledged]]/Table1[[#This Row],[goal]]*100,0)</f>
        <v>100</v>
      </c>
      <c r="P726">
        <f>IFERROR(ROUND(Table1[[#This Row],[pledged]]/Table1[[#This Row],[backers_count]],2),0)</f>
        <v>92.84</v>
      </c>
      <c r="Q726" t="s">
        <v>8324</v>
      </c>
      <c r="R726" t="s">
        <v>8327</v>
      </c>
      <c r="S726" s="14">
        <f>(((Table1[[#This Row],[launched_at]]/60)/60)/24)+DATE(1970,1,1)</f>
        <v>42028.496562500004</v>
      </c>
      <c r="T726" s="14">
        <f>(((Table1[[#This Row],[deadline]]/60)/60)/24)+DATE(1970,1,1)</f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9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>ROUND(Table1[[#This Row],[pledged]]/Table1[[#This Row],[goal]]*100,0)</f>
        <v>100</v>
      </c>
      <c r="P727">
        <f>IFERROR(ROUND(Table1[[#This Row],[pledged]]/Table1[[#This Row],[backers_count]],2),0)</f>
        <v>48.44</v>
      </c>
      <c r="Q727" t="s">
        <v>8324</v>
      </c>
      <c r="R727" t="s">
        <v>8327</v>
      </c>
      <c r="S727" s="14">
        <f>(((Table1[[#This Row],[launched_at]]/60)/60)/24)+DATE(1970,1,1)</f>
        <v>42505.774479166663</v>
      </c>
      <c r="T727" s="14">
        <f>(((Table1[[#This Row],[deadline]]/60)/60)/24)+DATE(1970,1,1)</f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9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>ROUND(Table1[[#This Row],[pledged]]/Table1[[#This Row],[goal]]*100,0)</f>
        <v>100</v>
      </c>
      <c r="P728">
        <f>IFERROR(ROUND(Table1[[#This Row],[pledged]]/Table1[[#This Row],[backers_count]],2),0)</f>
        <v>169.92</v>
      </c>
      <c r="Q728" t="s">
        <v>8328</v>
      </c>
      <c r="R728" t="s">
        <v>8342</v>
      </c>
      <c r="S728" s="14">
        <f>(((Table1[[#This Row],[launched_at]]/60)/60)/24)+DATE(1970,1,1)</f>
        <v>41977.902222222227</v>
      </c>
      <c r="T728" s="14">
        <f>(((Table1[[#This Row],[deadline]]/60)/60)/24)+DATE(1970,1,1)</f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9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>ROUND(Table1[[#This Row],[pledged]]/Table1[[#This Row],[goal]]*100,0)</f>
        <v>200</v>
      </c>
      <c r="P729">
        <f>IFERROR(ROUND(Table1[[#This Row],[pledged]]/Table1[[#This Row],[backers_count]],2),0)</f>
        <v>182.13</v>
      </c>
      <c r="Q729" t="s">
        <v>8328</v>
      </c>
      <c r="R729" t="s">
        <v>8332</v>
      </c>
      <c r="S729" s="14">
        <f>(((Table1[[#This Row],[launched_at]]/60)/60)/24)+DATE(1970,1,1)</f>
        <v>41305.809363425928</v>
      </c>
      <c r="T729" s="14">
        <f>(((Table1[[#This Row],[deadline]]/60)/60)/24)+DATE(1970,1,1)</f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9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>ROUND(Table1[[#This Row],[pledged]]/Table1[[#This Row],[goal]]*100,0)</f>
        <v>122</v>
      </c>
      <c r="P730">
        <f>IFERROR(ROUND(Table1[[#This Row],[pledged]]/Table1[[#This Row],[backers_count]],2),0)</f>
        <v>84.14</v>
      </c>
      <c r="Q730" t="s">
        <v>8312</v>
      </c>
      <c r="R730" t="s">
        <v>8334</v>
      </c>
      <c r="S730" s="14">
        <f>(((Table1[[#This Row],[launched_at]]/60)/60)/24)+DATE(1970,1,1)</f>
        <v>41807.571840277778</v>
      </c>
      <c r="T730" s="14">
        <f>(((Table1[[#This Row],[deadline]]/60)/60)/24)+DATE(1970,1,1)</f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9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>ROUND(Table1[[#This Row],[pledged]]/Table1[[#This Row],[goal]]*100,0)</f>
        <v>100</v>
      </c>
      <c r="P731">
        <f>IFERROR(ROUND(Table1[[#This Row],[pledged]]/Table1[[#This Row],[backers_count]],2),0)</f>
        <v>172.41</v>
      </c>
      <c r="Q731" t="s">
        <v>8328</v>
      </c>
      <c r="R731" t="s">
        <v>8332</v>
      </c>
      <c r="S731" s="14">
        <f>(((Table1[[#This Row],[launched_at]]/60)/60)/24)+DATE(1970,1,1)</f>
        <v>40896.883750000001</v>
      </c>
      <c r="T731" s="14">
        <f>(((Table1[[#This Row],[deadline]]/60)/60)/24)+DATE(1970,1,1)</f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9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>ROUND(Table1[[#This Row],[pledged]]/Table1[[#This Row],[goal]]*100,0)</f>
        <v>100</v>
      </c>
      <c r="P732">
        <f>IFERROR(ROUND(Table1[[#This Row],[pledged]]/Table1[[#This Row],[backers_count]],2),0)</f>
        <v>370.37</v>
      </c>
      <c r="Q732" t="s">
        <v>8324</v>
      </c>
      <c r="R732" t="s">
        <v>8325</v>
      </c>
      <c r="S732" s="14">
        <f>(((Table1[[#This Row],[launched_at]]/60)/60)/24)+DATE(1970,1,1)</f>
        <v>42341.57430555555</v>
      </c>
      <c r="T732" s="14">
        <f>(((Table1[[#This Row],[deadline]]/60)/60)/24)+DATE(1970,1,1)</f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9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>ROUND(Table1[[#This Row],[pledged]]/Table1[[#This Row],[goal]]*100,0)</f>
        <v>40</v>
      </c>
      <c r="P733">
        <f>IFERROR(ROUND(Table1[[#This Row],[pledged]]/Table1[[#This Row],[backers_count]],2),0)</f>
        <v>253.21</v>
      </c>
      <c r="Q733" t="s">
        <v>8317</v>
      </c>
      <c r="R733" t="s">
        <v>8345</v>
      </c>
      <c r="S733" s="14">
        <f>(((Table1[[#This Row],[launched_at]]/60)/60)/24)+DATE(1970,1,1)</f>
        <v>42453.819687499999</v>
      </c>
      <c r="T733" s="14">
        <f>(((Table1[[#This Row],[deadline]]/60)/60)/24)+DATE(1970,1,1)</f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9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>ROUND(Table1[[#This Row],[pledged]]/Table1[[#This Row],[goal]]*100,0)</f>
        <v>123</v>
      </c>
      <c r="P734">
        <f>IFERROR(ROUND(Table1[[#This Row],[pledged]]/Table1[[#This Row],[backers_count]],2),0)</f>
        <v>169.52</v>
      </c>
      <c r="Q734" t="s">
        <v>8309</v>
      </c>
      <c r="R734" t="s">
        <v>8310</v>
      </c>
      <c r="S734" s="14">
        <f>(((Table1[[#This Row],[launched_at]]/60)/60)/24)+DATE(1970,1,1)</f>
        <v>41722.666354166664</v>
      </c>
      <c r="T734" s="14">
        <f>(((Table1[[#This Row],[deadline]]/60)/60)/24)+DATE(1970,1,1)</f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9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>ROUND(Table1[[#This Row],[pledged]]/Table1[[#This Row],[goal]]*100,0)</f>
        <v>115</v>
      </c>
      <c r="P735">
        <f>IFERROR(ROUND(Table1[[#This Row],[pledged]]/Table1[[#This Row],[backers_count]],2),0)</f>
        <v>58.69</v>
      </c>
      <c r="Q735" t="s">
        <v>8324</v>
      </c>
      <c r="R735" t="s">
        <v>8327</v>
      </c>
      <c r="S735" s="14">
        <f>(((Table1[[#This Row],[launched_at]]/60)/60)/24)+DATE(1970,1,1)</f>
        <v>41893.324884259258</v>
      </c>
      <c r="T735" s="14">
        <f>(((Table1[[#This Row],[deadline]]/60)/60)/24)+DATE(1970,1,1)</f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9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>ROUND(Table1[[#This Row],[pledged]]/Table1[[#This Row],[goal]]*100,0)</f>
        <v>130</v>
      </c>
      <c r="P736">
        <f>IFERROR(ROUND(Table1[[#This Row],[pledged]]/Table1[[#This Row],[backers_count]],2),0)</f>
        <v>51.72</v>
      </c>
      <c r="Q736" t="s">
        <v>8322</v>
      </c>
      <c r="R736" t="s">
        <v>8323</v>
      </c>
      <c r="S736" s="14">
        <f>(((Table1[[#This Row],[launched_at]]/60)/60)/24)+DATE(1970,1,1)</f>
        <v>40948.630196759259</v>
      </c>
      <c r="T736" s="14">
        <f>(((Table1[[#This Row],[deadline]]/60)/60)/24)+DATE(1970,1,1)</f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9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>ROUND(Table1[[#This Row],[pledged]]/Table1[[#This Row],[goal]]*100,0)</f>
        <v>102</v>
      </c>
      <c r="P737">
        <f>IFERROR(ROUND(Table1[[#This Row],[pledged]]/Table1[[#This Row],[backers_count]],2),0)</f>
        <v>33.19</v>
      </c>
      <c r="Q737" t="s">
        <v>8312</v>
      </c>
      <c r="R737" t="s">
        <v>8313</v>
      </c>
      <c r="S737" s="14">
        <f>(((Table1[[#This Row],[launched_at]]/60)/60)/24)+DATE(1970,1,1)</f>
        <v>40646.014456018522</v>
      </c>
      <c r="T737" s="14">
        <f>(((Table1[[#This Row],[deadline]]/60)/60)/24)+DATE(1970,1,1)</f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9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>ROUND(Table1[[#This Row],[pledged]]/Table1[[#This Row],[goal]]*100,0)</f>
        <v>108</v>
      </c>
      <c r="P738">
        <f>IFERROR(ROUND(Table1[[#This Row],[pledged]]/Table1[[#This Row],[backers_count]],2),0)</f>
        <v>112.79</v>
      </c>
      <c r="Q738" t="s">
        <v>8314</v>
      </c>
      <c r="R738" t="s">
        <v>8315</v>
      </c>
      <c r="S738" s="14">
        <f>(((Table1[[#This Row],[launched_at]]/60)/60)/24)+DATE(1970,1,1)</f>
        <v>42529.979108796295</v>
      </c>
      <c r="T738" s="14">
        <f>(((Table1[[#This Row],[deadline]]/60)/60)/24)+DATE(1970,1,1)</f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9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>ROUND(Table1[[#This Row],[pledged]]/Table1[[#This Row],[goal]]*100,0)</f>
        <v>100</v>
      </c>
      <c r="P739">
        <f>IFERROR(ROUND(Table1[[#This Row],[pledged]]/Table1[[#This Row],[backers_count]],2),0)</f>
        <v>190.9</v>
      </c>
      <c r="Q739" t="s">
        <v>8328</v>
      </c>
      <c r="R739" t="s">
        <v>8332</v>
      </c>
      <c r="S739" s="14">
        <f>(((Table1[[#This Row],[launched_at]]/60)/60)/24)+DATE(1970,1,1)</f>
        <v>41620.87667824074</v>
      </c>
      <c r="T739" s="14">
        <f>(((Table1[[#This Row],[deadline]]/60)/60)/24)+DATE(1970,1,1)</f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9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>ROUND(Table1[[#This Row],[pledged]]/Table1[[#This Row],[goal]]*100,0)</f>
        <v>100</v>
      </c>
      <c r="P740">
        <f>IFERROR(ROUND(Table1[[#This Row],[pledged]]/Table1[[#This Row],[backers_count]],2),0)</f>
        <v>98.31</v>
      </c>
      <c r="Q740" t="s">
        <v>8324</v>
      </c>
      <c r="R740" t="s">
        <v>8327</v>
      </c>
      <c r="S740" s="14">
        <f>(((Table1[[#This Row],[launched_at]]/60)/60)/24)+DATE(1970,1,1)</f>
        <v>42254.264687499999</v>
      </c>
      <c r="T740" s="14">
        <f>(((Table1[[#This Row],[deadline]]/60)/60)/24)+DATE(1970,1,1)</f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9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>ROUND(Table1[[#This Row],[pledged]]/Table1[[#This Row],[goal]]*100,0)</f>
        <v>100</v>
      </c>
      <c r="P741">
        <f>IFERROR(ROUND(Table1[[#This Row],[pledged]]/Table1[[#This Row],[backers_count]],2),0)</f>
        <v>134.15</v>
      </c>
      <c r="Q741" t="s">
        <v>8324</v>
      </c>
      <c r="R741" t="s">
        <v>8327</v>
      </c>
      <c r="S741" s="14">
        <f>(((Table1[[#This Row],[launched_at]]/60)/60)/24)+DATE(1970,1,1)</f>
        <v>41776.063136574077</v>
      </c>
      <c r="T741" s="14">
        <f>(((Table1[[#This Row],[deadline]]/60)/60)/24)+DATE(1970,1,1)</f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9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>ROUND(Table1[[#This Row],[pledged]]/Table1[[#This Row],[goal]]*100,0)</f>
        <v>158</v>
      </c>
      <c r="P742">
        <f>IFERROR(ROUND(Table1[[#This Row],[pledged]]/Table1[[#This Row],[backers_count]],2),0)</f>
        <v>68.349999999999994</v>
      </c>
      <c r="Q742" t="s">
        <v>8312</v>
      </c>
      <c r="R742" t="s">
        <v>8334</v>
      </c>
      <c r="S742" s="14">
        <f>(((Table1[[#This Row],[launched_at]]/60)/60)/24)+DATE(1970,1,1)</f>
        <v>41829.502650462964</v>
      </c>
      <c r="T742" s="14">
        <f>(((Table1[[#This Row],[deadline]]/60)/60)/24)+DATE(1970,1,1)</f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9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>ROUND(Table1[[#This Row],[pledged]]/Table1[[#This Row],[goal]]*100,0)</f>
        <v>126</v>
      </c>
      <c r="P743">
        <f>IFERROR(ROUND(Table1[[#This Row],[pledged]]/Table1[[#This Row],[backers_count]],2),0)</f>
        <v>64.540000000000006</v>
      </c>
      <c r="Q743" t="s">
        <v>8328</v>
      </c>
      <c r="R743" t="s">
        <v>8332</v>
      </c>
      <c r="S743" s="14">
        <f>(((Table1[[#This Row],[launched_at]]/60)/60)/24)+DATE(1970,1,1)</f>
        <v>41924.996099537035</v>
      </c>
      <c r="T743" s="14">
        <f>(((Table1[[#This Row],[deadline]]/60)/60)/24)+DATE(1970,1,1)</f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9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>ROUND(Table1[[#This Row],[pledged]]/Table1[[#This Row],[goal]]*100,0)</f>
        <v>24</v>
      </c>
      <c r="P744">
        <f>IFERROR(ROUND(Table1[[#This Row],[pledged]]/Table1[[#This Row],[backers_count]],2),0)</f>
        <v>51.23</v>
      </c>
      <c r="Q744" t="s">
        <v>8314</v>
      </c>
      <c r="R744" t="s">
        <v>8315</v>
      </c>
      <c r="S744" s="14">
        <f>(((Table1[[#This Row],[launched_at]]/60)/60)/24)+DATE(1970,1,1)</f>
        <v>42115.949976851851</v>
      </c>
      <c r="T744" s="14">
        <f>(((Table1[[#This Row],[deadline]]/60)/60)/24)+DATE(1970,1,1)</f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9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>ROUND(Table1[[#This Row],[pledged]]/Table1[[#This Row],[goal]]*100,0)</f>
        <v>20</v>
      </c>
      <c r="P745">
        <f>IFERROR(ROUND(Table1[[#This Row],[pledged]]/Table1[[#This Row],[backers_count]],2),0)</f>
        <v>83.72</v>
      </c>
      <c r="Q745" t="s">
        <v>8314</v>
      </c>
      <c r="R745" t="s">
        <v>8315</v>
      </c>
      <c r="S745" s="14">
        <f>(((Table1[[#This Row],[launched_at]]/60)/60)/24)+DATE(1970,1,1)</f>
        <v>42623.606134259258</v>
      </c>
      <c r="T745" s="14">
        <f>(((Table1[[#This Row],[deadline]]/60)/60)/24)+DATE(1970,1,1)</f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9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>ROUND(Table1[[#This Row],[pledged]]/Table1[[#This Row],[goal]]*100,0)</f>
        <v>105</v>
      </c>
      <c r="P746">
        <f>IFERROR(ROUND(Table1[[#This Row],[pledged]]/Table1[[#This Row],[backers_count]],2),0)</f>
        <v>59.41</v>
      </c>
      <c r="Q746" t="s">
        <v>8314</v>
      </c>
      <c r="R746" t="s">
        <v>8315</v>
      </c>
      <c r="S746" s="14">
        <f>(((Table1[[#This Row],[launched_at]]/60)/60)/24)+DATE(1970,1,1)</f>
        <v>42292.435532407413</v>
      </c>
      <c r="T746" s="14">
        <f>(((Table1[[#This Row],[deadline]]/60)/60)/24)+DATE(1970,1,1)</f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9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>ROUND(Table1[[#This Row],[pledged]]/Table1[[#This Row],[goal]]*100,0)</f>
        <v>189</v>
      </c>
      <c r="P747">
        <f>IFERROR(ROUND(Table1[[#This Row],[pledged]]/Table1[[#This Row],[backers_count]],2),0)</f>
        <v>31.21</v>
      </c>
      <c r="Q747" t="s">
        <v>8324</v>
      </c>
      <c r="R747" t="s">
        <v>8327</v>
      </c>
      <c r="S747" s="14">
        <f>(((Table1[[#This Row],[launched_at]]/60)/60)/24)+DATE(1970,1,1)</f>
        <v>41233.499131944445</v>
      </c>
      <c r="T747" s="14">
        <f>(((Table1[[#This Row],[deadline]]/60)/60)/24)+DATE(1970,1,1)</f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9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>ROUND(Table1[[#This Row],[pledged]]/Table1[[#This Row],[goal]]*100,0)</f>
        <v>52</v>
      </c>
      <c r="P748">
        <f>IFERROR(ROUND(Table1[[#This Row],[pledged]]/Table1[[#This Row],[backers_count]],2),0)</f>
        <v>94.19</v>
      </c>
      <c r="Q748" t="s">
        <v>8314</v>
      </c>
      <c r="R748" t="s">
        <v>8315</v>
      </c>
      <c r="S748" s="14">
        <f>(((Table1[[#This Row],[launched_at]]/60)/60)/24)+DATE(1970,1,1)</f>
        <v>42705.662118055552</v>
      </c>
      <c r="T748" s="14">
        <f>(((Table1[[#This Row],[deadline]]/60)/60)/24)+DATE(1970,1,1)</f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9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>ROUND(Table1[[#This Row],[pledged]]/Table1[[#This Row],[goal]]*100,0)</f>
        <v>111</v>
      </c>
      <c r="P749">
        <f>IFERROR(ROUND(Table1[[#This Row],[pledged]]/Table1[[#This Row],[backers_count]],2),0)</f>
        <v>104.39</v>
      </c>
      <c r="Q749" t="s">
        <v>8314</v>
      </c>
      <c r="R749" t="s">
        <v>8315</v>
      </c>
      <c r="S749" s="14">
        <f>(((Table1[[#This Row],[launched_at]]/60)/60)/24)+DATE(1970,1,1)</f>
        <v>42067.876770833333</v>
      </c>
      <c r="T749" s="14">
        <f>(((Table1[[#This Row],[deadline]]/60)/60)/24)+DATE(1970,1,1)</f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9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>ROUND(Table1[[#This Row],[pledged]]/Table1[[#This Row],[goal]]*100,0)</f>
        <v>125</v>
      </c>
      <c r="P750">
        <f>IFERROR(ROUND(Table1[[#This Row],[pledged]]/Table1[[#This Row],[backers_count]],2),0)</f>
        <v>140.1</v>
      </c>
      <c r="Q750" t="s">
        <v>8322</v>
      </c>
      <c r="R750" t="s">
        <v>8323</v>
      </c>
      <c r="S750" s="14">
        <f>(((Table1[[#This Row],[launched_at]]/60)/60)/24)+DATE(1970,1,1)</f>
        <v>42078.793124999997</v>
      </c>
      <c r="T750" s="14">
        <f>(((Table1[[#This Row],[deadline]]/60)/60)/24)+DATE(1970,1,1)</f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9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>ROUND(Table1[[#This Row],[pledged]]/Table1[[#This Row],[goal]]*100,0)</f>
        <v>104</v>
      </c>
      <c r="P751">
        <f>IFERROR(ROUND(Table1[[#This Row],[pledged]]/Table1[[#This Row],[backers_count]],2),0)</f>
        <v>90.1</v>
      </c>
      <c r="Q751" t="s">
        <v>8328</v>
      </c>
      <c r="R751" t="s">
        <v>8329</v>
      </c>
      <c r="S751" s="14">
        <f>(((Table1[[#This Row],[launched_at]]/60)/60)/24)+DATE(1970,1,1)</f>
        <v>41736.004502314812</v>
      </c>
      <c r="T751" s="14">
        <f>(((Table1[[#This Row],[deadline]]/60)/60)/24)+DATE(1970,1,1)</f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9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>ROUND(Table1[[#This Row],[pledged]]/Table1[[#This Row],[goal]]*100,0)</f>
        <v>252</v>
      </c>
      <c r="P752">
        <f>IFERROR(ROUND(Table1[[#This Row],[pledged]]/Table1[[#This Row],[backers_count]],2),0)</f>
        <v>55.61</v>
      </c>
      <c r="Q752" t="s">
        <v>8328</v>
      </c>
      <c r="R752" t="s">
        <v>8332</v>
      </c>
      <c r="S752" s="14">
        <f>(((Table1[[#This Row],[launched_at]]/60)/60)/24)+DATE(1970,1,1)</f>
        <v>42677.669050925921</v>
      </c>
      <c r="T752" s="14">
        <f>(((Table1[[#This Row],[deadline]]/60)/60)/24)+DATE(1970,1,1)</f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9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>ROUND(Table1[[#This Row],[pledged]]/Table1[[#This Row],[goal]]*100,0)</f>
        <v>103</v>
      </c>
      <c r="P753">
        <f>IFERROR(ROUND(Table1[[#This Row],[pledged]]/Table1[[#This Row],[backers_count]],2),0)</f>
        <v>64.16</v>
      </c>
      <c r="Q753" t="s">
        <v>8314</v>
      </c>
      <c r="R753" t="s">
        <v>8315</v>
      </c>
      <c r="S753" s="14">
        <f>(((Table1[[#This Row],[launched_at]]/60)/60)/24)+DATE(1970,1,1)</f>
        <v>41782.741701388892</v>
      </c>
      <c r="T753" s="14">
        <f>(((Table1[[#This Row],[deadline]]/60)/60)/24)+DATE(1970,1,1)</f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9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>ROUND(Table1[[#This Row],[pledged]]/Table1[[#This Row],[goal]]*100,0)</f>
        <v>930250</v>
      </c>
      <c r="P754">
        <f>IFERROR(ROUND(Table1[[#This Row],[pledged]]/Table1[[#This Row],[backers_count]],2),0)</f>
        <v>4.57</v>
      </c>
      <c r="Q754" t="s">
        <v>8317</v>
      </c>
      <c r="R754" t="s">
        <v>8318</v>
      </c>
      <c r="S754" s="14">
        <f>(((Table1[[#This Row],[launched_at]]/60)/60)/24)+DATE(1970,1,1)</f>
        <v>42800.751041666663</v>
      </c>
      <c r="T754" s="14">
        <f>(((Table1[[#This Row],[deadline]]/60)/60)/24)+DATE(1970,1,1)</f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9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>ROUND(Table1[[#This Row],[pledged]]/Table1[[#This Row],[goal]]*100,0)</f>
        <v>185</v>
      </c>
      <c r="P755">
        <f>IFERROR(ROUND(Table1[[#This Row],[pledged]]/Table1[[#This Row],[backers_count]],2),0)</f>
        <v>85.44</v>
      </c>
      <c r="Q755" t="s">
        <v>8322</v>
      </c>
      <c r="R755" t="s">
        <v>8323</v>
      </c>
      <c r="S755" s="14">
        <f>(((Table1[[#This Row],[launched_at]]/60)/60)/24)+DATE(1970,1,1)</f>
        <v>40266.662708333337</v>
      </c>
      <c r="T755" s="14">
        <f>(((Table1[[#This Row],[deadline]]/60)/60)/24)+DATE(1970,1,1)</f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9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>ROUND(Table1[[#This Row],[pledged]]/Table1[[#This Row],[goal]]*100,0)</f>
        <v>102</v>
      </c>
      <c r="P756">
        <f>IFERROR(ROUND(Table1[[#This Row],[pledged]]/Table1[[#This Row],[backers_count]],2),0)</f>
        <v>196.34</v>
      </c>
      <c r="Q756" t="s">
        <v>8328</v>
      </c>
      <c r="R756" t="s">
        <v>8329</v>
      </c>
      <c r="S756" s="14">
        <f>(((Table1[[#This Row],[launched_at]]/60)/60)/24)+DATE(1970,1,1)</f>
        <v>42267.746782407412</v>
      </c>
      <c r="T756" s="14">
        <f>(((Table1[[#This Row],[deadline]]/60)/60)/24)+DATE(1970,1,1)</f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9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>ROUND(Table1[[#This Row],[pledged]]/Table1[[#This Row],[goal]]*100,0)</f>
        <v>115</v>
      </c>
      <c r="P757">
        <f>IFERROR(ROUND(Table1[[#This Row],[pledged]]/Table1[[#This Row],[backers_count]],2),0)</f>
        <v>57.52</v>
      </c>
      <c r="Q757" t="s">
        <v>8328</v>
      </c>
      <c r="R757" t="s">
        <v>8329</v>
      </c>
      <c r="S757" s="14">
        <f>(((Table1[[#This Row],[launched_at]]/60)/60)/24)+DATE(1970,1,1)</f>
        <v>41299.381423611114</v>
      </c>
      <c r="T757" s="14">
        <f>(((Table1[[#This Row],[deadline]]/60)/60)/24)+DATE(1970,1,1)</f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9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>ROUND(Table1[[#This Row],[pledged]]/Table1[[#This Row],[goal]]*100,0)</f>
        <v>110</v>
      </c>
      <c r="P758">
        <f>IFERROR(ROUND(Table1[[#This Row],[pledged]]/Table1[[#This Row],[backers_count]],2),0)</f>
        <v>96.53</v>
      </c>
      <c r="Q758" t="s">
        <v>8324</v>
      </c>
      <c r="R758" t="s">
        <v>8325</v>
      </c>
      <c r="S758" s="14">
        <f>(((Table1[[#This Row],[launched_at]]/60)/60)/24)+DATE(1970,1,1)</f>
        <v>42359.868611111116</v>
      </c>
      <c r="T758" s="14">
        <f>(((Table1[[#This Row],[deadline]]/60)/60)/24)+DATE(1970,1,1)</f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9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>ROUND(Table1[[#This Row],[pledged]]/Table1[[#This Row],[goal]]*100,0)</f>
        <v>102</v>
      </c>
      <c r="P759">
        <f>IFERROR(ROUND(Table1[[#This Row],[pledged]]/Table1[[#This Row],[backers_count]],2),0)</f>
        <v>51.04</v>
      </c>
      <c r="Q759" t="s">
        <v>8328</v>
      </c>
      <c r="R759" t="s">
        <v>8332</v>
      </c>
      <c r="S759" s="14">
        <f>(((Table1[[#This Row],[launched_at]]/60)/60)/24)+DATE(1970,1,1)</f>
        <v>41800.959490740745</v>
      </c>
      <c r="T759" s="14">
        <f>(((Table1[[#This Row],[deadline]]/60)/60)/24)+DATE(1970,1,1)</f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9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>ROUND(Table1[[#This Row],[pledged]]/Table1[[#This Row],[goal]]*100,0)</f>
        <v>114</v>
      </c>
      <c r="P760">
        <f>IFERROR(ROUND(Table1[[#This Row],[pledged]]/Table1[[#This Row],[backers_count]],2),0)</f>
        <v>67.13</v>
      </c>
      <c r="Q760" t="s">
        <v>8328</v>
      </c>
      <c r="R760" t="s">
        <v>8332</v>
      </c>
      <c r="S760" s="14">
        <f>(((Table1[[#This Row],[launched_at]]/60)/60)/24)+DATE(1970,1,1)</f>
        <v>40845.050879629627</v>
      </c>
      <c r="T760" s="14">
        <f>(((Table1[[#This Row],[deadline]]/60)/60)/24)+DATE(1970,1,1)</f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9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>ROUND(Table1[[#This Row],[pledged]]/Table1[[#This Row],[goal]]*100,0)</f>
        <v>101</v>
      </c>
      <c r="P761">
        <f>IFERROR(ROUND(Table1[[#This Row],[pledged]]/Table1[[#This Row],[backers_count]],2),0)</f>
        <v>126.72</v>
      </c>
      <c r="Q761" t="s">
        <v>8324</v>
      </c>
      <c r="R761" t="s">
        <v>8327</v>
      </c>
      <c r="S761" s="14">
        <f>(((Table1[[#This Row],[launched_at]]/60)/60)/24)+DATE(1970,1,1)</f>
        <v>42697.082673611112</v>
      </c>
      <c r="T761" s="14">
        <f>(((Table1[[#This Row],[deadline]]/60)/60)/24)+DATE(1970,1,1)</f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9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>ROUND(Table1[[#This Row],[pledged]]/Table1[[#This Row],[goal]]*100,0)</f>
        <v>261</v>
      </c>
      <c r="P762">
        <f>IFERROR(ROUND(Table1[[#This Row],[pledged]]/Table1[[#This Row],[backers_count]],2),0)</f>
        <v>54.62</v>
      </c>
      <c r="Q762" t="s">
        <v>8314</v>
      </c>
      <c r="R762" t="s">
        <v>8315</v>
      </c>
      <c r="S762" s="14">
        <f>(((Table1[[#This Row],[launched_at]]/60)/60)/24)+DATE(1970,1,1)</f>
        <v>42333.619050925925</v>
      </c>
      <c r="T762" s="14">
        <f>(((Table1[[#This Row],[deadline]]/60)/60)/24)+DATE(1970,1,1)</f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9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>ROUND(Table1[[#This Row],[pledged]]/Table1[[#This Row],[goal]]*100,0)</f>
        <v>104</v>
      </c>
      <c r="P763">
        <f>IFERROR(ROUND(Table1[[#This Row],[pledged]]/Table1[[#This Row],[backers_count]],2),0)</f>
        <v>130.16</v>
      </c>
      <c r="Q763" t="s">
        <v>8314</v>
      </c>
      <c r="R763" t="s">
        <v>8315</v>
      </c>
      <c r="S763" s="14">
        <f>(((Table1[[#This Row],[launched_at]]/60)/60)/24)+DATE(1970,1,1)</f>
        <v>42109.894942129627</v>
      </c>
      <c r="T763" s="14">
        <f>(((Table1[[#This Row],[deadline]]/60)/60)/24)+DATE(1970,1,1)</f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9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>ROUND(Table1[[#This Row],[pledged]]/Table1[[#This Row],[goal]]*100,0)</f>
        <v>101</v>
      </c>
      <c r="P764">
        <f>IFERROR(ROUND(Table1[[#This Row],[pledged]]/Table1[[#This Row],[backers_count]],2),0)</f>
        <v>159.82</v>
      </c>
      <c r="Q764" t="s">
        <v>8322</v>
      </c>
      <c r="R764" t="s">
        <v>8333</v>
      </c>
      <c r="S764" s="14">
        <f>(((Table1[[#This Row],[launched_at]]/60)/60)/24)+DATE(1970,1,1)</f>
        <v>42516.047071759262</v>
      </c>
      <c r="T764" s="14">
        <f>(((Table1[[#This Row],[deadline]]/60)/60)/24)+DATE(1970,1,1)</f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9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>ROUND(Table1[[#This Row],[pledged]]/Table1[[#This Row],[goal]]*100,0)</f>
        <v>101</v>
      </c>
      <c r="P765">
        <f>IFERROR(ROUND(Table1[[#This Row],[pledged]]/Table1[[#This Row],[backers_count]],2),0)</f>
        <v>347.85</v>
      </c>
      <c r="Q765" t="s">
        <v>8322</v>
      </c>
      <c r="R765" t="s">
        <v>8323</v>
      </c>
      <c r="S765" s="14">
        <f>(((Table1[[#This Row],[launched_at]]/60)/60)/24)+DATE(1970,1,1)</f>
        <v>40255.744629629626</v>
      </c>
      <c r="T765" s="14">
        <f>(((Table1[[#This Row],[deadline]]/60)/60)/24)+DATE(1970,1,1)</f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9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>ROUND(Table1[[#This Row],[pledged]]/Table1[[#This Row],[goal]]*100,0)</f>
        <v>361</v>
      </c>
      <c r="P766">
        <f>IFERROR(ROUND(Table1[[#This Row],[pledged]]/Table1[[#This Row],[backers_count]],2),0)</f>
        <v>96.06</v>
      </c>
      <c r="Q766" t="s">
        <v>8309</v>
      </c>
      <c r="R766" t="s">
        <v>8310</v>
      </c>
      <c r="S766" s="14">
        <f>(((Table1[[#This Row],[launched_at]]/60)/60)/24)+DATE(1970,1,1)</f>
        <v>41848.021770833337</v>
      </c>
      <c r="T766" s="14">
        <f>(((Table1[[#This Row],[deadline]]/60)/60)/24)+DATE(1970,1,1)</f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9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>ROUND(Table1[[#This Row],[pledged]]/Table1[[#This Row],[goal]]*100,0)</f>
        <v>113</v>
      </c>
      <c r="P767">
        <f>IFERROR(ROUND(Table1[[#This Row],[pledged]]/Table1[[#This Row],[backers_count]],2),0)</f>
        <v>107.32</v>
      </c>
      <c r="Q767" t="s">
        <v>8317</v>
      </c>
      <c r="R767" t="s">
        <v>8318</v>
      </c>
      <c r="S767" s="14">
        <f>(((Table1[[#This Row],[launched_at]]/60)/60)/24)+DATE(1970,1,1)</f>
        <v>42296.631331018521</v>
      </c>
      <c r="T767" s="14">
        <f>(((Table1[[#This Row],[deadline]]/60)/60)/24)+DATE(1970,1,1)</f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9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>ROUND(Table1[[#This Row],[pledged]]/Table1[[#This Row],[goal]]*100,0)</f>
        <v>112</v>
      </c>
      <c r="P768">
        <f>IFERROR(ROUND(Table1[[#This Row],[pledged]]/Table1[[#This Row],[backers_count]],2),0)</f>
        <v>61.3</v>
      </c>
      <c r="Q768" t="s">
        <v>8322</v>
      </c>
      <c r="R768" t="s">
        <v>8323</v>
      </c>
      <c r="S768" s="14">
        <f>(((Table1[[#This Row],[launched_at]]/60)/60)/24)+DATE(1970,1,1)</f>
        <v>41348.877685185187</v>
      </c>
      <c r="T768" s="14">
        <f>(((Table1[[#This Row],[deadline]]/60)/60)/24)+DATE(1970,1,1)</f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9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>ROUND(Table1[[#This Row],[pledged]]/Table1[[#This Row],[goal]]*100,0)</f>
        <v>22</v>
      </c>
      <c r="P769">
        <f>IFERROR(ROUND(Table1[[#This Row],[pledged]]/Table1[[#This Row],[backers_count]],2),0)</f>
        <v>23.95</v>
      </c>
      <c r="Q769" t="s">
        <v>8309</v>
      </c>
      <c r="R769" t="s">
        <v>8311</v>
      </c>
      <c r="S769" s="14">
        <f>(((Table1[[#This Row],[launched_at]]/60)/60)/24)+DATE(1970,1,1)</f>
        <v>41835.581018518518</v>
      </c>
      <c r="T769" s="14">
        <f>(((Table1[[#This Row],[deadline]]/60)/60)/24)+DATE(1970,1,1)</f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9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>ROUND(Table1[[#This Row],[pledged]]/Table1[[#This Row],[goal]]*100,0)</f>
        <v>110</v>
      </c>
      <c r="P770">
        <f>IFERROR(ROUND(Table1[[#This Row],[pledged]]/Table1[[#This Row],[backers_count]],2),0)</f>
        <v>65.91</v>
      </c>
      <c r="Q770" t="s">
        <v>8328</v>
      </c>
      <c r="R770" t="s">
        <v>8332</v>
      </c>
      <c r="S770" s="14">
        <f>(((Table1[[#This Row],[launched_at]]/60)/60)/24)+DATE(1970,1,1)</f>
        <v>42433.688900462963</v>
      </c>
      <c r="T770" s="14">
        <f>(((Table1[[#This Row],[deadline]]/60)/60)/24)+DATE(1970,1,1)</f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9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>ROUND(Table1[[#This Row],[pledged]]/Table1[[#This Row],[goal]]*100,0)</f>
        <v>15</v>
      </c>
      <c r="P771">
        <f>IFERROR(ROUND(Table1[[#This Row],[pledged]]/Table1[[#This Row],[backers_count]],2),0)</f>
        <v>93.9</v>
      </c>
      <c r="Q771" t="s">
        <v>8309</v>
      </c>
      <c r="R771" t="s">
        <v>8311</v>
      </c>
      <c r="S771" s="14">
        <f>(((Table1[[#This Row],[launched_at]]/60)/60)/24)+DATE(1970,1,1)</f>
        <v>42556.695706018523</v>
      </c>
      <c r="T771" s="14">
        <f>(((Table1[[#This Row],[deadline]]/60)/60)/24)+DATE(1970,1,1)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9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>ROUND(Table1[[#This Row],[pledged]]/Table1[[#This Row],[goal]]*100,0)</f>
        <v>18</v>
      </c>
      <c r="P772">
        <f>IFERROR(ROUND(Table1[[#This Row],[pledged]]/Table1[[#This Row],[backers_count]],2),0)</f>
        <v>115.99</v>
      </c>
      <c r="Q772" t="s">
        <v>8322</v>
      </c>
      <c r="R772" t="s">
        <v>8326</v>
      </c>
      <c r="S772" s="14">
        <f>(((Table1[[#This Row],[launched_at]]/60)/60)/24)+DATE(1970,1,1)</f>
        <v>42429.326678240745</v>
      </c>
      <c r="T772" s="14">
        <f>(((Table1[[#This Row],[deadline]]/60)/60)/24)+DATE(1970,1,1)</f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9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>ROUND(Table1[[#This Row],[pledged]]/Table1[[#This Row],[goal]]*100,0)</f>
        <v>489</v>
      </c>
      <c r="P773">
        <f>IFERROR(ROUND(Table1[[#This Row],[pledged]]/Table1[[#This Row],[backers_count]],2),0)</f>
        <v>31.57</v>
      </c>
      <c r="Q773" t="s">
        <v>8317</v>
      </c>
      <c r="R773" t="s">
        <v>8318</v>
      </c>
      <c r="S773" s="14">
        <f>(((Table1[[#This Row],[launched_at]]/60)/60)/24)+DATE(1970,1,1)</f>
        <v>42745.365474537044</v>
      </c>
      <c r="T773" s="14">
        <f>(((Table1[[#This Row],[deadline]]/60)/60)/24)+DATE(1970,1,1)</f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9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>ROUND(Table1[[#This Row],[pledged]]/Table1[[#This Row],[goal]]*100,0)</f>
        <v>176</v>
      </c>
      <c r="P774">
        <f>IFERROR(ROUND(Table1[[#This Row],[pledged]]/Table1[[#This Row],[backers_count]],2),0)</f>
        <v>56</v>
      </c>
      <c r="Q774" t="s">
        <v>8328</v>
      </c>
      <c r="R774" t="s">
        <v>8329</v>
      </c>
      <c r="S774" s="14">
        <f>(((Table1[[#This Row],[launched_at]]/60)/60)/24)+DATE(1970,1,1)</f>
        <v>41002.958634259259</v>
      </c>
      <c r="T774" s="14">
        <f>(((Table1[[#This Row],[deadline]]/60)/60)/24)+DATE(1970,1,1)</f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9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>ROUND(Table1[[#This Row],[pledged]]/Table1[[#This Row],[goal]]*100,0)</f>
        <v>103</v>
      </c>
      <c r="P775">
        <f>IFERROR(ROUND(Table1[[#This Row],[pledged]]/Table1[[#This Row],[backers_count]],2),0)</f>
        <v>94.41</v>
      </c>
      <c r="Q775" t="s">
        <v>8324</v>
      </c>
      <c r="R775" t="s">
        <v>8325</v>
      </c>
      <c r="S775" s="14">
        <f>(((Table1[[#This Row],[launched_at]]/60)/60)/24)+DATE(1970,1,1)</f>
        <v>42740.837152777778</v>
      </c>
      <c r="T775" s="14">
        <f>(((Table1[[#This Row],[deadline]]/60)/60)/24)+DATE(1970,1,1)</f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9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>ROUND(Table1[[#This Row],[pledged]]/Table1[[#This Row],[goal]]*100,0)</f>
        <v>104</v>
      </c>
      <c r="P776">
        <f>IFERROR(ROUND(Table1[[#This Row],[pledged]]/Table1[[#This Row],[backers_count]],2),0)</f>
        <v>194.44</v>
      </c>
      <c r="Q776" t="s">
        <v>8322</v>
      </c>
      <c r="R776" t="s">
        <v>8333</v>
      </c>
      <c r="S776" s="14">
        <f>(((Table1[[#This Row],[launched_at]]/60)/60)/24)+DATE(1970,1,1)</f>
        <v>42323.964976851858</v>
      </c>
      <c r="T776" s="14">
        <f>(((Table1[[#This Row],[deadline]]/60)/60)/24)+DATE(1970,1,1)</f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9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>ROUND(Table1[[#This Row],[pledged]]/Table1[[#This Row],[goal]]*100,0)</f>
        <v>175</v>
      </c>
      <c r="P777">
        <f>IFERROR(ROUND(Table1[[#This Row],[pledged]]/Table1[[#This Row],[backers_count]],2),0)</f>
        <v>264.85000000000002</v>
      </c>
      <c r="Q777" t="s">
        <v>8324</v>
      </c>
      <c r="R777" t="s">
        <v>8327</v>
      </c>
      <c r="S777" s="14">
        <f>(((Table1[[#This Row],[launched_at]]/60)/60)/24)+DATE(1970,1,1)</f>
        <v>42341.818379629629</v>
      </c>
      <c r="T777" s="14">
        <f>(((Table1[[#This Row],[deadline]]/60)/60)/24)+DATE(1970,1,1)</f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9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>ROUND(Table1[[#This Row],[pledged]]/Table1[[#This Row],[goal]]*100,0)</f>
        <v>117</v>
      </c>
      <c r="P778">
        <f>IFERROR(ROUND(Table1[[#This Row],[pledged]]/Table1[[#This Row],[backers_count]],2),0)</f>
        <v>60.27</v>
      </c>
      <c r="Q778" t="s">
        <v>8328</v>
      </c>
      <c r="R778" t="s">
        <v>8329</v>
      </c>
      <c r="S778" s="14">
        <f>(((Table1[[#This Row],[launched_at]]/60)/60)/24)+DATE(1970,1,1)</f>
        <v>40852.889699074076</v>
      </c>
      <c r="T778" s="14">
        <f>(((Table1[[#This Row],[deadline]]/60)/60)/24)+DATE(1970,1,1)</f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9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>ROUND(Table1[[#This Row],[pledged]]/Table1[[#This Row],[goal]]*100,0)</f>
        <v>103</v>
      </c>
      <c r="P779">
        <f>IFERROR(ROUND(Table1[[#This Row],[pledged]]/Table1[[#This Row],[backers_count]],2),0)</f>
        <v>109.19</v>
      </c>
      <c r="Q779" t="s">
        <v>8322</v>
      </c>
      <c r="R779" t="s">
        <v>8323</v>
      </c>
      <c r="S779" s="14">
        <f>(((Table1[[#This Row],[launched_at]]/60)/60)/24)+DATE(1970,1,1)</f>
        <v>42101.737442129626</v>
      </c>
      <c r="T779" s="14">
        <f>(((Table1[[#This Row],[deadline]]/60)/60)/24)+DATE(1970,1,1)</f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9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>ROUND(Table1[[#This Row],[pledged]]/Table1[[#This Row],[goal]]*100,0)</f>
        <v>109</v>
      </c>
      <c r="P780">
        <f>IFERROR(ROUND(Table1[[#This Row],[pledged]]/Table1[[#This Row],[backers_count]],2),0)</f>
        <v>86.44</v>
      </c>
      <c r="Q780" t="s">
        <v>8328</v>
      </c>
      <c r="R780" t="s">
        <v>8331</v>
      </c>
      <c r="S780" s="14">
        <f>(((Table1[[#This Row],[launched_at]]/60)/60)/24)+DATE(1970,1,1)</f>
        <v>42783.815289351856</v>
      </c>
      <c r="T780" s="14">
        <f>(((Table1[[#This Row],[deadline]]/60)/60)/24)+DATE(1970,1,1)</f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9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>ROUND(Table1[[#This Row],[pledged]]/Table1[[#This Row],[goal]]*100,0)</f>
        <v>51</v>
      </c>
      <c r="P781">
        <f>IFERROR(ROUND(Table1[[#This Row],[pledged]]/Table1[[#This Row],[backers_count]],2),0)</f>
        <v>147.88</v>
      </c>
      <c r="Q781" t="s">
        <v>8324</v>
      </c>
      <c r="R781" t="s">
        <v>8336</v>
      </c>
      <c r="S781" s="14">
        <f>(((Table1[[#This Row],[launched_at]]/60)/60)/24)+DATE(1970,1,1)</f>
        <v>41880.753437499996</v>
      </c>
      <c r="T781" s="14">
        <f>(((Table1[[#This Row],[deadline]]/60)/60)/24)+DATE(1970,1,1)</f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9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>ROUND(Table1[[#This Row],[pledged]]/Table1[[#This Row],[goal]]*100,0)</f>
        <v>103</v>
      </c>
      <c r="P782">
        <f>IFERROR(ROUND(Table1[[#This Row],[pledged]]/Table1[[#This Row],[backers_count]],2),0)</f>
        <v>242.28</v>
      </c>
      <c r="Q782" t="s">
        <v>8324</v>
      </c>
      <c r="R782" t="s">
        <v>8325</v>
      </c>
      <c r="S782" s="14">
        <f>(((Table1[[#This Row],[launched_at]]/60)/60)/24)+DATE(1970,1,1)</f>
        <v>41778.548055555555</v>
      </c>
      <c r="T782" s="14">
        <f>(((Table1[[#This Row],[deadline]]/60)/60)/24)+DATE(1970,1,1)</f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9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>ROUND(Table1[[#This Row],[pledged]]/Table1[[#This Row],[goal]]*100,0)</f>
        <v>174</v>
      </c>
      <c r="P783">
        <f>IFERROR(ROUND(Table1[[#This Row],[pledged]]/Table1[[#This Row],[backers_count]],2),0)</f>
        <v>51.85</v>
      </c>
      <c r="Q783" t="s">
        <v>8328</v>
      </c>
      <c r="R783" t="s">
        <v>8339</v>
      </c>
      <c r="S783" s="14">
        <f>(((Table1[[#This Row],[launched_at]]/60)/60)/24)+DATE(1970,1,1)</f>
        <v>40626.834444444445</v>
      </c>
      <c r="T783" s="14">
        <f>(((Table1[[#This Row],[deadline]]/60)/60)/24)+DATE(1970,1,1)</f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9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>ROUND(Table1[[#This Row],[pledged]]/Table1[[#This Row],[goal]]*100,0)</f>
        <v>103</v>
      </c>
      <c r="P784">
        <f>IFERROR(ROUND(Table1[[#This Row],[pledged]]/Table1[[#This Row],[backers_count]],2),0)</f>
        <v>173.7</v>
      </c>
      <c r="Q784" t="s">
        <v>8324</v>
      </c>
      <c r="R784" t="s">
        <v>8327</v>
      </c>
      <c r="S784" s="14">
        <f>(((Table1[[#This Row],[launched_at]]/60)/60)/24)+DATE(1970,1,1)</f>
        <v>42681.35157407407</v>
      </c>
      <c r="T784" s="14">
        <f>(((Table1[[#This Row],[deadline]]/60)/60)/24)+DATE(1970,1,1)</f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9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>ROUND(Table1[[#This Row],[pledged]]/Table1[[#This Row],[goal]]*100,0)</f>
        <v>116</v>
      </c>
      <c r="P785">
        <f>IFERROR(ROUND(Table1[[#This Row],[pledged]]/Table1[[#This Row],[backers_count]],2),0)</f>
        <v>144.43</v>
      </c>
      <c r="Q785" t="s">
        <v>8317</v>
      </c>
      <c r="R785" t="s">
        <v>8318</v>
      </c>
      <c r="S785" s="14">
        <f>(((Table1[[#This Row],[launched_at]]/60)/60)/24)+DATE(1970,1,1)</f>
        <v>42014.832326388889</v>
      </c>
      <c r="T785" s="14">
        <f>(((Table1[[#This Row],[deadline]]/60)/60)/24)+DATE(1970,1,1)</f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9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>ROUND(Table1[[#This Row],[pledged]]/Table1[[#This Row],[goal]]*100,0)</f>
        <v>173</v>
      </c>
      <c r="P786">
        <f>IFERROR(ROUND(Table1[[#This Row],[pledged]]/Table1[[#This Row],[backers_count]],2),0)</f>
        <v>75.13</v>
      </c>
      <c r="Q786" t="s">
        <v>8320</v>
      </c>
      <c r="R786" t="s">
        <v>8321</v>
      </c>
      <c r="S786" s="14">
        <f>(((Table1[[#This Row],[launched_at]]/60)/60)/24)+DATE(1970,1,1)</f>
        <v>42243.190057870372</v>
      </c>
      <c r="T786" s="14">
        <f>(((Table1[[#This Row],[deadline]]/60)/60)/24)+DATE(1970,1,1)</f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9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>ROUND(Table1[[#This Row],[pledged]]/Table1[[#This Row],[goal]]*100,0)</f>
        <v>102</v>
      </c>
      <c r="P787">
        <f>IFERROR(ROUND(Table1[[#This Row],[pledged]]/Table1[[#This Row],[backers_count]],2),0)</f>
        <v>105.32</v>
      </c>
      <c r="Q787" t="s">
        <v>8322</v>
      </c>
      <c r="R787" t="s">
        <v>8323</v>
      </c>
      <c r="S787" s="14">
        <f>(((Table1[[#This Row],[launched_at]]/60)/60)/24)+DATE(1970,1,1)</f>
        <v>42184.626250000001</v>
      </c>
      <c r="T787" s="14">
        <f>(((Table1[[#This Row],[deadline]]/60)/60)/24)+DATE(1970,1,1)</f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9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>ROUND(Table1[[#This Row],[pledged]]/Table1[[#This Row],[goal]]*100,0)</f>
        <v>35</v>
      </c>
      <c r="P788">
        <f>IFERROR(ROUND(Table1[[#This Row],[pledged]]/Table1[[#This Row],[backers_count]],2),0)</f>
        <v>95.91</v>
      </c>
      <c r="Q788" t="s">
        <v>8309</v>
      </c>
      <c r="R788" t="s">
        <v>8311</v>
      </c>
      <c r="S788" s="14">
        <f>(((Table1[[#This Row],[launched_at]]/60)/60)/24)+DATE(1970,1,1)</f>
        <v>42339.833981481483</v>
      </c>
      <c r="T788" s="14">
        <f>(((Table1[[#This Row],[deadline]]/60)/60)/24)+DATE(1970,1,1)</f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9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>ROUND(Table1[[#This Row],[pledged]]/Table1[[#This Row],[goal]]*100,0)</f>
        <v>108</v>
      </c>
      <c r="P789">
        <f>IFERROR(ROUND(Table1[[#This Row],[pledged]]/Table1[[#This Row],[backers_count]],2),0)</f>
        <v>88.87</v>
      </c>
      <c r="Q789" t="s">
        <v>8324</v>
      </c>
      <c r="R789" t="s">
        <v>8325</v>
      </c>
      <c r="S789" s="14">
        <f>(((Table1[[#This Row],[launched_at]]/60)/60)/24)+DATE(1970,1,1)</f>
        <v>41957.756840277783</v>
      </c>
      <c r="T789" s="14">
        <f>(((Table1[[#This Row],[deadline]]/60)/60)/24)+DATE(1970,1,1)</f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9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>ROUND(Table1[[#This Row],[pledged]]/Table1[[#This Row],[goal]]*100,0)</f>
        <v>11</v>
      </c>
      <c r="P790">
        <f>IFERROR(ROUND(Table1[[#This Row],[pledged]]/Table1[[#This Row],[backers_count]],2),0)</f>
        <v>72.760000000000005</v>
      </c>
      <c r="Q790" t="s">
        <v>8320</v>
      </c>
      <c r="R790" t="s">
        <v>8346</v>
      </c>
      <c r="S790" s="14">
        <f>(((Table1[[#This Row],[launched_at]]/60)/60)/24)+DATE(1970,1,1)</f>
        <v>42113.105046296296</v>
      </c>
      <c r="T790" s="14">
        <f>(((Table1[[#This Row],[deadline]]/60)/60)/24)+DATE(1970,1,1)</f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9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>ROUND(Table1[[#This Row],[pledged]]/Table1[[#This Row],[goal]]*100,0)</f>
        <v>107</v>
      </c>
      <c r="P791">
        <f>IFERROR(ROUND(Table1[[#This Row],[pledged]]/Table1[[#This Row],[backers_count]],2),0)</f>
        <v>49.32</v>
      </c>
      <c r="Q791" t="s">
        <v>8322</v>
      </c>
      <c r="R791" t="s">
        <v>8333</v>
      </c>
      <c r="S791" s="14">
        <f>(((Table1[[#This Row],[launched_at]]/60)/60)/24)+DATE(1970,1,1)</f>
        <v>42149.548888888887</v>
      </c>
      <c r="T791" s="14">
        <f>(((Table1[[#This Row],[deadline]]/60)/60)/24)+DATE(1970,1,1)</f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9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>ROUND(Table1[[#This Row],[pledged]]/Table1[[#This Row],[goal]]*100,0)</f>
        <v>101</v>
      </c>
      <c r="P792">
        <f>IFERROR(ROUND(Table1[[#This Row],[pledged]]/Table1[[#This Row],[backers_count]],2),0)</f>
        <v>125.99</v>
      </c>
      <c r="Q792" t="s">
        <v>8320</v>
      </c>
      <c r="R792" t="s">
        <v>8321</v>
      </c>
      <c r="S792" s="14">
        <f>(((Table1[[#This Row],[launched_at]]/60)/60)/24)+DATE(1970,1,1)</f>
        <v>42704.187118055561</v>
      </c>
      <c r="T792" s="14">
        <f>(((Table1[[#This Row],[deadline]]/60)/60)/24)+DATE(1970,1,1)</f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9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>ROUND(Table1[[#This Row],[pledged]]/Table1[[#This Row],[goal]]*100,0)</f>
        <v>107</v>
      </c>
      <c r="P793">
        <f>IFERROR(ROUND(Table1[[#This Row],[pledged]]/Table1[[#This Row],[backers_count]],2),0)</f>
        <v>45.42</v>
      </c>
      <c r="Q793" t="s">
        <v>8322</v>
      </c>
      <c r="R793" t="s">
        <v>8323</v>
      </c>
      <c r="S793" s="14">
        <f>(((Table1[[#This Row],[launched_at]]/60)/60)/24)+DATE(1970,1,1)</f>
        <v>40588.526412037041</v>
      </c>
      <c r="T793" s="14">
        <f>(((Table1[[#This Row],[deadline]]/60)/60)/24)+DATE(1970,1,1)</f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9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>ROUND(Table1[[#This Row],[pledged]]/Table1[[#This Row],[goal]]*100,0)</f>
        <v>9</v>
      </c>
      <c r="P794">
        <f>IFERROR(ROUND(Table1[[#This Row],[pledged]]/Table1[[#This Row],[backers_count]],2),0)</f>
        <v>29.24</v>
      </c>
      <c r="Q794" t="s">
        <v>8347</v>
      </c>
      <c r="R794" t="s">
        <v>8348</v>
      </c>
      <c r="S794" s="14">
        <f>(((Table1[[#This Row],[launched_at]]/60)/60)/24)+DATE(1970,1,1)</f>
        <v>42114.252951388888</v>
      </c>
      <c r="T794" s="14">
        <f>(((Table1[[#This Row],[deadline]]/60)/60)/24)+DATE(1970,1,1)</f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9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>ROUND(Table1[[#This Row],[pledged]]/Table1[[#This Row],[goal]]*100,0)</f>
        <v>107</v>
      </c>
      <c r="P795">
        <f>IFERROR(ROUND(Table1[[#This Row],[pledged]]/Table1[[#This Row],[backers_count]],2),0)</f>
        <v>90.82</v>
      </c>
      <c r="Q795" t="s">
        <v>8324</v>
      </c>
      <c r="R795" t="s">
        <v>8336</v>
      </c>
      <c r="S795" s="14">
        <f>(((Table1[[#This Row],[launched_at]]/60)/60)/24)+DATE(1970,1,1)</f>
        <v>41814.367800925924</v>
      </c>
      <c r="T795" s="14">
        <f>(((Table1[[#This Row],[deadline]]/60)/60)/24)+DATE(1970,1,1)</f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9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>ROUND(Table1[[#This Row],[pledged]]/Table1[[#This Row],[goal]]*100,0)</f>
        <v>142</v>
      </c>
      <c r="P796">
        <f>IFERROR(ROUND(Table1[[#This Row],[pledged]]/Table1[[#This Row],[backers_count]],2),0)</f>
        <v>193.84</v>
      </c>
      <c r="Q796" t="s">
        <v>8322</v>
      </c>
      <c r="R796" t="s">
        <v>8333</v>
      </c>
      <c r="S796" s="14">
        <f>(((Table1[[#This Row],[launched_at]]/60)/60)/24)+DATE(1970,1,1)</f>
        <v>42068.307002314818</v>
      </c>
      <c r="T796" s="14">
        <f>(((Table1[[#This Row],[deadline]]/60)/60)/24)+DATE(1970,1,1)</f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9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>ROUND(Table1[[#This Row],[pledged]]/Table1[[#This Row],[goal]]*100,0)</f>
        <v>106</v>
      </c>
      <c r="P797">
        <f>IFERROR(ROUND(Table1[[#This Row],[pledged]]/Table1[[#This Row],[backers_count]],2),0)</f>
        <v>146.88</v>
      </c>
      <c r="Q797" t="s">
        <v>8322</v>
      </c>
      <c r="R797" t="s">
        <v>8333</v>
      </c>
      <c r="S797" s="14">
        <f>(((Table1[[#This Row],[launched_at]]/60)/60)/24)+DATE(1970,1,1)</f>
        <v>41794.072337962964</v>
      </c>
      <c r="T797" s="14">
        <f>(((Table1[[#This Row],[deadline]]/60)/60)/24)+DATE(1970,1,1)</f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9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>ROUND(Table1[[#This Row],[pledged]]/Table1[[#This Row],[goal]]*100,0)</f>
        <v>11</v>
      </c>
      <c r="P798">
        <f>IFERROR(ROUND(Table1[[#This Row],[pledged]]/Table1[[#This Row],[backers_count]],2),0)</f>
        <v>117.65</v>
      </c>
      <c r="Q798" t="s">
        <v>8324</v>
      </c>
      <c r="R798" t="s">
        <v>8325</v>
      </c>
      <c r="S798" s="14">
        <f>(((Table1[[#This Row],[launched_at]]/60)/60)/24)+DATE(1970,1,1)</f>
        <v>42299.130162037036</v>
      </c>
      <c r="T798" s="14">
        <f>(((Table1[[#This Row],[deadline]]/60)/60)/24)+DATE(1970,1,1)</f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9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>ROUND(Table1[[#This Row],[pledged]]/Table1[[#This Row],[goal]]*100,0)</f>
        <v>282</v>
      </c>
      <c r="P799">
        <f>IFERROR(ROUND(Table1[[#This Row],[pledged]]/Table1[[#This Row],[backers_count]],2),0)</f>
        <v>52.79</v>
      </c>
      <c r="Q799" t="s">
        <v>8314</v>
      </c>
      <c r="R799" t="s">
        <v>8315</v>
      </c>
      <c r="S799" s="14">
        <f>(((Table1[[#This Row],[launched_at]]/60)/60)/24)+DATE(1970,1,1)</f>
        <v>42736.732893518521</v>
      </c>
      <c r="T799" s="14">
        <f>(((Table1[[#This Row],[deadline]]/60)/60)/24)+DATE(1970,1,1)</f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9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>ROUND(Table1[[#This Row],[pledged]]/Table1[[#This Row],[goal]]*100,0)</f>
        <v>105</v>
      </c>
      <c r="P800">
        <f>IFERROR(ROUND(Table1[[#This Row],[pledged]]/Table1[[#This Row],[backers_count]],2),0)</f>
        <v>158.96</v>
      </c>
      <c r="Q800" t="s">
        <v>8328</v>
      </c>
      <c r="R800" t="s">
        <v>8332</v>
      </c>
      <c r="S800" s="14">
        <f>(((Table1[[#This Row],[launched_at]]/60)/60)/24)+DATE(1970,1,1)</f>
        <v>40736.115011574075</v>
      </c>
      <c r="T800" s="14">
        <f>(((Table1[[#This Row],[deadline]]/60)/60)/24)+DATE(1970,1,1)</f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9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>ROUND(Table1[[#This Row],[pledged]]/Table1[[#This Row],[goal]]*100,0)</f>
        <v>168</v>
      </c>
      <c r="P801">
        <f>IFERROR(ROUND(Table1[[#This Row],[pledged]]/Table1[[#This Row],[backers_count]],2),0)</f>
        <v>84.86</v>
      </c>
      <c r="Q801" t="s">
        <v>8324</v>
      </c>
      <c r="R801" t="s">
        <v>8325</v>
      </c>
      <c r="S801" s="14">
        <f>(((Table1[[#This Row],[launched_at]]/60)/60)/24)+DATE(1970,1,1)</f>
        <v>42567.264178240745</v>
      </c>
      <c r="T801" s="14">
        <f>(((Table1[[#This Row],[deadline]]/60)/60)/24)+DATE(1970,1,1)</f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9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>ROUND(Table1[[#This Row],[pledged]]/Table1[[#This Row],[goal]]*100,0)</f>
        <v>168</v>
      </c>
      <c r="P802">
        <f>IFERROR(ROUND(Table1[[#This Row],[pledged]]/Table1[[#This Row],[backers_count]],2),0)</f>
        <v>75.67</v>
      </c>
      <c r="Q802" t="s">
        <v>8320</v>
      </c>
      <c r="R802" t="s">
        <v>8321</v>
      </c>
      <c r="S802" s="14">
        <f>(((Table1[[#This Row],[launched_at]]/60)/60)/24)+DATE(1970,1,1)</f>
        <v>42670.602673611109</v>
      </c>
      <c r="T802" s="14">
        <f>(((Table1[[#This Row],[deadline]]/60)/60)/24)+DATE(1970,1,1)</f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9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>ROUND(Table1[[#This Row],[pledged]]/Table1[[#This Row],[goal]]*100,0)</f>
        <v>104</v>
      </c>
      <c r="P803">
        <f>IFERROR(ROUND(Table1[[#This Row],[pledged]]/Table1[[#This Row],[backers_count]],2),0)</f>
        <v>117.68</v>
      </c>
      <c r="Q803" t="s">
        <v>8328</v>
      </c>
      <c r="R803" t="s">
        <v>8332</v>
      </c>
      <c r="S803" s="14">
        <f>(((Table1[[#This Row],[launched_at]]/60)/60)/24)+DATE(1970,1,1)</f>
        <v>40763.691423611112</v>
      </c>
      <c r="T803" s="14">
        <f>(((Table1[[#This Row],[deadline]]/60)/60)/24)+DATE(1970,1,1)</f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9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>ROUND(Table1[[#This Row],[pledged]]/Table1[[#This Row],[goal]]*100,0)</f>
        <v>104</v>
      </c>
      <c r="P804">
        <f>IFERROR(ROUND(Table1[[#This Row],[pledged]]/Table1[[#This Row],[backers_count]],2),0)</f>
        <v>56.41</v>
      </c>
      <c r="Q804" t="s">
        <v>8328</v>
      </c>
      <c r="R804" t="s">
        <v>8332</v>
      </c>
      <c r="S804" s="14">
        <f>(((Table1[[#This Row],[launched_at]]/60)/60)/24)+DATE(1970,1,1)</f>
        <v>41370.800185185188</v>
      </c>
      <c r="T804" s="14">
        <f>(((Table1[[#This Row],[deadline]]/60)/60)/24)+DATE(1970,1,1)</f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9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>ROUND(Table1[[#This Row],[pledged]]/Table1[[#This Row],[goal]]*100,0)</f>
        <v>104</v>
      </c>
      <c r="P805">
        <f>IFERROR(ROUND(Table1[[#This Row],[pledged]]/Table1[[#This Row],[backers_count]],2),0)</f>
        <v>177.62</v>
      </c>
      <c r="Q805" t="s">
        <v>8324</v>
      </c>
      <c r="R805" t="s">
        <v>8327</v>
      </c>
      <c r="S805" s="14">
        <f>(((Table1[[#This Row],[launched_at]]/60)/60)/24)+DATE(1970,1,1)</f>
        <v>42549.665717592594</v>
      </c>
      <c r="T805" s="14">
        <f>(((Table1[[#This Row],[deadline]]/60)/60)/24)+DATE(1970,1,1)</f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9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>ROUND(Table1[[#This Row],[pledged]]/Table1[[#This Row],[goal]]*100,0)</f>
        <v>166</v>
      </c>
      <c r="P806">
        <f>IFERROR(ROUND(Table1[[#This Row],[pledged]]/Table1[[#This Row],[backers_count]],2),0)</f>
        <v>177.02</v>
      </c>
      <c r="Q806" t="s">
        <v>8324</v>
      </c>
      <c r="R806" t="s">
        <v>8325</v>
      </c>
      <c r="S806" s="14">
        <f>(((Table1[[#This Row],[launched_at]]/60)/60)/24)+DATE(1970,1,1)</f>
        <v>41975.901180555549</v>
      </c>
      <c r="T806" s="14">
        <f>(((Table1[[#This Row],[deadline]]/60)/60)/24)+DATE(1970,1,1)</f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9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>ROUND(Table1[[#This Row],[pledged]]/Table1[[#This Row],[goal]]*100,0)</f>
        <v>22</v>
      </c>
      <c r="P807">
        <f>IFERROR(ROUND(Table1[[#This Row],[pledged]]/Table1[[#This Row],[backers_count]],2),0)</f>
        <v>66.52</v>
      </c>
      <c r="Q807" t="s">
        <v>8322</v>
      </c>
      <c r="R807" t="s">
        <v>8340</v>
      </c>
      <c r="S807" s="14">
        <f>(((Table1[[#This Row],[launched_at]]/60)/60)/24)+DATE(1970,1,1)</f>
        <v>41381.50577546296</v>
      </c>
      <c r="T807" s="14">
        <f>(((Table1[[#This Row],[deadline]]/60)/60)/24)+DATE(1970,1,1)</f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9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>ROUND(Table1[[#This Row],[pledged]]/Table1[[#This Row],[goal]]*100,0)</f>
        <v>138</v>
      </c>
      <c r="P808">
        <f>IFERROR(ROUND(Table1[[#This Row],[pledged]]/Table1[[#This Row],[backers_count]],2),0)</f>
        <v>87.44</v>
      </c>
      <c r="Q808" t="s">
        <v>8309</v>
      </c>
      <c r="R808" t="s">
        <v>8310</v>
      </c>
      <c r="S808" s="14">
        <f>(((Table1[[#This Row],[launched_at]]/60)/60)/24)+DATE(1970,1,1)</f>
        <v>40638.828009259261</v>
      </c>
      <c r="T808" s="14">
        <f>(((Table1[[#This Row],[deadline]]/60)/60)/24)+DATE(1970,1,1)</f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9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>ROUND(Table1[[#This Row],[pledged]]/Table1[[#This Row],[goal]]*100,0)</f>
        <v>332</v>
      </c>
      <c r="P809">
        <f>IFERROR(ROUND(Table1[[#This Row],[pledged]]/Table1[[#This Row],[backers_count]],2),0)</f>
        <v>21.23</v>
      </c>
      <c r="Q809" t="s">
        <v>8317</v>
      </c>
      <c r="R809" t="s">
        <v>8318</v>
      </c>
      <c r="S809" s="14">
        <f>(((Table1[[#This Row],[launched_at]]/60)/60)/24)+DATE(1970,1,1)</f>
        <v>42331.378923611104</v>
      </c>
      <c r="T809" s="14">
        <f>(((Table1[[#This Row],[deadline]]/60)/60)/24)+DATE(1970,1,1)</f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9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>ROUND(Table1[[#This Row],[pledged]]/Table1[[#This Row],[goal]]*100,0)</f>
        <v>111</v>
      </c>
      <c r="P810">
        <f>IFERROR(ROUND(Table1[[#This Row],[pledged]]/Table1[[#This Row],[backers_count]],2),0)</f>
        <v>61.03</v>
      </c>
      <c r="Q810" t="s">
        <v>8328</v>
      </c>
      <c r="R810" t="s">
        <v>8342</v>
      </c>
      <c r="S810" s="14">
        <f>(((Table1[[#This Row],[launched_at]]/60)/60)/24)+DATE(1970,1,1)</f>
        <v>41304.751284722224</v>
      </c>
      <c r="T810" s="14">
        <f>(((Table1[[#This Row],[deadline]]/60)/60)/24)+DATE(1970,1,1)</f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9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>ROUND(Table1[[#This Row],[pledged]]/Table1[[#This Row],[goal]]*100,0)</f>
        <v>165</v>
      </c>
      <c r="P811">
        <f>IFERROR(ROUND(Table1[[#This Row],[pledged]]/Table1[[#This Row],[backers_count]],2),0)</f>
        <v>81.099999999999994</v>
      </c>
      <c r="Q811" t="s">
        <v>8314</v>
      </c>
      <c r="R811" t="s">
        <v>8315</v>
      </c>
      <c r="S811" s="14">
        <f>(((Table1[[#This Row],[launched_at]]/60)/60)/24)+DATE(1970,1,1)</f>
        <v>42405.67260416667</v>
      </c>
      <c r="T811" s="14">
        <f>(((Table1[[#This Row],[deadline]]/60)/60)/24)+DATE(1970,1,1)</f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9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>ROUND(Table1[[#This Row],[pledged]]/Table1[[#This Row],[goal]]*100,0)</f>
        <v>24</v>
      </c>
      <c r="P812">
        <f>IFERROR(ROUND(Table1[[#This Row],[pledged]]/Table1[[#This Row],[backers_count]],2),0)</f>
        <v>305.77999999999997</v>
      </c>
      <c r="Q812" t="s">
        <v>8320</v>
      </c>
      <c r="R812" t="s">
        <v>8346</v>
      </c>
      <c r="S812" s="14">
        <f>(((Table1[[#This Row],[launched_at]]/60)/60)/24)+DATE(1970,1,1)</f>
        <v>41828.664456018516</v>
      </c>
      <c r="T812" s="14">
        <f>(((Table1[[#This Row],[deadline]]/60)/60)/24)+DATE(1970,1,1)</f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9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>ROUND(Table1[[#This Row],[pledged]]/Table1[[#This Row],[goal]]*100,0)</f>
        <v>103</v>
      </c>
      <c r="P813">
        <f>IFERROR(ROUND(Table1[[#This Row],[pledged]]/Table1[[#This Row],[backers_count]],2),0)</f>
        <v>100.5</v>
      </c>
      <c r="Q813" t="s">
        <v>8324</v>
      </c>
      <c r="R813" t="s">
        <v>8327</v>
      </c>
      <c r="S813" s="14">
        <f>(((Table1[[#This Row],[launched_at]]/60)/60)/24)+DATE(1970,1,1)</f>
        <v>41591.737974537034</v>
      </c>
      <c r="T813" s="14">
        <f>(((Table1[[#This Row],[deadline]]/60)/60)/24)+DATE(1970,1,1)</f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9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>ROUND(Table1[[#This Row],[pledged]]/Table1[[#This Row],[goal]]*100,0)</f>
        <v>103</v>
      </c>
      <c r="P814">
        <f>IFERROR(ROUND(Table1[[#This Row],[pledged]]/Table1[[#This Row],[backers_count]],2),0)</f>
        <v>329.2</v>
      </c>
      <c r="Q814" t="s">
        <v>8324</v>
      </c>
      <c r="R814" t="s">
        <v>8336</v>
      </c>
      <c r="S814" s="14">
        <f>(((Table1[[#This Row],[launched_at]]/60)/60)/24)+DATE(1970,1,1)</f>
        <v>41845.809166666666</v>
      </c>
      <c r="T814" s="14">
        <f>(((Table1[[#This Row],[deadline]]/60)/60)/24)+DATE(1970,1,1)</f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9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>ROUND(Table1[[#This Row],[pledged]]/Table1[[#This Row],[goal]]*100,0)</f>
        <v>103</v>
      </c>
      <c r="P815">
        <f>IFERROR(ROUND(Table1[[#This Row],[pledged]]/Table1[[#This Row],[backers_count]],2),0)</f>
        <v>115.87</v>
      </c>
      <c r="Q815" t="s">
        <v>8324</v>
      </c>
      <c r="R815" t="s">
        <v>8327</v>
      </c>
      <c r="S815" s="14">
        <f>(((Table1[[#This Row],[launched_at]]/60)/60)/24)+DATE(1970,1,1)</f>
        <v>42262.096782407403</v>
      </c>
      <c r="T815" s="14">
        <f>(((Table1[[#This Row],[deadline]]/60)/60)/24)+DATE(1970,1,1)</f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9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>ROUND(Table1[[#This Row],[pledged]]/Table1[[#This Row],[goal]]*100,0)</f>
        <v>103</v>
      </c>
      <c r="P816">
        <f>IFERROR(ROUND(Table1[[#This Row],[pledged]]/Table1[[#This Row],[backers_count]],2),0)</f>
        <v>87.36</v>
      </c>
      <c r="Q816" t="s">
        <v>8324</v>
      </c>
      <c r="R816" t="s">
        <v>8327</v>
      </c>
      <c r="S816" s="14">
        <f>(((Table1[[#This Row],[launched_at]]/60)/60)/24)+DATE(1970,1,1)</f>
        <v>41798.94027777778</v>
      </c>
      <c r="T816" s="14">
        <f>(((Table1[[#This Row],[deadline]]/60)/60)/24)+DATE(1970,1,1)</f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9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>ROUND(Table1[[#This Row],[pledged]]/Table1[[#This Row],[goal]]*100,0)</f>
        <v>103</v>
      </c>
      <c r="P817">
        <f>IFERROR(ROUND(Table1[[#This Row],[pledged]]/Table1[[#This Row],[backers_count]],2),0)</f>
        <v>132.44</v>
      </c>
      <c r="Q817" t="s">
        <v>8328</v>
      </c>
      <c r="R817" t="s">
        <v>8339</v>
      </c>
      <c r="S817" s="14">
        <f>(((Table1[[#This Row],[launched_at]]/60)/60)/24)+DATE(1970,1,1)</f>
        <v>40848.198333333334</v>
      </c>
      <c r="T817" s="14">
        <f>(((Table1[[#This Row],[deadline]]/60)/60)/24)+DATE(1970,1,1)</f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9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>ROUND(Table1[[#This Row],[pledged]]/Table1[[#This Row],[goal]]*100,0)</f>
        <v>103</v>
      </c>
      <c r="P818">
        <f>IFERROR(ROUND(Table1[[#This Row],[pledged]]/Table1[[#This Row],[backers_count]],2),0)</f>
        <v>70.78</v>
      </c>
      <c r="Q818" t="s">
        <v>8328</v>
      </c>
      <c r="R818" t="s">
        <v>8339</v>
      </c>
      <c r="S818" s="14">
        <f>(((Table1[[#This Row],[launched_at]]/60)/60)/24)+DATE(1970,1,1)</f>
        <v>40845.14975694444</v>
      </c>
      <c r="T818" s="14">
        <f>(((Table1[[#This Row],[deadline]]/60)/60)/24)+DATE(1970,1,1)</f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9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>ROUND(Table1[[#This Row],[pledged]]/Table1[[#This Row],[goal]]*100,0)</f>
        <v>109</v>
      </c>
      <c r="P819">
        <f>IFERROR(ROUND(Table1[[#This Row],[pledged]]/Table1[[#This Row],[backers_count]],2),0)</f>
        <v>151.97999999999999</v>
      </c>
      <c r="Q819" t="s">
        <v>8324</v>
      </c>
      <c r="R819" t="s">
        <v>8327</v>
      </c>
      <c r="S819" s="14">
        <f>(((Table1[[#This Row],[launched_at]]/60)/60)/24)+DATE(1970,1,1)</f>
        <v>42576.697569444441</v>
      </c>
      <c r="T819" s="14">
        <f>(((Table1[[#This Row],[deadline]]/60)/60)/24)+DATE(1970,1,1)</f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9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>ROUND(Table1[[#This Row],[pledged]]/Table1[[#This Row],[goal]]*100,0)</f>
        <v>36</v>
      </c>
      <c r="P820">
        <f>IFERROR(ROUND(Table1[[#This Row],[pledged]]/Table1[[#This Row],[backers_count]],2),0)</f>
        <v>67.14</v>
      </c>
      <c r="Q820" t="s">
        <v>8314</v>
      </c>
      <c r="R820" t="s">
        <v>8315</v>
      </c>
      <c r="S820" s="14">
        <f>(((Table1[[#This Row],[launched_at]]/60)/60)/24)+DATE(1970,1,1)</f>
        <v>42247.803912037038</v>
      </c>
      <c r="T820" s="14">
        <f>(((Table1[[#This Row],[deadline]]/60)/60)/24)+DATE(1970,1,1)</f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9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>ROUND(Table1[[#This Row],[pledged]]/Table1[[#This Row],[goal]]*100,0)</f>
        <v>10</v>
      </c>
      <c r="P821">
        <f>IFERROR(ROUND(Table1[[#This Row],[pledged]]/Table1[[#This Row],[backers_count]],2),0)</f>
        <v>744.55</v>
      </c>
      <c r="Q821" t="s">
        <v>8312</v>
      </c>
      <c r="R821" t="s">
        <v>8349</v>
      </c>
      <c r="S821" s="14">
        <f>(((Table1[[#This Row],[launched_at]]/60)/60)/24)+DATE(1970,1,1)</f>
        <v>42142.767106481479</v>
      </c>
      <c r="T821" s="14">
        <f>(((Table1[[#This Row],[deadline]]/60)/60)/24)+DATE(1970,1,1)</f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9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>ROUND(Table1[[#This Row],[pledged]]/Table1[[#This Row],[goal]]*100,0)</f>
        <v>327</v>
      </c>
      <c r="P822">
        <f>IFERROR(ROUND(Table1[[#This Row],[pledged]]/Table1[[#This Row],[backers_count]],2),0)</f>
        <v>97.3</v>
      </c>
      <c r="Q822" t="s">
        <v>8317</v>
      </c>
      <c r="R822" t="s">
        <v>8318</v>
      </c>
      <c r="S822" s="14">
        <f>(((Table1[[#This Row],[launched_at]]/60)/60)/24)+DATE(1970,1,1)</f>
        <v>41695.016782407409</v>
      </c>
      <c r="T822" s="14">
        <f>(((Table1[[#This Row],[deadline]]/60)/60)/24)+DATE(1970,1,1)</f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9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>ROUND(Table1[[#This Row],[pledged]]/Table1[[#This Row],[goal]]*100,0)</f>
        <v>102</v>
      </c>
      <c r="P823">
        <f>IFERROR(ROUND(Table1[[#This Row],[pledged]]/Table1[[#This Row],[backers_count]],2),0)</f>
        <v>255.17</v>
      </c>
      <c r="Q823" t="s">
        <v>8324</v>
      </c>
      <c r="R823" t="s">
        <v>8336</v>
      </c>
      <c r="S823" s="14">
        <f>(((Table1[[#This Row],[launched_at]]/60)/60)/24)+DATE(1970,1,1)</f>
        <v>41754.564328703702</v>
      </c>
      <c r="T823" s="14">
        <f>(((Table1[[#This Row],[deadline]]/60)/60)/24)+DATE(1970,1,1)</f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9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>ROUND(Table1[[#This Row],[pledged]]/Table1[[#This Row],[goal]]*100,0)</f>
        <v>163</v>
      </c>
      <c r="P824">
        <f>IFERROR(ROUND(Table1[[#This Row],[pledged]]/Table1[[#This Row],[backers_count]],2),0)</f>
        <v>34.869999999999997</v>
      </c>
      <c r="Q824" t="s">
        <v>8312</v>
      </c>
      <c r="R824" t="s">
        <v>8313</v>
      </c>
      <c r="S824" s="14">
        <f>(((Table1[[#This Row],[launched_at]]/60)/60)/24)+DATE(1970,1,1)</f>
        <v>41291.661550925928</v>
      </c>
      <c r="T824" s="14">
        <f>(((Table1[[#This Row],[deadline]]/60)/60)/24)+DATE(1970,1,1)</f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9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>ROUND(Table1[[#This Row],[pledged]]/Table1[[#This Row],[goal]]*100,0)</f>
        <v>125</v>
      </c>
      <c r="P825">
        <f>IFERROR(ROUND(Table1[[#This Row],[pledged]]/Table1[[#This Row],[backers_count]],2),0)</f>
        <v>77.64</v>
      </c>
      <c r="Q825" t="s">
        <v>8328</v>
      </c>
      <c r="R825" t="s">
        <v>8332</v>
      </c>
      <c r="S825" s="14">
        <f>(((Table1[[#This Row],[launched_at]]/60)/60)/24)+DATE(1970,1,1)</f>
        <v>41656.762638888889</v>
      </c>
      <c r="T825" s="14">
        <f>(((Table1[[#This Row],[deadline]]/60)/60)/24)+DATE(1970,1,1)</f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9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>ROUND(Table1[[#This Row],[pledged]]/Table1[[#This Row],[goal]]*100,0)</f>
        <v>113</v>
      </c>
      <c r="P826">
        <f>IFERROR(ROUND(Table1[[#This Row],[pledged]]/Table1[[#This Row],[backers_count]],2),0)</f>
        <v>50.22</v>
      </c>
      <c r="Q826" t="s">
        <v>8309</v>
      </c>
      <c r="R826" t="s">
        <v>8310</v>
      </c>
      <c r="S826" s="14">
        <f>(((Table1[[#This Row],[launched_at]]/60)/60)/24)+DATE(1970,1,1)</f>
        <v>40765.876886574071</v>
      </c>
      <c r="T826" s="14">
        <f>(((Table1[[#This Row],[deadline]]/60)/60)/24)+DATE(1970,1,1)</f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9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>ROUND(Table1[[#This Row],[pledged]]/Table1[[#This Row],[goal]]*100,0)</f>
        <v>102</v>
      </c>
      <c r="P827">
        <f>IFERROR(ROUND(Table1[[#This Row],[pledged]]/Table1[[#This Row],[backers_count]],2),0)</f>
        <v>116</v>
      </c>
      <c r="Q827" t="s">
        <v>8324</v>
      </c>
      <c r="R827" t="s">
        <v>8327</v>
      </c>
      <c r="S827" s="14">
        <f>(((Table1[[#This Row],[launched_at]]/60)/60)/24)+DATE(1970,1,1)</f>
        <v>42137.395798611105</v>
      </c>
      <c r="T827" s="14">
        <f>(((Table1[[#This Row],[deadline]]/60)/60)/24)+DATE(1970,1,1)</f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9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>ROUND(Table1[[#This Row],[pledged]]/Table1[[#This Row],[goal]]*100,0)</f>
        <v>101</v>
      </c>
      <c r="P828">
        <f>IFERROR(ROUND(Table1[[#This Row],[pledged]]/Table1[[#This Row],[backers_count]],2),0)</f>
        <v>202.85</v>
      </c>
      <c r="Q828" t="s">
        <v>8324</v>
      </c>
      <c r="R828" t="s">
        <v>8327</v>
      </c>
      <c r="S828" s="14">
        <f>(((Table1[[#This Row],[launched_at]]/60)/60)/24)+DATE(1970,1,1)</f>
        <v>42064.220069444447</v>
      </c>
      <c r="T828" s="14">
        <f>(((Table1[[#This Row],[deadline]]/60)/60)/24)+DATE(1970,1,1)</f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9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>ROUND(Table1[[#This Row],[pledged]]/Table1[[#This Row],[goal]]*100,0)</f>
        <v>101</v>
      </c>
      <c r="P829">
        <f>IFERROR(ROUND(Table1[[#This Row],[pledged]]/Table1[[#This Row],[backers_count]],2),0)</f>
        <v>142.28</v>
      </c>
      <c r="Q829" t="s">
        <v>8324</v>
      </c>
      <c r="R829" t="s">
        <v>8327</v>
      </c>
      <c r="S829" s="14">
        <f>(((Table1[[#This Row],[launched_at]]/60)/60)/24)+DATE(1970,1,1)</f>
        <v>42041.714178240742</v>
      </c>
      <c r="T829" s="14">
        <f>(((Table1[[#This Row],[deadline]]/60)/60)/24)+DATE(1970,1,1)</f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9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>ROUND(Table1[[#This Row],[pledged]]/Table1[[#This Row],[goal]]*100,0)</f>
        <v>108</v>
      </c>
      <c r="P830">
        <f>IFERROR(ROUND(Table1[[#This Row],[pledged]]/Table1[[#This Row],[backers_count]],2),0)</f>
        <v>37.200000000000003</v>
      </c>
      <c r="Q830" t="s">
        <v>8317</v>
      </c>
      <c r="R830" t="s">
        <v>8318</v>
      </c>
      <c r="S830" s="14">
        <f>(((Table1[[#This Row],[launched_at]]/60)/60)/24)+DATE(1970,1,1)</f>
        <v>42452.666770833333</v>
      </c>
      <c r="T830" s="14">
        <f>(((Table1[[#This Row],[deadline]]/60)/60)/24)+DATE(1970,1,1)</f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9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>ROUND(Table1[[#This Row],[pledged]]/Table1[[#This Row],[goal]]*100,0)</f>
        <v>203</v>
      </c>
      <c r="P831">
        <f>IFERROR(ROUND(Table1[[#This Row],[pledged]]/Table1[[#This Row],[backers_count]],2),0)</f>
        <v>47.68</v>
      </c>
      <c r="Q831" t="s">
        <v>8328</v>
      </c>
      <c r="R831" t="s">
        <v>8329</v>
      </c>
      <c r="S831" s="14">
        <f>(((Table1[[#This Row],[launched_at]]/60)/60)/24)+DATE(1970,1,1)</f>
        <v>41226.648576388885</v>
      </c>
      <c r="T831" s="14">
        <f>(((Table1[[#This Row],[deadline]]/60)/60)/24)+DATE(1970,1,1)</f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9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>ROUND(Table1[[#This Row],[pledged]]/Table1[[#This Row],[goal]]*100,0)</f>
        <v>103</v>
      </c>
      <c r="P832">
        <f>IFERROR(ROUND(Table1[[#This Row],[pledged]]/Table1[[#This Row],[backers_count]],2),0)</f>
        <v>80.180000000000007</v>
      </c>
      <c r="Q832" t="s">
        <v>8328</v>
      </c>
      <c r="R832" t="s">
        <v>8339</v>
      </c>
      <c r="S832" s="14">
        <f>(((Table1[[#This Row],[launched_at]]/60)/60)/24)+DATE(1970,1,1)</f>
        <v>42343.998043981483</v>
      </c>
      <c r="T832" s="14">
        <f>(((Table1[[#This Row],[deadline]]/60)/60)/24)+DATE(1970,1,1)</f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9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>ROUND(Table1[[#This Row],[pledged]]/Table1[[#This Row],[goal]]*100,0)</f>
        <v>101</v>
      </c>
      <c r="P833">
        <f>IFERROR(ROUND(Table1[[#This Row],[pledged]]/Table1[[#This Row],[backers_count]],2),0)</f>
        <v>74.95</v>
      </c>
      <c r="Q833" t="s">
        <v>8328</v>
      </c>
      <c r="R833" t="s">
        <v>8332</v>
      </c>
      <c r="S833" s="14">
        <f>(((Table1[[#This Row],[launched_at]]/60)/60)/24)+DATE(1970,1,1)</f>
        <v>41579.847997685189</v>
      </c>
      <c r="T833" s="14">
        <f>(((Table1[[#This Row],[deadline]]/60)/60)/24)+DATE(1970,1,1)</f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9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>ROUND(Table1[[#This Row],[pledged]]/Table1[[#This Row],[goal]]*100,0)</f>
        <v>108</v>
      </c>
      <c r="P834">
        <f>IFERROR(ROUND(Table1[[#This Row],[pledged]]/Table1[[#This Row],[backers_count]],2),0)</f>
        <v>74.23</v>
      </c>
      <c r="Q834" t="s">
        <v>8320</v>
      </c>
      <c r="R834" t="s">
        <v>8321</v>
      </c>
      <c r="S834" s="14">
        <f>(((Table1[[#This Row],[launched_at]]/60)/60)/24)+DATE(1970,1,1)</f>
        <v>42187.125625000001</v>
      </c>
      <c r="T834" s="14">
        <f>(((Table1[[#This Row],[deadline]]/60)/60)/24)+DATE(1970,1,1)</f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9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>ROUND(Table1[[#This Row],[pledged]]/Table1[[#This Row],[goal]]*100,0)</f>
        <v>101</v>
      </c>
      <c r="P835">
        <f>IFERROR(ROUND(Table1[[#This Row],[pledged]]/Table1[[#This Row],[backers_count]],2),0)</f>
        <v>104.99</v>
      </c>
      <c r="Q835" t="s">
        <v>8324</v>
      </c>
      <c r="R835" t="s">
        <v>8327</v>
      </c>
      <c r="S835" s="14">
        <f>(((Table1[[#This Row],[launched_at]]/60)/60)/24)+DATE(1970,1,1)</f>
        <v>42053.732627314821</v>
      </c>
      <c r="T835" s="14">
        <f>(((Table1[[#This Row],[deadline]]/60)/60)/24)+DATE(1970,1,1)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9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>ROUND(Table1[[#This Row],[pledged]]/Table1[[#This Row],[goal]]*100,0)</f>
        <v>101</v>
      </c>
      <c r="P836">
        <f>IFERROR(ROUND(Table1[[#This Row],[pledged]]/Table1[[#This Row],[backers_count]],2),0)</f>
        <v>87.83</v>
      </c>
      <c r="Q836" t="s">
        <v>8328</v>
      </c>
      <c r="R836" t="s">
        <v>8332</v>
      </c>
      <c r="S836" s="14">
        <f>(((Table1[[#This Row],[launched_at]]/60)/60)/24)+DATE(1970,1,1)</f>
        <v>40536.111550925925</v>
      </c>
      <c r="T836" s="14">
        <f>(((Table1[[#This Row],[deadline]]/60)/60)/24)+DATE(1970,1,1)</f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9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>ROUND(Table1[[#This Row],[pledged]]/Table1[[#This Row],[goal]]*100,0)</f>
        <v>9</v>
      </c>
      <c r="P837">
        <f>IFERROR(ROUND(Table1[[#This Row],[pledged]]/Table1[[#This Row],[backers_count]],2),0)</f>
        <v>65.67</v>
      </c>
      <c r="Q837" t="s">
        <v>8317</v>
      </c>
      <c r="R837" t="s">
        <v>8335</v>
      </c>
      <c r="S837" s="14">
        <f>(((Table1[[#This Row],[launched_at]]/60)/60)/24)+DATE(1970,1,1)</f>
        <v>41417.228043981479</v>
      </c>
      <c r="T837" s="14">
        <f>(((Table1[[#This Row],[deadline]]/60)/60)/24)+DATE(1970,1,1)</f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9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>ROUND(Table1[[#This Row],[pledged]]/Table1[[#This Row],[goal]]*100,0)</f>
        <v>29</v>
      </c>
      <c r="P838">
        <f>IFERROR(ROUND(Table1[[#This Row],[pledged]]/Table1[[#This Row],[backers_count]],2),0)</f>
        <v>34.22</v>
      </c>
      <c r="Q838" t="s">
        <v>8317</v>
      </c>
      <c r="R838" t="s">
        <v>8335</v>
      </c>
      <c r="S838" s="14">
        <f>(((Table1[[#This Row],[launched_at]]/60)/60)/24)+DATE(1970,1,1)</f>
        <v>42045.50535879629</v>
      </c>
      <c r="T838" s="14">
        <f>(((Table1[[#This Row],[deadline]]/60)/60)/24)+DATE(1970,1,1)</f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9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>ROUND(Table1[[#This Row],[pledged]]/Table1[[#This Row],[goal]]*100,0)</f>
        <v>101</v>
      </c>
      <c r="P839">
        <f>IFERROR(ROUND(Table1[[#This Row],[pledged]]/Table1[[#This Row],[backers_count]],2),0)</f>
        <v>116.96</v>
      </c>
      <c r="Q839" t="s">
        <v>8328</v>
      </c>
      <c r="R839" t="s">
        <v>8329</v>
      </c>
      <c r="S839" s="14">
        <f>(((Table1[[#This Row],[launched_at]]/60)/60)/24)+DATE(1970,1,1)</f>
        <v>41591.964537037034</v>
      </c>
      <c r="T839" s="14">
        <f>(((Table1[[#This Row],[deadline]]/60)/60)/24)+DATE(1970,1,1)</f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9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>ROUND(Table1[[#This Row],[pledged]]/Table1[[#This Row],[goal]]*100,0)</f>
        <v>806</v>
      </c>
      <c r="P840">
        <f>IFERROR(ROUND(Table1[[#This Row],[pledged]]/Table1[[#This Row],[backers_count]],2),0)</f>
        <v>49.47</v>
      </c>
      <c r="Q840" t="s">
        <v>8317</v>
      </c>
      <c r="R840" t="s">
        <v>8318</v>
      </c>
      <c r="S840" s="14">
        <f>(((Table1[[#This Row],[launched_at]]/60)/60)/24)+DATE(1970,1,1)</f>
        <v>42766.827546296292</v>
      </c>
      <c r="T840" s="14">
        <f>(((Table1[[#This Row],[deadline]]/60)/60)/24)+DATE(1970,1,1)</f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9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>ROUND(Table1[[#This Row],[pledged]]/Table1[[#This Row],[goal]]*100,0)</f>
        <v>115</v>
      </c>
      <c r="P841">
        <f>IFERROR(ROUND(Table1[[#This Row],[pledged]]/Table1[[#This Row],[backers_count]],2),0)</f>
        <v>39.31</v>
      </c>
      <c r="Q841" t="s">
        <v>8328</v>
      </c>
      <c r="R841" t="s">
        <v>8332</v>
      </c>
      <c r="S841" s="14">
        <f>(((Table1[[#This Row],[launched_at]]/60)/60)/24)+DATE(1970,1,1)</f>
        <v>41341.870868055557</v>
      </c>
      <c r="T841" s="14">
        <f>(((Table1[[#This Row],[deadline]]/60)/60)/24)+DATE(1970,1,1)</f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9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>ROUND(Table1[[#This Row],[pledged]]/Table1[[#This Row],[goal]]*100,0)</f>
        <v>101</v>
      </c>
      <c r="P842">
        <f>IFERROR(ROUND(Table1[[#This Row],[pledged]]/Table1[[#This Row],[backers_count]],2),0)</f>
        <v>83.89</v>
      </c>
      <c r="Q842" t="s">
        <v>8328</v>
      </c>
      <c r="R842" t="s">
        <v>8332</v>
      </c>
      <c r="S842" s="14">
        <f>(((Table1[[#This Row],[launched_at]]/60)/60)/24)+DATE(1970,1,1)</f>
        <v>40555.325937499998</v>
      </c>
      <c r="T842" s="14">
        <f>(((Table1[[#This Row],[deadline]]/60)/60)/24)+DATE(1970,1,1)</f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9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>ROUND(Table1[[#This Row],[pledged]]/Table1[[#This Row],[goal]]*100,0)</f>
        <v>100</v>
      </c>
      <c r="P843">
        <f>IFERROR(ROUND(Table1[[#This Row],[pledged]]/Table1[[#This Row],[backers_count]],2),0)</f>
        <v>110.07</v>
      </c>
      <c r="Q843" t="s">
        <v>8322</v>
      </c>
      <c r="R843" t="s">
        <v>8323</v>
      </c>
      <c r="S843" s="14">
        <f>(((Table1[[#This Row],[launched_at]]/60)/60)/24)+DATE(1970,1,1)</f>
        <v>41394.842442129629</v>
      </c>
      <c r="T843" s="14">
        <f>(((Table1[[#This Row],[deadline]]/60)/60)/24)+DATE(1970,1,1)</f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9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>ROUND(Table1[[#This Row],[pledged]]/Table1[[#This Row],[goal]]*100,0)</f>
        <v>100</v>
      </c>
      <c r="P844">
        <f>IFERROR(ROUND(Table1[[#This Row],[pledged]]/Table1[[#This Row],[backers_count]],2),0)</f>
        <v>100.33</v>
      </c>
      <c r="Q844" t="s">
        <v>8328</v>
      </c>
      <c r="R844" t="s">
        <v>8342</v>
      </c>
      <c r="S844" s="14">
        <f>(((Table1[[#This Row],[launched_at]]/60)/60)/24)+DATE(1970,1,1)</f>
        <v>41058.844571759262</v>
      </c>
      <c r="T844" s="14">
        <f>(((Table1[[#This Row],[deadline]]/60)/60)/24)+DATE(1970,1,1)</f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9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ROUND(Table1[[#This Row],[pledged]]/Table1[[#This Row],[goal]]*100,0)</f>
        <v>267</v>
      </c>
      <c r="P845">
        <f>IFERROR(ROUND(Table1[[#This Row],[pledged]]/Table1[[#This Row],[backers_count]],2),0)</f>
        <v>63.1</v>
      </c>
      <c r="Q845" t="s">
        <v>8328</v>
      </c>
      <c r="R845" t="s">
        <v>8337</v>
      </c>
      <c r="S845" s="14">
        <f>(((Table1[[#This Row],[launched_at]]/60)/60)/24)+DATE(1970,1,1)</f>
        <v>42695.257870370369</v>
      </c>
      <c r="T845" s="14">
        <f>(((Table1[[#This Row],[deadline]]/60)/60)/24)+DATE(1970,1,1)</f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9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>ROUND(Table1[[#This Row],[pledged]]/Table1[[#This Row],[goal]]*100,0)</f>
        <v>100</v>
      </c>
      <c r="P846">
        <f>IFERROR(ROUND(Table1[[#This Row],[pledged]]/Table1[[#This Row],[backers_count]],2),0)</f>
        <v>70.88</v>
      </c>
      <c r="Q846" t="s">
        <v>8324</v>
      </c>
      <c r="R846" t="s">
        <v>8327</v>
      </c>
      <c r="S846" s="14">
        <f>(((Table1[[#This Row],[launched_at]]/60)/60)/24)+DATE(1970,1,1)</f>
        <v>41941.683865740742</v>
      </c>
      <c r="T846" s="14">
        <f>(((Table1[[#This Row],[deadline]]/60)/60)/24)+DATE(1970,1,1)</f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9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>ROUND(Table1[[#This Row],[pledged]]/Table1[[#This Row],[goal]]*100,0)</f>
        <v>107</v>
      </c>
      <c r="P847">
        <f>IFERROR(ROUND(Table1[[#This Row],[pledged]]/Table1[[#This Row],[backers_count]],2),0)</f>
        <v>65.08</v>
      </c>
      <c r="Q847" t="s">
        <v>8314</v>
      </c>
      <c r="R847" t="s">
        <v>8315</v>
      </c>
      <c r="S847" s="14">
        <f>(((Table1[[#This Row],[launched_at]]/60)/60)/24)+DATE(1970,1,1)</f>
        <v>42123.86336805555</v>
      </c>
      <c r="T847" s="14">
        <f>(((Table1[[#This Row],[deadline]]/60)/60)/24)+DATE(1970,1,1)</f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9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>ROUND(Table1[[#This Row],[pledged]]/Table1[[#This Row],[goal]]*100,0)</f>
        <v>100</v>
      </c>
      <c r="P848">
        <f>IFERROR(ROUND(Table1[[#This Row],[pledged]]/Table1[[#This Row],[backers_count]],2),0)</f>
        <v>421.11</v>
      </c>
      <c r="Q848" t="s">
        <v>8324</v>
      </c>
      <c r="R848" t="s">
        <v>8327</v>
      </c>
      <c r="S848" s="14">
        <f>(((Table1[[#This Row],[launched_at]]/60)/60)/24)+DATE(1970,1,1)</f>
        <v>42059.701319444444</v>
      </c>
      <c r="T848" s="14">
        <f>(((Table1[[#This Row],[deadline]]/60)/60)/24)+DATE(1970,1,1)</f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9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>ROUND(Table1[[#This Row],[pledged]]/Table1[[#This Row],[goal]]*100,0)</f>
        <v>107</v>
      </c>
      <c r="P849">
        <f>IFERROR(ROUND(Table1[[#This Row],[pledged]]/Table1[[#This Row],[backers_count]],2),0)</f>
        <v>89.89</v>
      </c>
      <c r="Q849" t="s">
        <v>8322</v>
      </c>
      <c r="R849" t="s">
        <v>8323</v>
      </c>
      <c r="S849" s="14">
        <f>(((Table1[[#This Row],[launched_at]]/60)/60)/24)+DATE(1970,1,1)</f>
        <v>41078.91201388889</v>
      </c>
      <c r="T849" s="14">
        <f>(((Table1[[#This Row],[deadline]]/60)/60)/24)+DATE(1970,1,1)</f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9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>ROUND(Table1[[#This Row],[pledged]]/Table1[[#This Row],[goal]]*100,0)</f>
        <v>114</v>
      </c>
      <c r="P850">
        <f>IFERROR(ROUND(Table1[[#This Row],[pledged]]/Table1[[#This Row],[backers_count]],2),0)</f>
        <v>89.67</v>
      </c>
      <c r="Q850" t="s">
        <v>8314</v>
      </c>
      <c r="R850" t="s">
        <v>8315</v>
      </c>
      <c r="S850" s="14">
        <f>(((Table1[[#This Row],[launched_at]]/60)/60)/24)+DATE(1970,1,1)</f>
        <v>42690.259699074071</v>
      </c>
      <c r="T850" s="14">
        <f>(((Table1[[#This Row],[deadline]]/60)/60)/24)+DATE(1970,1,1)</f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9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>ROUND(Table1[[#This Row],[pledged]]/Table1[[#This Row],[goal]]*100,0)</f>
        <v>113</v>
      </c>
      <c r="P851">
        <f>IFERROR(ROUND(Table1[[#This Row],[pledged]]/Table1[[#This Row],[backers_count]],2),0)</f>
        <v>74.22</v>
      </c>
      <c r="Q851" t="s">
        <v>8324</v>
      </c>
      <c r="R851" t="s">
        <v>8336</v>
      </c>
      <c r="S851" s="14">
        <f>(((Table1[[#This Row],[launched_at]]/60)/60)/24)+DATE(1970,1,1)</f>
        <v>41820.776412037041</v>
      </c>
      <c r="T851" s="14">
        <f>(((Table1[[#This Row],[deadline]]/60)/60)/24)+DATE(1970,1,1)</f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9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>ROUND(Table1[[#This Row],[pledged]]/Table1[[#This Row],[goal]]*100,0)</f>
        <v>132</v>
      </c>
      <c r="P852">
        <f>IFERROR(ROUND(Table1[[#This Row],[pledged]]/Table1[[#This Row],[backers_count]],2),0)</f>
        <v>74.150000000000006</v>
      </c>
      <c r="Q852" t="s">
        <v>8328</v>
      </c>
      <c r="R852" t="s">
        <v>8339</v>
      </c>
      <c r="S852" s="14">
        <f>(((Table1[[#This Row],[launched_at]]/60)/60)/24)+DATE(1970,1,1)</f>
        <v>41223.22184027778</v>
      </c>
      <c r="T852" s="14">
        <f>(((Table1[[#This Row],[deadline]]/60)/60)/24)+DATE(1970,1,1)</f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9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>ROUND(Table1[[#This Row],[pledged]]/Table1[[#This Row],[goal]]*100,0)</f>
        <v>106</v>
      </c>
      <c r="P853">
        <f>IFERROR(ROUND(Table1[[#This Row],[pledged]]/Table1[[#This Row],[backers_count]],2),0)</f>
        <v>60.9</v>
      </c>
      <c r="Q853" t="s">
        <v>8312</v>
      </c>
      <c r="R853" t="s">
        <v>8334</v>
      </c>
      <c r="S853" s="14">
        <f>(((Table1[[#This Row],[launched_at]]/60)/60)/24)+DATE(1970,1,1)</f>
        <v>40731.837465277778</v>
      </c>
      <c r="T853" s="14">
        <f>(((Table1[[#This Row],[deadline]]/60)/60)/24)+DATE(1970,1,1)</f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9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>ROUND(Table1[[#This Row],[pledged]]/Table1[[#This Row],[goal]]*100,0)</f>
        <v>20</v>
      </c>
      <c r="P854">
        <f>IFERROR(ROUND(Table1[[#This Row],[pledged]]/Table1[[#This Row],[backers_count]],2),0)</f>
        <v>272.58999999999997</v>
      </c>
      <c r="Q854" t="s">
        <v>8324</v>
      </c>
      <c r="R854" t="s">
        <v>8325</v>
      </c>
      <c r="S854" s="14">
        <f>(((Table1[[#This Row],[launched_at]]/60)/60)/24)+DATE(1970,1,1)</f>
        <v>42128.814247685179</v>
      </c>
      <c r="T854" s="14">
        <f>(((Table1[[#This Row],[deadline]]/60)/60)/24)+DATE(1970,1,1)</f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9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>ROUND(Table1[[#This Row],[pledged]]/Table1[[#This Row],[goal]]*100,0)</f>
        <v>113</v>
      </c>
      <c r="P855">
        <f>IFERROR(ROUND(Table1[[#This Row],[pledged]]/Table1[[#This Row],[backers_count]],2),0)</f>
        <v>64.27</v>
      </c>
      <c r="Q855" t="s">
        <v>8324</v>
      </c>
      <c r="R855" t="s">
        <v>8327</v>
      </c>
      <c r="S855" s="14">
        <f>(((Table1[[#This Row],[launched_at]]/60)/60)/24)+DATE(1970,1,1)</f>
        <v>40970.875671296293</v>
      </c>
      <c r="T855" s="14">
        <f>(((Table1[[#This Row],[deadline]]/60)/60)/24)+DATE(1970,1,1)</f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9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>ROUND(Table1[[#This Row],[pledged]]/Table1[[#This Row],[goal]]*100,0)</f>
        <v>131</v>
      </c>
      <c r="P856">
        <f>IFERROR(ROUND(Table1[[#This Row],[pledged]]/Table1[[#This Row],[backers_count]],2),0)</f>
        <v>48.33</v>
      </c>
      <c r="Q856" t="s">
        <v>8324</v>
      </c>
      <c r="R856" t="s">
        <v>8327</v>
      </c>
      <c r="S856" s="14">
        <f>(((Table1[[#This Row],[launched_at]]/60)/60)/24)+DATE(1970,1,1)</f>
        <v>42136.536134259266</v>
      </c>
      <c r="T856" s="14">
        <f>(((Table1[[#This Row],[deadline]]/60)/60)/24)+DATE(1970,1,1)</f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9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>ROUND(Table1[[#This Row],[pledged]]/Table1[[#This Row],[goal]]*100,0)</f>
        <v>232</v>
      </c>
      <c r="P857">
        <f>IFERROR(ROUND(Table1[[#This Row],[pledged]]/Table1[[#This Row],[backers_count]],2),0)</f>
        <v>106.43</v>
      </c>
      <c r="Q857" t="s">
        <v>8322</v>
      </c>
      <c r="R857" t="s">
        <v>8323</v>
      </c>
      <c r="S857" s="14">
        <f>(((Table1[[#This Row],[launched_at]]/60)/60)/24)+DATE(1970,1,1)</f>
        <v>41114.094872685186</v>
      </c>
      <c r="T857" s="14">
        <f>(((Table1[[#This Row],[deadline]]/60)/60)/24)+DATE(1970,1,1)</f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9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>ROUND(Table1[[#This Row],[pledged]]/Table1[[#This Row],[goal]]*100,0)</f>
        <v>22</v>
      </c>
      <c r="P858">
        <f>IFERROR(ROUND(Table1[[#This Row],[pledged]]/Table1[[#This Row],[backers_count]],2),0)</f>
        <v>157.46</v>
      </c>
      <c r="Q858" t="s">
        <v>8309</v>
      </c>
      <c r="R858" t="s">
        <v>8311</v>
      </c>
      <c r="S858" s="14">
        <f>(((Table1[[#This Row],[launched_at]]/60)/60)/24)+DATE(1970,1,1)</f>
        <v>42522.276724537034</v>
      </c>
      <c r="T858" s="14">
        <f>(((Table1[[#This Row],[deadline]]/60)/60)/24)+DATE(1970,1,1)</f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9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>ROUND(Table1[[#This Row],[pledged]]/Table1[[#This Row],[goal]]*100,0)</f>
        <v>101</v>
      </c>
      <c r="P859">
        <f>IFERROR(ROUND(Table1[[#This Row],[pledged]]/Table1[[#This Row],[backers_count]],2),0)</f>
        <v>302.31</v>
      </c>
      <c r="Q859" t="s">
        <v>8324</v>
      </c>
      <c r="R859" t="s">
        <v>8327</v>
      </c>
      <c r="S859" s="14">
        <f>(((Table1[[#This Row],[launched_at]]/60)/60)/24)+DATE(1970,1,1)</f>
        <v>41851.771354166667</v>
      </c>
      <c r="T859" s="14">
        <f>(((Table1[[#This Row],[deadline]]/60)/60)/24)+DATE(1970,1,1)</f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9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>ROUND(Table1[[#This Row],[pledged]]/Table1[[#This Row],[goal]]*100,0)</f>
        <v>131</v>
      </c>
      <c r="P860">
        <f>IFERROR(ROUND(Table1[[#This Row],[pledged]]/Table1[[#This Row],[backers_count]],2),0)</f>
        <v>45.05</v>
      </c>
      <c r="Q860" t="s">
        <v>8322</v>
      </c>
      <c r="R860" t="s">
        <v>8323</v>
      </c>
      <c r="S860" s="14">
        <f>(((Table1[[#This Row],[launched_at]]/60)/60)/24)+DATE(1970,1,1)</f>
        <v>40757.889247685183</v>
      </c>
      <c r="T860" s="14">
        <f>(((Table1[[#This Row],[deadline]]/60)/60)/24)+DATE(1970,1,1)</f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9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>ROUND(Table1[[#This Row],[pledged]]/Table1[[#This Row],[goal]]*100,0)</f>
        <v>39</v>
      </c>
      <c r="P861">
        <f>IFERROR(ROUND(Table1[[#This Row],[pledged]]/Table1[[#This Row],[backers_count]],2),0)</f>
        <v>147.81</v>
      </c>
      <c r="Q861" t="s">
        <v>8328</v>
      </c>
      <c r="R861" t="s">
        <v>8329</v>
      </c>
      <c r="S861" s="14">
        <f>(((Table1[[#This Row],[launched_at]]/60)/60)/24)+DATE(1970,1,1)</f>
        <v>42496.981597222228</v>
      </c>
      <c r="T861" s="14">
        <f>(((Table1[[#This Row],[deadline]]/60)/60)/24)+DATE(1970,1,1)</f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9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>ROUND(Table1[[#This Row],[pledged]]/Table1[[#This Row],[goal]]*100,0)</f>
        <v>104</v>
      </c>
      <c r="P862">
        <f>IFERROR(ROUND(Table1[[#This Row],[pledged]]/Table1[[#This Row],[backers_count]],2),0)</f>
        <v>340.57</v>
      </c>
      <c r="Q862" t="s">
        <v>8309</v>
      </c>
      <c r="R862" t="s">
        <v>8310</v>
      </c>
      <c r="S862" s="14">
        <f>(((Table1[[#This Row],[launched_at]]/60)/60)/24)+DATE(1970,1,1)</f>
        <v>42095.240706018521</v>
      </c>
      <c r="T862" s="14">
        <f>(((Table1[[#This Row],[deadline]]/60)/60)/24)+DATE(1970,1,1)</f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9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>ROUND(Table1[[#This Row],[pledged]]/Table1[[#This Row],[goal]]*100,0)</f>
        <v>156</v>
      </c>
      <c r="P863">
        <f>IFERROR(ROUND(Table1[[#This Row],[pledged]]/Table1[[#This Row],[backers_count]],2),0)</f>
        <v>38.28</v>
      </c>
      <c r="Q863" t="s">
        <v>8324</v>
      </c>
      <c r="R863" t="s">
        <v>8327</v>
      </c>
      <c r="S863" s="14">
        <f>(((Table1[[#This Row],[launched_at]]/60)/60)/24)+DATE(1970,1,1)</f>
        <v>42243.6252662037</v>
      </c>
      <c r="T863" s="14">
        <f>(((Table1[[#This Row],[deadline]]/60)/60)/24)+DATE(1970,1,1)</f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9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>ROUND(Table1[[#This Row],[pledged]]/Table1[[#This Row],[goal]]*100,0)</f>
        <v>780</v>
      </c>
      <c r="P864">
        <f>IFERROR(ROUND(Table1[[#This Row],[pledged]]/Table1[[#This Row],[backers_count]],2),0)</f>
        <v>37.119999999999997</v>
      </c>
      <c r="Q864" t="s">
        <v>8317</v>
      </c>
      <c r="R864" t="s">
        <v>8318</v>
      </c>
      <c r="S864" s="14">
        <f>(((Table1[[#This Row],[launched_at]]/60)/60)/24)+DATE(1970,1,1)</f>
        <v>42759.724768518514</v>
      </c>
      <c r="T864" s="14">
        <f>(((Table1[[#This Row],[deadline]]/60)/60)/24)+DATE(1970,1,1)</f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9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>ROUND(Table1[[#This Row],[pledged]]/Table1[[#This Row],[goal]]*100,0)</f>
        <v>26</v>
      </c>
      <c r="P865">
        <f>IFERROR(ROUND(Table1[[#This Row],[pledged]]/Table1[[#This Row],[backers_count]],2),0)</f>
        <v>90.62</v>
      </c>
      <c r="Q865" t="s">
        <v>8309</v>
      </c>
      <c r="R865" t="s">
        <v>8311</v>
      </c>
      <c r="S865" s="14">
        <f>(((Table1[[#This Row],[launched_at]]/60)/60)/24)+DATE(1970,1,1)</f>
        <v>42543.665601851855</v>
      </c>
      <c r="T865" s="14">
        <f>(((Table1[[#This Row],[deadline]]/60)/60)/24)+DATE(1970,1,1)</f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9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>ROUND(Table1[[#This Row],[pledged]]/Table1[[#This Row],[goal]]*100,0)</f>
        <v>104</v>
      </c>
      <c r="P866">
        <f>IFERROR(ROUND(Table1[[#This Row],[pledged]]/Table1[[#This Row],[backers_count]],2),0)</f>
        <v>60.86</v>
      </c>
      <c r="Q866" t="s">
        <v>8328</v>
      </c>
      <c r="R866" t="s">
        <v>8332</v>
      </c>
      <c r="S866" s="14">
        <f>(((Table1[[#This Row],[launched_at]]/60)/60)/24)+DATE(1970,1,1)</f>
        <v>41557.780624999999</v>
      </c>
      <c r="T866" s="14">
        <f>(((Table1[[#This Row],[deadline]]/60)/60)/24)+DATE(1970,1,1)</f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9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>ROUND(Table1[[#This Row],[pledged]]/Table1[[#This Row],[goal]]*100,0)</f>
        <v>104</v>
      </c>
      <c r="P867">
        <f>IFERROR(ROUND(Table1[[#This Row],[pledged]]/Table1[[#This Row],[backers_count]],2),0)</f>
        <v>90.52</v>
      </c>
      <c r="Q867" t="s">
        <v>8328</v>
      </c>
      <c r="R867" t="s">
        <v>8329</v>
      </c>
      <c r="S867" s="14">
        <f>(((Table1[[#This Row],[launched_at]]/60)/60)/24)+DATE(1970,1,1)</f>
        <v>40784.012696759259</v>
      </c>
      <c r="T867" s="14">
        <f>(((Table1[[#This Row],[deadline]]/60)/60)/24)+DATE(1970,1,1)</f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9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>ROUND(Table1[[#This Row],[pledged]]/Table1[[#This Row],[goal]]*100,0)</f>
        <v>19</v>
      </c>
      <c r="P868">
        <f>IFERROR(ROUND(Table1[[#This Row],[pledged]]/Table1[[#This Row],[backers_count]],2),0)</f>
        <v>55.46</v>
      </c>
      <c r="Q868" t="s">
        <v>8322</v>
      </c>
      <c r="R868" t="s">
        <v>8340</v>
      </c>
      <c r="S868" s="14">
        <f>(((Table1[[#This Row],[launched_at]]/60)/60)/24)+DATE(1970,1,1)</f>
        <v>41465.500173611108</v>
      </c>
      <c r="T868" s="14">
        <f>(((Table1[[#This Row],[deadline]]/60)/60)/24)+DATE(1970,1,1)</f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9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>ROUND(Table1[[#This Row],[pledged]]/Table1[[#This Row],[goal]]*100,0)</f>
        <v>111</v>
      </c>
      <c r="P869">
        <f>IFERROR(ROUND(Table1[[#This Row],[pledged]]/Table1[[#This Row],[backers_count]],2),0)</f>
        <v>104.73</v>
      </c>
      <c r="Q869" t="s">
        <v>8328</v>
      </c>
      <c r="R869" t="s">
        <v>8332</v>
      </c>
      <c r="S869" s="14">
        <f>(((Table1[[#This Row],[launched_at]]/60)/60)/24)+DATE(1970,1,1)</f>
        <v>41463.743472222224</v>
      </c>
      <c r="T869" s="14">
        <f>(((Table1[[#This Row],[deadline]]/60)/60)/24)+DATE(1970,1,1)</f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9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>ROUND(Table1[[#This Row],[pledged]]/Table1[[#This Row],[goal]]*100,0)</f>
        <v>103</v>
      </c>
      <c r="P870">
        <f>IFERROR(ROUND(Table1[[#This Row],[pledged]]/Table1[[#This Row],[backers_count]],2),0)</f>
        <v>69.67</v>
      </c>
      <c r="Q870" t="s">
        <v>8328</v>
      </c>
      <c r="R870" t="s">
        <v>8330</v>
      </c>
      <c r="S870" s="14">
        <f>(((Table1[[#This Row],[launched_at]]/60)/60)/24)+DATE(1970,1,1)</f>
        <v>41905.034108796295</v>
      </c>
      <c r="T870" s="14">
        <f>(((Table1[[#This Row],[deadline]]/60)/60)/24)+DATE(1970,1,1)</f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9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>ROUND(Table1[[#This Row],[pledged]]/Table1[[#This Row],[goal]]*100,0)</f>
        <v>110</v>
      </c>
      <c r="P871">
        <f>IFERROR(ROUND(Table1[[#This Row],[pledged]]/Table1[[#This Row],[backers_count]],2),0)</f>
        <v>68.239999999999995</v>
      </c>
      <c r="Q871" t="s">
        <v>8322</v>
      </c>
      <c r="R871" t="s">
        <v>8323</v>
      </c>
      <c r="S871" s="14">
        <f>(((Table1[[#This Row],[launched_at]]/60)/60)/24)+DATE(1970,1,1)</f>
        <v>41780.859629629631</v>
      </c>
      <c r="T871" s="14">
        <f>(((Table1[[#This Row],[deadline]]/60)/60)/24)+DATE(1970,1,1)</f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9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>ROUND(Table1[[#This Row],[pledged]]/Table1[[#This Row],[goal]]*100,0)</f>
        <v>103</v>
      </c>
      <c r="P872">
        <f>IFERROR(ROUND(Table1[[#This Row],[pledged]]/Table1[[#This Row],[backers_count]],2),0)</f>
        <v>79.400000000000006</v>
      </c>
      <c r="Q872" t="s">
        <v>8322</v>
      </c>
      <c r="R872" t="s">
        <v>8323</v>
      </c>
      <c r="S872" s="14">
        <f>(((Table1[[#This Row],[launched_at]]/60)/60)/24)+DATE(1970,1,1)</f>
        <v>42415.803159722222</v>
      </c>
      <c r="T872" s="14">
        <f>(((Table1[[#This Row],[deadline]]/60)/60)/24)+DATE(1970,1,1)</f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9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>ROUND(Table1[[#This Row],[pledged]]/Table1[[#This Row],[goal]]*100,0)</f>
        <v>102</v>
      </c>
      <c r="P873">
        <f>IFERROR(ROUND(Table1[[#This Row],[pledged]]/Table1[[#This Row],[backers_count]],2),0)</f>
        <v>111.38</v>
      </c>
      <c r="Q873" t="s">
        <v>8322</v>
      </c>
      <c r="R873" t="s">
        <v>8344</v>
      </c>
      <c r="S873" s="14">
        <f>(((Table1[[#This Row],[launched_at]]/60)/60)/24)+DATE(1970,1,1)</f>
        <v>40635.982488425929</v>
      </c>
      <c r="T873" s="14">
        <f>(((Table1[[#This Row],[deadline]]/60)/60)/24)+DATE(1970,1,1)</f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9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>ROUND(Table1[[#This Row],[pledged]]/Table1[[#This Row],[goal]]*100,0)</f>
        <v>170</v>
      </c>
      <c r="P874">
        <f>IFERROR(ROUND(Table1[[#This Row],[pledged]]/Table1[[#This Row],[backers_count]],2),0)</f>
        <v>84.29</v>
      </c>
      <c r="Q874" t="s">
        <v>8324</v>
      </c>
      <c r="R874" t="s">
        <v>8327</v>
      </c>
      <c r="S874" s="14">
        <f>(((Table1[[#This Row],[launched_at]]/60)/60)/24)+DATE(1970,1,1)</f>
        <v>42768.425370370373</v>
      </c>
      <c r="T874" s="14">
        <f>(((Table1[[#This Row],[deadline]]/60)/60)/24)+DATE(1970,1,1)</f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9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>ROUND(Table1[[#This Row],[pledged]]/Table1[[#This Row],[goal]]*100,0)</f>
        <v>128</v>
      </c>
      <c r="P875">
        <f>IFERROR(ROUND(Table1[[#This Row],[pledged]]/Table1[[#This Row],[backers_count]],2),0)</f>
        <v>117.92</v>
      </c>
      <c r="Q875" t="s">
        <v>8322</v>
      </c>
      <c r="R875" t="s">
        <v>8344</v>
      </c>
      <c r="S875" s="14">
        <f>(((Table1[[#This Row],[launched_at]]/60)/60)/24)+DATE(1970,1,1)</f>
        <v>40505.131168981483</v>
      </c>
      <c r="T875" s="14">
        <f>(((Table1[[#This Row],[deadline]]/60)/60)/24)+DATE(1970,1,1)</f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9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>ROUND(Table1[[#This Row],[pledged]]/Table1[[#This Row],[goal]]*100,0)</f>
        <v>10</v>
      </c>
      <c r="P876">
        <f>IFERROR(ROUND(Table1[[#This Row],[pledged]]/Table1[[#This Row],[backers_count]],2),0)</f>
        <v>94.51</v>
      </c>
      <c r="Q876" t="s">
        <v>8322</v>
      </c>
      <c r="R876" t="s">
        <v>8338</v>
      </c>
      <c r="S876" s="14">
        <f>(((Table1[[#This Row],[launched_at]]/60)/60)/24)+DATE(1970,1,1)</f>
        <v>41905.812581018516</v>
      </c>
      <c r="T876" s="14">
        <f>(((Table1[[#This Row],[deadline]]/60)/60)/24)+DATE(1970,1,1)</f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9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>ROUND(Table1[[#This Row],[pledged]]/Table1[[#This Row],[goal]]*100,0)</f>
        <v>102</v>
      </c>
      <c r="P877">
        <f>IFERROR(ROUND(Table1[[#This Row],[pledged]]/Table1[[#This Row],[backers_count]],2),0)</f>
        <v>246.29</v>
      </c>
      <c r="Q877" t="s">
        <v>8328</v>
      </c>
      <c r="R877" t="s">
        <v>8332</v>
      </c>
      <c r="S877" s="14">
        <f>(((Table1[[#This Row],[launched_at]]/60)/60)/24)+DATE(1970,1,1)</f>
        <v>41561.683553240742</v>
      </c>
      <c r="T877" s="14">
        <f>(((Table1[[#This Row],[deadline]]/60)/60)/24)+DATE(1970,1,1)</f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9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>ROUND(Table1[[#This Row],[pledged]]/Table1[[#This Row],[goal]]*100,0)</f>
        <v>102</v>
      </c>
      <c r="P878">
        <f>IFERROR(ROUND(Table1[[#This Row],[pledged]]/Table1[[#This Row],[backers_count]],2),0)</f>
        <v>177.21</v>
      </c>
      <c r="Q878" t="s">
        <v>8328</v>
      </c>
      <c r="R878" t="s">
        <v>8342</v>
      </c>
      <c r="S878" s="14">
        <f>(((Table1[[#This Row],[launched_at]]/60)/60)/24)+DATE(1970,1,1)</f>
        <v>41961.807372685187</v>
      </c>
      <c r="T878" s="14">
        <f>(((Table1[[#This Row],[deadline]]/60)/60)/24)+DATE(1970,1,1)</f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9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>ROUND(Table1[[#This Row],[pledged]]/Table1[[#This Row],[goal]]*100,0)</f>
        <v>109</v>
      </c>
      <c r="P879">
        <f>IFERROR(ROUND(Table1[[#This Row],[pledged]]/Table1[[#This Row],[backers_count]],2),0)</f>
        <v>65.099999999999994</v>
      </c>
      <c r="Q879" t="s">
        <v>8324</v>
      </c>
      <c r="R879" t="s">
        <v>8327</v>
      </c>
      <c r="S879" s="14">
        <f>(((Table1[[#This Row],[launched_at]]/60)/60)/24)+DATE(1970,1,1)</f>
        <v>42466.608310185184</v>
      </c>
      <c r="T879" s="14">
        <f>(((Table1[[#This Row],[deadline]]/60)/60)/24)+DATE(1970,1,1)</f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9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>ROUND(Table1[[#This Row],[pledged]]/Table1[[#This Row],[goal]]*100,0)</f>
        <v>109</v>
      </c>
      <c r="P880">
        <f>IFERROR(ROUND(Table1[[#This Row],[pledged]]/Table1[[#This Row],[backers_count]],2),0)</f>
        <v>73.03</v>
      </c>
      <c r="Q880" t="s">
        <v>8324</v>
      </c>
      <c r="R880" t="s">
        <v>8325</v>
      </c>
      <c r="S880" s="14">
        <f>(((Table1[[#This Row],[launched_at]]/60)/60)/24)+DATE(1970,1,1)</f>
        <v>41239.83625</v>
      </c>
      <c r="T880" s="14">
        <f>(((Table1[[#This Row],[deadline]]/60)/60)/24)+DATE(1970,1,1)</f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9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>ROUND(Table1[[#This Row],[pledged]]/Table1[[#This Row],[goal]]*100,0)</f>
        <v>101</v>
      </c>
      <c r="P881">
        <f>IFERROR(ROUND(Table1[[#This Row],[pledged]]/Table1[[#This Row],[backers_count]],2),0)</f>
        <v>270.57</v>
      </c>
      <c r="Q881" t="s">
        <v>8309</v>
      </c>
      <c r="R881" t="s">
        <v>8316</v>
      </c>
      <c r="S881" s="14">
        <f>(((Table1[[#This Row],[launched_at]]/60)/60)/24)+DATE(1970,1,1)</f>
        <v>41143.81821759259</v>
      </c>
      <c r="T881" s="14">
        <f>(((Table1[[#This Row],[deadline]]/60)/60)/24)+DATE(1970,1,1)</f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9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>ROUND(Table1[[#This Row],[pledged]]/Table1[[#This Row],[goal]]*100,0)</f>
        <v>126</v>
      </c>
      <c r="P882">
        <f>IFERROR(ROUND(Table1[[#This Row],[pledged]]/Table1[[#This Row],[backers_count]],2),0)</f>
        <v>28.63</v>
      </c>
      <c r="Q882" t="s">
        <v>8312</v>
      </c>
      <c r="R882" t="s">
        <v>8334</v>
      </c>
      <c r="S882" s="14">
        <f>(((Table1[[#This Row],[launched_at]]/60)/60)/24)+DATE(1970,1,1)</f>
        <v>41781.717268518521</v>
      </c>
      <c r="T882" s="14">
        <f>(((Table1[[#This Row],[deadline]]/60)/60)/24)+DATE(1970,1,1)</f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9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>ROUND(Table1[[#This Row],[pledged]]/Table1[[#This Row],[goal]]*100,0)</f>
        <v>302</v>
      </c>
      <c r="P883">
        <f>IFERROR(ROUND(Table1[[#This Row],[pledged]]/Table1[[#This Row],[backers_count]],2),0)</f>
        <v>52.1</v>
      </c>
      <c r="Q883" t="s">
        <v>8324</v>
      </c>
      <c r="R883" t="s">
        <v>8325</v>
      </c>
      <c r="S883" s="14">
        <f>(((Table1[[#This Row],[launched_at]]/60)/60)/24)+DATE(1970,1,1)</f>
        <v>41761.509409722225</v>
      </c>
      <c r="T883" s="14">
        <f>(((Table1[[#This Row],[deadline]]/60)/60)/24)+DATE(1970,1,1)</f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9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>ROUND(Table1[[#This Row],[pledged]]/Table1[[#This Row],[goal]]*100,0)</f>
        <v>75</v>
      </c>
      <c r="P884">
        <f>IFERROR(ROUND(Table1[[#This Row],[pledged]]/Table1[[#This Row],[backers_count]],2),0)</f>
        <v>251.33</v>
      </c>
      <c r="Q884" t="s">
        <v>8324</v>
      </c>
      <c r="R884" t="s">
        <v>8327</v>
      </c>
      <c r="S884" s="14">
        <f>(((Table1[[#This Row],[launched_at]]/60)/60)/24)+DATE(1970,1,1)</f>
        <v>42796.538275462968</v>
      </c>
      <c r="T884" s="14">
        <f>(((Table1[[#This Row],[deadline]]/60)/60)/24)+DATE(1970,1,1)</f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9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>ROUND(Table1[[#This Row],[pledged]]/Table1[[#This Row],[goal]]*100,0)</f>
        <v>50</v>
      </c>
      <c r="P885">
        <f>IFERROR(ROUND(Table1[[#This Row],[pledged]]/Table1[[#This Row],[backers_count]],2),0)</f>
        <v>51.22</v>
      </c>
      <c r="Q885" t="s">
        <v>8322</v>
      </c>
      <c r="R885" t="s">
        <v>8340</v>
      </c>
      <c r="S885" s="14">
        <f>(((Table1[[#This Row],[launched_at]]/60)/60)/24)+DATE(1970,1,1)</f>
        <v>41243.197592592594</v>
      </c>
      <c r="T885" s="14">
        <f>(((Table1[[#This Row],[deadline]]/60)/60)/24)+DATE(1970,1,1)</f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9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>ROUND(Table1[[#This Row],[pledged]]/Table1[[#This Row],[goal]]*100,0)</f>
        <v>108</v>
      </c>
      <c r="P886">
        <f>IFERROR(ROUND(Table1[[#This Row],[pledged]]/Table1[[#This Row],[backers_count]],2),0)</f>
        <v>132.05000000000001</v>
      </c>
      <c r="Q886" t="s">
        <v>8322</v>
      </c>
      <c r="R886" t="s">
        <v>8344</v>
      </c>
      <c r="S886" s="14">
        <f>(((Table1[[#This Row],[launched_at]]/60)/60)/24)+DATE(1970,1,1)</f>
        <v>41835.821226851855</v>
      </c>
      <c r="T886" s="14">
        <f>(((Table1[[#This Row],[deadline]]/60)/60)/24)+DATE(1970,1,1)</f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9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>ROUND(Table1[[#This Row],[pledged]]/Table1[[#This Row],[goal]]*100,0)</f>
        <v>100</v>
      </c>
      <c r="P887">
        <f>IFERROR(ROUND(Table1[[#This Row],[pledged]]/Table1[[#This Row],[backers_count]],2),0)</f>
        <v>156.77000000000001</v>
      </c>
      <c r="Q887" t="s">
        <v>8328</v>
      </c>
      <c r="R887" t="s">
        <v>8339</v>
      </c>
      <c r="S887" s="14">
        <f>(((Table1[[#This Row],[launched_at]]/60)/60)/24)+DATE(1970,1,1)</f>
        <v>41226.928842592592</v>
      </c>
      <c r="T887" s="14">
        <f>(((Table1[[#This Row],[deadline]]/60)/60)/24)+DATE(1970,1,1)</f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9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>ROUND(Table1[[#This Row],[pledged]]/Table1[[#This Row],[goal]]*100,0)</f>
        <v>100</v>
      </c>
      <c r="P888">
        <f>IFERROR(ROUND(Table1[[#This Row],[pledged]]/Table1[[#This Row],[backers_count]],2),0)</f>
        <v>81.739999999999995</v>
      </c>
      <c r="Q888" t="s">
        <v>8328</v>
      </c>
      <c r="R888" t="s">
        <v>8332</v>
      </c>
      <c r="S888" s="14">
        <f>(((Table1[[#This Row],[launched_at]]/60)/60)/24)+DATE(1970,1,1)</f>
        <v>42049.733240740738</v>
      </c>
      <c r="T888" s="14">
        <f>(((Table1[[#This Row],[deadline]]/60)/60)/24)+DATE(1970,1,1)</f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9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>ROUND(Table1[[#This Row],[pledged]]/Table1[[#This Row],[goal]]*100,0)</f>
        <v>107</v>
      </c>
      <c r="P889">
        <f>IFERROR(ROUND(Table1[[#This Row],[pledged]]/Table1[[#This Row],[backers_count]],2),0)</f>
        <v>58.63</v>
      </c>
      <c r="Q889" t="s">
        <v>8317</v>
      </c>
      <c r="R889" t="s">
        <v>8318</v>
      </c>
      <c r="S889" s="14">
        <f>(((Table1[[#This Row],[launched_at]]/60)/60)/24)+DATE(1970,1,1)</f>
        <v>42688.875902777778</v>
      </c>
      <c r="T889" s="14">
        <f>(((Table1[[#This Row],[deadline]]/60)/60)/24)+DATE(1970,1,1)</f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9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>ROUND(Table1[[#This Row],[pledged]]/Table1[[#This Row],[goal]]*100,0)</f>
        <v>20</v>
      </c>
      <c r="P890">
        <f>IFERROR(ROUND(Table1[[#This Row],[pledged]]/Table1[[#This Row],[backers_count]],2),0)</f>
        <v>500</v>
      </c>
      <c r="Q890" t="s">
        <v>8324</v>
      </c>
      <c r="R890" t="s">
        <v>8327</v>
      </c>
      <c r="S890" s="14">
        <f>(((Table1[[#This Row],[launched_at]]/60)/60)/24)+DATE(1970,1,1)</f>
        <v>42726.920081018514</v>
      </c>
      <c r="T890" s="14">
        <f>(((Table1[[#This Row],[deadline]]/60)/60)/24)+DATE(1970,1,1)</f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9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>ROUND(Table1[[#This Row],[pledged]]/Table1[[#This Row],[goal]]*100,0)</f>
        <v>107</v>
      </c>
      <c r="P891">
        <f>IFERROR(ROUND(Table1[[#This Row],[pledged]]/Table1[[#This Row],[backers_count]],2),0)</f>
        <v>107.07</v>
      </c>
      <c r="Q891" t="s">
        <v>8328</v>
      </c>
      <c r="R891" t="s">
        <v>8332</v>
      </c>
      <c r="S891" s="14">
        <f>(((Table1[[#This Row],[launched_at]]/60)/60)/24)+DATE(1970,1,1)</f>
        <v>42101.758587962962</v>
      </c>
      <c r="T891" s="14">
        <f>(((Table1[[#This Row],[deadline]]/60)/60)/24)+DATE(1970,1,1)</f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9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>ROUND(Table1[[#This Row],[pledged]]/Table1[[#This Row],[goal]]*100,0)</f>
        <v>248</v>
      </c>
      <c r="P892">
        <f>IFERROR(ROUND(Table1[[#This Row],[pledged]]/Table1[[#This Row],[backers_count]],2),0)</f>
        <v>27.47</v>
      </c>
      <c r="Q892" t="s">
        <v>8309</v>
      </c>
      <c r="R892" t="s">
        <v>8310</v>
      </c>
      <c r="S892" s="14">
        <f>(((Table1[[#This Row],[launched_at]]/60)/60)/24)+DATE(1970,1,1)</f>
        <v>41578.927118055559</v>
      </c>
      <c r="T892" s="14">
        <f>(((Table1[[#This Row],[deadline]]/60)/60)/24)+DATE(1970,1,1)</f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9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>ROUND(Table1[[#This Row],[pledged]]/Table1[[#This Row],[goal]]*100,0)</f>
        <v>59</v>
      </c>
      <c r="P893">
        <f>IFERROR(ROUND(Table1[[#This Row],[pledged]]/Table1[[#This Row],[backers_count]],2),0)</f>
        <v>72.17</v>
      </c>
      <c r="Q893" t="s">
        <v>8314</v>
      </c>
      <c r="R893" t="s">
        <v>8315</v>
      </c>
      <c r="S893" s="14">
        <f>(((Table1[[#This Row],[launched_at]]/60)/60)/24)+DATE(1970,1,1)</f>
        <v>41834.980462962965</v>
      </c>
      <c r="T893" s="14">
        <f>(((Table1[[#This Row],[deadline]]/60)/60)/24)+DATE(1970,1,1)</f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9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>ROUND(Table1[[#This Row],[pledged]]/Table1[[#This Row],[goal]]*100,0)</f>
        <v>148</v>
      </c>
      <c r="P894">
        <f>IFERROR(ROUND(Table1[[#This Row],[pledged]]/Table1[[#This Row],[backers_count]],2),0)</f>
        <v>322.39</v>
      </c>
      <c r="Q894" t="s">
        <v>8322</v>
      </c>
      <c r="R894" t="s">
        <v>8344</v>
      </c>
      <c r="S894" s="14">
        <f>(((Table1[[#This Row],[launched_at]]/60)/60)/24)+DATE(1970,1,1)</f>
        <v>41409.814317129632</v>
      </c>
      <c r="T894" s="14">
        <f>(((Table1[[#This Row],[deadline]]/60)/60)/24)+DATE(1970,1,1)</f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9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>ROUND(Table1[[#This Row],[pledged]]/Table1[[#This Row],[goal]]*100,0)</f>
        <v>124</v>
      </c>
      <c r="P895">
        <f>IFERROR(ROUND(Table1[[#This Row],[pledged]]/Table1[[#This Row],[backers_count]],2),0)</f>
        <v>89.3</v>
      </c>
      <c r="Q895" t="s">
        <v>8328</v>
      </c>
      <c r="R895" t="s">
        <v>8329</v>
      </c>
      <c r="S895" s="14">
        <f>(((Table1[[#This Row],[launched_at]]/60)/60)/24)+DATE(1970,1,1)</f>
        <v>41075.835497685184</v>
      </c>
      <c r="T895" s="14">
        <f>(((Table1[[#This Row],[deadline]]/60)/60)/24)+DATE(1970,1,1)</f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9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>ROUND(Table1[[#This Row],[pledged]]/Table1[[#This Row],[goal]]*100,0)</f>
        <v>148</v>
      </c>
      <c r="P896">
        <f>IFERROR(ROUND(Table1[[#This Row],[pledged]]/Table1[[#This Row],[backers_count]],2),0)</f>
        <v>493.13</v>
      </c>
      <c r="Q896" t="s">
        <v>8309</v>
      </c>
      <c r="R896" t="s">
        <v>8310</v>
      </c>
      <c r="S896" s="14">
        <f>(((Table1[[#This Row],[launched_at]]/60)/60)/24)+DATE(1970,1,1)</f>
        <v>42620.143564814818</v>
      </c>
      <c r="T896" s="14">
        <f>(((Table1[[#This Row],[deadline]]/60)/60)/24)+DATE(1970,1,1)</f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9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>ROUND(Table1[[#This Row],[pledged]]/Table1[[#This Row],[goal]]*100,0)</f>
        <v>105</v>
      </c>
      <c r="P897">
        <f>IFERROR(ROUND(Table1[[#This Row],[pledged]]/Table1[[#This Row],[backers_count]],2),0)</f>
        <v>51.63</v>
      </c>
      <c r="Q897" t="s">
        <v>8312</v>
      </c>
      <c r="R897" t="s">
        <v>8334</v>
      </c>
      <c r="S897" s="14">
        <f>(((Table1[[#This Row],[launched_at]]/60)/60)/24)+DATE(1970,1,1)</f>
        <v>40694.638460648144</v>
      </c>
      <c r="T897" s="14">
        <f>(((Table1[[#This Row],[deadline]]/60)/60)/24)+DATE(1970,1,1)</f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9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>ROUND(Table1[[#This Row],[pledged]]/Table1[[#This Row],[goal]]*100,0)</f>
        <v>105</v>
      </c>
      <c r="P898">
        <f>IFERROR(ROUND(Table1[[#This Row],[pledged]]/Table1[[#This Row],[backers_count]],2),0)</f>
        <v>98.2</v>
      </c>
      <c r="Q898" t="s">
        <v>8324</v>
      </c>
      <c r="R898" t="s">
        <v>8327</v>
      </c>
      <c r="S898" s="14">
        <f>(((Table1[[#This Row],[launched_at]]/60)/60)/24)+DATE(1970,1,1)</f>
        <v>41982.887280092589</v>
      </c>
      <c r="T898" s="14">
        <f>(((Table1[[#This Row],[deadline]]/60)/60)/24)+DATE(1970,1,1)</f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9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>ROUND(Table1[[#This Row],[pledged]]/Table1[[#This Row],[goal]]*100,0)</f>
        <v>29</v>
      </c>
      <c r="P899">
        <f>IFERROR(ROUND(Table1[[#This Row],[pledged]]/Table1[[#This Row],[backers_count]],2),0)</f>
        <v>43.98</v>
      </c>
      <c r="Q899" t="s">
        <v>8317</v>
      </c>
      <c r="R899" t="s">
        <v>8335</v>
      </c>
      <c r="S899" s="14">
        <f>(((Table1[[#This Row],[launched_at]]/60)/60)/24)+DATE(1970,1,1)</f>
        <v>42353.16679398148</v>
      </c>
      <c r="T899" s="14">
        <f>(((Table1[[#This Row],[deadline]]/60)/60)/24)+DATE(1970,1,1)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9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>ROUND(Table1[[#This Row],[pledged]]/Table1[[#This Row],[goal]]*100,0)</f>
        <v>105</v>
      </c>
      <c r="P900">
        <f>IFERROR(ROUND(Table1[[#This Row],[pledged]]/Table1[[#This Row],[backers_count]],2),0)</f>
        <v>68.599999999999994</v>
      </c>
      <c r="Q900" t="s">
        <v>8328</v>
      </c>
      <c r="R900" t="s">
        <v>8329</v>
      </c>
      <c r="S900" s="14">
        <f>(((Table1[[#This Row],[launched_at]]/60)/60)/24)+DATE(1970,1,1)</f>
        <v>41870.86546296296</v>
      </c>
      <c r="T900" s="14">
        <f>(((Table1[[#This Row],[deadline]]/60)/60)/24)+DATE(1970,1,1)</f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9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>ROUND(Table1[[#This Row],[pledged]]/Table1[[#This Row],[goal]]*100,0)</f>
        <v>978</v>
      </c>
      <c r="P901">
        <f>IFERROR(ROUND(Table1[[#This Row],[pledged]]/Table1[[#This Row],[backers_count]],2),0)</f>
        <v>21.64</v>
      </c>
      <c r="Q901" t="s">
        <v>8309</v>
      </c>
      <c r="R901" t="s">
        <v>8310</v>
      </c>
      <c r="S901" s="14">
        <f>(((Table1[[#This Row],[launched_at]]/60)/60)/24)+DATE(1970,1,1)</f>
        <v>41316.120949074073</v>
      </c>
      <c r="T901" s="14">
        <f>(((Table1[[#This Row],[deadline]]/60)/60)/24)+DATE(1970,1,1)</f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9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>ROUND(Table1[[#This Row],[pledged]]/Table1[[#This Row],[goal]]*100,0)</f>
        <v>297</v>
      </c>
      <c r="P902">
        <f>IFERROR(ROUND(Table1[[#This Row],[pledged]]/Table1[[#This Row],[backers_count]],2),0)</f>
        <v>7.19</v>
      </c>
      <c r="Q902" t="s">
        <v>8309</v>
      </c>
      <c r="R902" t="s">
        <v>8310</v>
      </c>
      <c r="S902" s="14">
        <f>(((Table1[[#This Row],[launched_at]]/60)/60)/24)+DATE(1970,1,1)</f>
        <v>42199.32707175926</v>
      </c>
      <c r="T902" s="14">
        <f>(((Table1[[#This Row],[deadline]]/60)/60)/24)+DATE(1970,1,1)</f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9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>ROUND(Table1[[#This Row],[pledged]]/Table1[[#This Row],[goal]]*100,0)</f>
        <v>146</v>
      </c>
      <c r="P903">
        <f>IFERROR(ROUND(Table1[[#This Row],[pledged]]/Table1[[#This Row],[backers_count]],2),0)</f>
        <v>65.209999999999994</v>
      </c>
      <c r="Q903" t="s">
        <v>8328</v>
      </c>
      <c r="R903" t="s">
        <v>8332</v>
      </c>
      <c r="S903" s="14">
        <f>(((Table1[[#This Row],[launched_at]]/60)/60)/24)+DATE(1970,1,1)</f>
        <v>41264.72314814815</v>
      </c>
      <c r="T903" s="14">
        <f>(((Table1[[#This Row],[deadline]]/60)/60)/24)+DATE(1970,1,1)</f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9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>ROUND(Table1[[#This Row],[pledged]]/Table1[[#This Row],[goal]]*100,0)</f>
        <v>131</v>
      </c>
      <c r="P904">
        <f>IFERROR(ROUND(Table1[[#This Row],[pledged]]/Table1[[#This Row],[backers_count]],2),0)</f>
        <v>50.53</v>
      </c>
      <c r="Q904" t="s">
        <v>8324</v>
      </c>
      <c r="R904" t="s">
        <v>8325</v>
      </c>
      <c r="S904" s="14">
        <f>(((Table1[[#This Row],[launched_at]]/60)/60)/24)+DATE(1970,1,1)</f>
        <v>41432.062037037038</v>
      </c>
      <c r="T904" s="14">
        <f>(((Table1[[#This Row],[deadline]]/60)/60)/24)+DATE(1970,1,1)</f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9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>ROUND(Table1[[#This Row],[pledged]]/Table1[[#This Row],[goal]]*100,0)</f>
        <v>144</v>
      </c>
      <c r="P905">
        <f>IFERROR(ROUND(Table1[[#This Row],[pledged]]/Table1[[#This Row],[backers_count]],2),0)</f>
        <v>126.67</v>
      </c>
      <c r="Q905" t="s">
        <v>8324</v>
      </c>
      <c r="R905" t="s">
        <v>8327</v>
      </c>
      <c r="S905" s="14">
        <f>(((Table1[[#This Row],[launched_at]]/60)/60)/24)+DATE(1970,1,1)</f>
        <v>41789.726979166669</v>
      </c>
      <c r="T905" s="14">
        <f>(((Table1[[#This Row],[deadline]]/60)/60)/24)+DATE(1970,1,1)</f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9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>ROUND(Table1[[#This Row],[pledged]]/Table1[[#This Row],[goal]]*100,0)</f>
        <v>147</v>
      </c>
      <c r="P906">
        <f>IFERROR(ROUND(Table1[[#This Row],[pledged]]/Table1[[#This Row],[backers_count]],2),0)</f>
        <v>48.45</v>
      </c>
      <c r="Q906" t="s">
        <v>8312</v>
      </c>
      <c r="R906" t="s">
        <v>8334</v>
      </c>
      <c r="S906" s="14">
        <f>(((Table1[[#This Row],[launched_at]]/60)/60)/24)+DATE(1970,1,1)</f>
        <v>41422.075821759259</v>
      </c>
      <c r="T906" s="14">
        <f>(((Table1[[#This Row],[deadline]]/60)/60)/24)+DATE(1970,1,1)</f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9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>ROUND(Table1[[#This Row],[pledged]]/Table1[[#This Row],[goal]]*100,0)</f>
        <v>131</v>
      </c>
      <c r="P907">
        <f>IFERROR(ROUND(Table1[[#This Row],[pledged]]/Table1[[#This Row],[backers_count]],2),0)</f>
        <v>96.08</v>
      </c>
      <c r="Q907" t="s">
        <v>8328</v>
      </c>
      <c r="R907" t="s">
        <v>8332</v>
      </c>
      <c r="S907" s="14">
        <f>(((Table1[[#This Row],[launched_at]]/60)/60)/24)+DATE(1970,1,1)</f>
        <v>41422.822824074072</v>
      </c>
      <c r="T907" s="14">
        <f>(((Table1[[#This Row],[deadline]]/60)/60)/24)+DATE(1970,1,1)</f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9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>ROUND(Table1[[#This Row],[pledged]]/Table1[[#This Row],[goal]]*100,0)</f>
        <v>103</v>
      </c>
      <c r="P908">
        <f>IFERROR(ROUND(Table1[[#This Row],[pledged]]/Table1[[#This Row],[backers_count]],2),0)</f>
        <v>156.16999999999999</v>
      </c>
      <c r="Q908" t="s">
        <v>8314</v>
      </c>
      <c r="R908" t="s">
        <v>8315</v>
      </c>
      <c r="S908" s="14">
        <f>(((Table1[[#This Row],[launched_at]]/60)/60)/24)+DATE(1970,1,1)</f>
        <v>41981.782060185185</v>
      </c>
      <c r="T908" s="14">
        <f>(((Table1[[#This Row],[deadline]]/60)/60)/24)+DATE(1970,1,1)</f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9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>ROUND(Table1[[#This Row],[pledged]]/Table1[[#This Row],[goal]]*100,0)</f>
        <v>60</v>
      </c>
      <c r="P909">
        <f>IFERROR(ROUND(Table1[[#This Row],[pledged]]/Table1[[#This Row],[backers_count]],2),0)</f>
        <v>61.31</v>
      </c>
      <c r="Q909" t="s">
        <v>8324</v>
      </c>
      <c r="R909" t="s">
        <v>8325</v>
      </c>
      <c r="S909" s="14">
        <f>(((Table1[[#This Row],[launched_at]]/60)/60)/24)+DATE(1970,1,1)</f>
        <v>42097.732418981483</v>
      </c>
      <c r="T909" s="14">
        <f>(((Table1[[#This Row],[deadline]]/60)/60)/24)+DATE(1970,1,1)</f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9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>ROUND(Table1[[#This Row],[pledged]]/Table1[[#This Row],[goal]]*100,0)</f>
        <v>102</v>
      </c>
      <c r="P910">
        <f>IFERROR(ROUND(Table1[[#This Row],[pledged]]/Table1[[#This Row],[backers_count]],2),0)</f>
        <v>193.62</v>
      </c>
      <c r="Q910" t="s">
        <v>8324</v>
      </c>
      <c r="R910" t="s">
        <v>8327</v>
      </c>
      <c r="S910" s="14">
        <f>(((Table1[[#This Row],[launched_at]]/60)/60)/24)+DATE(1970,1,1)</f>
        <v>42323.70930555556</v>
      </c>
      <c r="T910" s="14">
        <f>(((Table1[[#This Row],[deadline]]/60)/60)/24)+DATE(1970,1,1)</f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9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>ROUND(Table1[[#This Row],[pledged]]/Table1[[#This Row],[goal]]*100,0)</f>
        <v>110</v>
      </c>
      <c r="P911">
        <f>IFERROR(ROUND(Table1[[#This Row],[pledged]]/Table1[[#This Row],[backers_count]],2),0)</f>
        <v>42.87</v>
      </c>
      <c r="Q911" t="s">
        <v>8322</v>
      </c>
      <c r="R911" t="s">
        <v>8323</v>
      </c>
      <c r="S911" s="14">
        <f>(((Table1[[#This Row],[launched_at]]/60)/60)/24)+DATE(1970,1,1)</f>
        <v>40893.551724537036</v>
      </c>
      <c r="T911" s="14">
        <f>(((Table1[[#This Row],[deadline]]/60)/60)/24)+DATE(1970,1,1)</f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9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>ROUND(Table1[[#This Row],[pledged]]/Table1[[#This Row],[goal]]*100,0)</f>
        <v>143</v>
      </c>
      <c r="P912">
        <f>IFERROR(ROUND(Table1[[#This Row],[pledged]]/Table1[[#This Row],[backers_count]],2),0)</f>
        <v>162.27000000000001</v>
      </c>
      <c r="Q912" t="s">
        <v>8328</v>
      </c>
      <c r="R912" t="s">
        <v>8332</v>
      </c>
      <c r="S912" s="14">
        <f>(((Table1[[#This Row],[launched_at]]/60)/60)/24)+DATE(1970,1,1)</f>
        <v>40983.055949074071</v>
      </c>
      <c r="T912" s="14">
        <f>(((Table1[[#This Row],[deadline]]/60)/60)/24)+DATE(1970,1,1)</f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9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>ROUND(Table1[[#This Row],[pledged]]/Table1[[#This Row],[goal]]*100,0)</f>
        <v>119</v>
      </c>
      <c r="P913">
        <f>IFERROR(ROUND(Table1[[#This Row],[pledged]]/Table1[[#This Row],[backers_count]],2),0)</f>
        <v>66.11</v>
      </c>
      <c r="Q913" t="s">
        <v>8324</v>
      </c>
      <c r="R913" t="s">
        <v>8327</v>
      </c>
      <c r="S913" s="14">
        <f>(((Table1[[#This Row],[launched_at]]/60)/60)/24)+DATE(1970,1,1)</f>
        <v>41920.787534722222</v>
      </c>
      <c r="T913" s="14">
        <f>(((Table1[[#This Row],[deadline]]/60)/60)/24)+DATE(1970,1,1)</f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9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>ROUND(Table1[[#This Row],[pledged]]/Table1[[#This Row],[goal]]*100,0)</f>
        <v>101</v>
      </c>
      <c r="P914">
        <f>IFERROR(ROUND(Table1[[#This Row],[pledged]]/Table1[[#This Row],[backers_count]],2),0)</f>
        <v>46.77</v>
      </c>
      <c r="Q914" t="s">
        <v>8324</v>
      </c>
      <c r="R914" t="s">
        <v>8327</v>
      </c>
      <c r="S914" s="14">
        <f>(((Table1[[#This Row],[launched_at]]/60)/60)/24)+DATE(1970,1,1)</f>
        <v>40883.949317129627</v>
      </c>
      <c r="T914" s="14">
        <f>(((Table1[[#This Row],[deadline]]/60)/60)/24)+DATE(1970,1,1)</f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9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>ROUND(Table1[[#This Row],[pledged]]/Table1[[#This Row],[goal]]*100,0)</f>
        <v>109</v>
      </c>
      <c r="P915">
        <f>IFERROR(ROUND(Table1[[#This Row],[pledged]]/Table1[[#This Row],[backers_count]],2),0)</f>
        <v>68.48</v>
      </c>
      <c r="Q915" t="s">
        <v>8328</v>
      </c>
      <c r="R915" t="s">
        <v>8329</v>
      </c>
      <c r="S915" s="14">
        <f>(((Table1[[#This Row],[launched_at]]/60)/60)/24)+DATE(1970,1,1)</f>
        <v>40850.111064814817</v>
      </c>
      <c r="T915" s="14">
        <f>(((Table1[[#This Row],[deadline]]/60)/60)/24)+DATE(1970,1,1)</f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9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>ROUND(Table1[[#This Row],[pledged]]/Table1[[#This Row],[goal]]*100,0)</f>
        <v>141</v>
      </c>
      <c r="P916">
        <f>IFERROR(ROUND(Table1[[#This Row],[pledged]]/Table1[[#This Row],[backers_count]],2),0)</f>
        <v>90.38</v>
      </c>
      <c r="Q916" t="s">
        <v>8322</v>
      </c>
      <c r="R916" t="s">
        <v>8344</v>
      </c>
      <c r="S916" s="14">
        <f>(((Table1[[#This Row],[launched_at]]/60)/60)/24)+DATE(1970,1,1)</f>
        <v>40753.758425925924</v>
      </c>
      <c r="T916" s="14">
        <f>(((Table1[[#This Row],[deadline]]/60)/60)/24)+DATE(1970,1,1)</f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9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>ROUND(Table1[[#This Row],[pledged]]/Table1[[#This Row],[goal]]*100,0)</f>
        <v>101</v>
      </c>
      <c r="P917">
        <f>IFERROR(ROUND(Table1[[#This Row],[pledged]]/Table1[[#This Row],[backers_count]],2),0)</f>
        <v>234.67</v>
      </c>
      <c r="Q917" t="s">
        <v>8324</v>
      </c>
      <c r="R917" t="s">
        <v>8325</v>
      </c>
      <c r="S917" s="14">
        <f>(((Table1[[#This Row],[launched_at]]/60)/60)/24)+DATE(1970,1,1)</f>
        <v>42170.846446759257</v>
      </c>
      <c r="T917" s="14">
        <f>(((Table1[[#This Row],[deadline]]/60)/60)/24)+DATE(1970,1,1)</f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9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>ROUND(Table1[[#This Row],[pledged]]/Table1[[#This Row],[goal]]*100,0)</f>
        <v>102</v>
      </c>
      <c r="P918">
        <f>IFERROR(ROUND(Table1[[#This Row],[pledged]]/Table1[[#This Row],[backers_count]],2),0)</f>
        <v>107.98</v>
      </c>
      <c r="Q918" t="s">
        <v>8328</v>
      </c>
      <c r="R918" t="s">
        <v>8332</v>
      </c>
      <c r="S918" s="14">
        <f>(((Table1[[#This Row],[launched_at]]/60)/60)/24)+DATE(1970,1,1)</f>
        <v>41950.29483796296</v>
      </c>
      <c r="T918" s="14">
        <f>(((Table1[[#This Row],[deadline]]/60)/60)/24)+DATE(1970,1,1)</f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9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>ROUND(Table1[[#This Row],[pledged]]/Table1[[#This Row],[goal]]*100,0)</f>
        <v>117</v>
      </c>
      <c r="P919">
        <f>IFERROR(ROUND(Table1[[#This Row],[pledged]]/Table1[[#This Row],[backers_count]],2),0)</f>
        <v>81.569999999999993</v>
      </c>
      <c r="Q919" t="s">
        <v>8324</v>
      </c>
      <c r="R919" t="s">
        <v>8327</v>
      </c>
      <c r="S919" s="14">
        <f>(((Table1[[#This Row],[launched_at]]/60)/60)/24)+DATE(1970,1,1)</f>
        <v>42167.023206018523</v>
      </c>
      <c r="T919" s="14">
        <f>(((Table1[[#This Row],[deadline]]/60)/60)/24)+DATE(1970,1,1)</f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9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>ROUND(Table1[[#This Row],[pledged]]/Table1[[#This Row],[goal]]*100,0)</f>
        <v>506</v>
      </c>
      <c r="P920">
        <f>IFERROR(ROUND(Table1[[#This Row],[pledged]]/Table1[[#This Row],[backers_count]],2),0)</f>
        <v>36.33</v>
      </c>
      <c r="Q920" t="s">
        <v>8309</v>
      </c>
      <c r="R920" t="s">
        <v>8310</v>
      </c>
      <c r="S920" s="14">
        <f>(((Table1[[#This Row],[launched_at]]/60)/60)/24)+DATE(1970,1,1)</f>
        <v>42661.176817129628</v>
      </c>
      <c r="T920" s="14">
        <f>(((Table1[[#This Row],[deadline]]/60)/60)/24)+DATE(1970,1,1)</f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9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>ROUND(Table1[[#This Row],[pledged]]/Table1[[#This Row],[goal]]*100,0)</f>
        <v>100</v>
      </c>
      <c r="P921">
        <f>IFERROR(ROUND(Table1[[#This Row],[pledged]]/Table1[[#This Row],[backers_count]],2),0)</f>
        <v>127.33</v>
      </c>
      <c r="Q921" t="s">
        <v>8312</v>
      </c>
      <c r="R921" t="s">
        <v>8334</v>
      </c>
      <c r="S921" s="14">
        <f>(((Table1[[#This Row],[launched_at]]/60)/60)/24)+DATE(1970,1,1)</f>
        <v>41988.548831018517</v>
      </c>
      <c r="T921" s="14">
        <f>(((Table1[[#This Row],[deadline]]/60)/60)/24)+DATE(1970,1,1)</f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9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>ROUND(Table1[[#This Row],[pledged]]/Table1[[#This Row],[goal]]*100,0)</f>
        <v>100</v>
      </c>
      <c r="P922">
        <f>IFERROR(ROUND(Table1[[#This Row],[pledged]]/Table1[[#This Row],[backers_count]],2),0)</f>
        <v>57.38</v>
      </c>
      <c r="Q922" t="s">
        <v>8328</v>
      </c>
      <c r="R922" t="s">
        <v>8330</v>
      </c>
      <c r="S922" s="14">
        <f>(((Table1[[#This Row],[launched_at]]/60)/60)/24)+DATE(1970,1,1)</f>
        <v>42426.407592592594</v>
      </c>
      <c r="T922" s="14">
        <f>(((Table1[[#This Row],[deadline]]/60)/60)/24)+DATE(1970,1,1)</f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9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>ROUND(Table1[[#This Row],[pledged]]/Table1[[#This Row],[goal]]*100,0)</f>
        <v>14</v>
      </c>
      <c r="P923">
        <f>IFERROR(ROUND(Table1[[#This Row],[pledged]]/Table1[[#This Row],[backers_count]],2),0)</f>
        <v>102.38</v>
      </c>
      <c r="Q923" t="s">
        <v>8322</v>
      </c>
      <c r="R923" t="s">
        <v>8340</v>
      </c>
      <c r="S923" s="14">
        <f>(((Table1[[#This Row],[launched_at]]/60)/60)/24)+DATE(1970,1,1)</f>
        <v>42552.653993055559</v>
      </c>
      <c r="T923" s="14">
        <f>(((Table1[[#This Row],[deadline]]/60)/60)/24)+DATE(1970,1,1)</f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9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>ROUND(Table1[[#This Row],[pledged]]/Table1[[#This Row],[goal]]*100,0)</f>
        <v>35</v>
      </c>
      <c r="P924">
        <f>IFERROR(ROUND(Table1[[#This Row],[pledged]]/Table1[[#This Row],[backers_count]],2),0)</f>
        <v>153.88999999999999</v>
      </c>
      <c r="Q924" t="s">
        <v>8309</v>
      </c>
      <c r="R924" t="s">
        <v>8311</v>
      </c>
      <c r="S924" s="14">
        <f>(((Table1[[#This Row],[launched_at]]/60)/60)/24)+DATE(1970,1,1)</f>
        <v>41856.865717592591</v>
      </c>
      <c r="T924" s="14">
        <f>(((Table1[[#This Row],[deadline]]/60)/60)/24)+DATE(1970,1,1)</f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9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>ROUND(Table1[[#This Row],[pledged]]/Table1[[#This Row],[goal]]*100,0)</f>
        <v>115</v>
      </c>
      <c r="P925">
        <f>IFERROR(ROUND(Table1[[#This Row],[pledged]]/Table1[[#This Row],[backers_count]],2),0)</f>
        <v>123.29</v>
      </c>
      <c r="Q925" t="s">
        <v>8322</v>
      </c>
      <c r="R925" t="s">
        <v>8344</v>
      </c>
      <c r="S925" s="14">
        <f>(((Table1[[#This Row],[launched_at]]/60)/60)/24)+DATE(1970,1,1)</f>
        <v>41402.752222222225</v>
      </c>
      <c r="T925" s="14">
        <f>(((Table1[[#This Row],[deadline]]/60)/60)/24)+DATE(1970,1,1)</f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9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>ROUND(Table1[[#This Row],[pledged]]/Table1[[#This Row],[goal]]*100,0)</f>
        <v>114</v>
      </c>
      <c r="P926">
        <f>IFERROR(ROUND(Table1[[#This Row],[pledged]]/Table1[[#This Row],[backers_count]],2),0)</f>
        <v>55.8</v>
      </c>
      <c r="Q926" t="s">
        <v>8328</v>
      </c>
      <c r="R926" t="s">
        <v>8330</v>
      </c>
      <c r="S926" s="14">
        <f>(((Table1[[#This Row],[launched_at]]/60)/60)/24)+DATE(1970,1,1)</f>
        <v>41548.747418981482</v>
      </c>
      <c r="T926" s="14">
        <f>(((Table1[[#This Row],[deadline]]/60)/60)/24)+DATE(1970,1,1)</f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9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>ROUND(Table1[[#This Row],[pledged]]/Table1[[#This Row],[goal]]*100,0)</f>
        <v>171</v>
      </c>
      <c r="P927">
        <f>IFERROR(ROUND(Table1[[#This Row],[pledged]]/Table1[[#This Row],[backers_count]],2),0)</f>
        <v>62.87</v>
      </c>
      <c r="Q927" t="s">
        <v>8328</v>
      </c>
      <c r="R927" t="s">
        <v>8332</v>
      </c>
      <c r="S927" s="14">
        <f>(((Table1[[#This Row],[launched_at]]/60)/60)/24)+DATE(1970,1,1)</f>
        <v>42720.066192129627</v>
      </c>
      <c r="T927" s="14">
        <f>(((Table1[[#This Row],[deadline]]/60)/60)/24)+DATE(1970,1,1)</f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9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>ROUND(Table1[[#This Row],[pledged]]/Table1[[#This Row],[goal]]*100,0)</f>
        <v>342</v>
      </c>
      <c r="P928">
        <f>IFERROR(ROUND(Table1[[#This Row],[pledged]]/Table1[[#This Row],[backers_count]],2),0)</f>
        <v>43.03</v>
      </c>
      <c r="Q928" t="s">
        <v>8328</v>
      </c>
      <c r="R928" t="s">
        <v>8330</v>
      </c>
      <c r="S928" s="14">
        <f>(((Table1[[#This Row],[launched_at]]/60)/60)/24)+DATE(1970,1,1)</f>
        <v>42611.483206018514</v>
      </c>
      <c r="T928" s="14">
        <f>(((Table1[[#This Row],[deadline]]/60)/60)/24)+DATE(1970,1,1)</f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9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>ROUND(Table1[[#This Row],[pledged]]/Table1[[#This Row],[goal]]*100,0)</f>
        <v>12</v>
      </c>
      <c r="P929">
        <f>IFERROR(ROUND(Table1[[#This Row],[pledged]]/Table1[[#This Row],[backers_count]],2),0)</f>
        <v>356.84</v>
      </c>
      <c r="Q929" t="s">
        <v>8324</v>
      </c>
      <c r="R929" t="s">
        <v>8336</v>
      </c>
      <c r="S929" s="14">
        <f>(((Table1[[#This Row],[launched_at]]/60)/60)/24)+DATE(1970,1,1)</f>
        <v>42118.346435185187</v>
      </c>
      <c r="T929" s="14">
        <f>(((Table1[[#This Row],[deadline]]/60)/60)/24)+DATE(1970,1,1)</f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9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>ROUND(Table1[[#This Row],[pledged]]/Table1[[#This Row],[goal]]*100,0)</f>
        <v>68</v>
      </c>
      <c r="P930">
        <f>IFERROR(ROUND(Table1[[#This Row],[pledged]]/Table1[[#This Row],[backers_count]],2),0)</f>
        <v>48.25</v>
      </c>
      <c r="Q930" t="s">
        <v>8314</v>
      </c>
      <c r="R930" t="s">
        <v>8315</v>
      </c>
      <c r="S930" s="14">
        <f>(((Table1[[#This Row],[launched_at]]/60)/60)/24)+DATE(1970,1,1)</f>
        <v>42689.56931712963</v>
      </c>
      <c r="T930" s="14">
        <f>(((Table1[[#This Row],[deadline]]/60)/60)/24)+DATE(1970,1,1)</f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9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>ROUND(Table1[[#This Row],[pledged]]/Table1[[#This Row],[goal]]*100,0)</f>
        <v>135</v>
      </c>
      <c r="P931">
        <f>IFERROR(ROUND(Table1[[#This Row],[pledged]]/Table1[[#This Row],[backers_count]],2),0)</f>
        <v>60.18</v>
      </c>
      <c r="Q931" t="s">
        <v>8328</v>
      </c>
      <c r="R931" t="s">
        <v>8332</v>
      </c>
      <c r="S931" s="14">
        <f>(((Table1[[#This Row],[launched_at]]/60)/60)/24)+DATE(1970,1,1)</f>
        <v>42634.614780092597</v>
      </c>
      <c r="T931" s="14">
        <f>(((Table1[[#This Row],[deadline]]/60)/60)/24)+DATE(1970,1,1)</f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9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>ROUND(Table1[[#This Row],[pledged]]/Table1[[#This Row],[goal]]*100,0)</f>
        <v>134</v>
      </c>
      <c r="P932">
        <f>IFERROR(ROUND(Table1[[#This Row],[pledged]]/Table1[[#This Row],[backers_count]],2),0)</f>
        <v>108.15</v>
      </c>
      <c r="Q932" t="s">
        <v>8322</v>
      </c>
      <c r="R932" t="s">
        <v>8323</v>
      </c>
      <c r="S932" s="14">
        <f>(((Table1[[#This Row],[launched_at]]/60)/60)/24)+DATE(1970,1,1)</f>
        <v>40430.604328703703</v>
      </c>
      <c r="T932" s="14">
        <f>(((Table1[[#This Row],[deadline]]/60)/60)/24)+DATE(1970,1,1)</f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9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>ROUND(Table1[[#This Row],[pledged]]/Table1[[#This Row],[goal]]*100,0)</f>
        <v>112</v>
      </c>
      <c r="P933">
        <f>IFERROR(ROUND(Table1[[#This Row],[pledged]]/Table1[[#This Row],[backers_count]],2),0)</f>
        <v>159.52000000000001</v>
      </c>
      <c r="Q933" t="s">
        <v>8328</v>
      </c>
      <c r="R933" t="s">
        <v>8339</v>
      </c>
      <c r="S933" s="14">
        <f>(((Table1[[#This Row],[launched_at]]/60)/60)/24)+DATE(1970,1,1)</f>
        <v>42416.407129629632</v>
      </c>
      <c r="T933" s="14">
        <f>(((Table1[[#This Row],[deadline]]/60)/60)/24)+DATE(1970,1,1)</f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9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>ROUND(Table1[[#This Row],[pledged]]/Table1[[#This Row],[goal]]*100,0)</f>
        <v>39</v>
      </c>
      <c r="P934">
        <f>IFERROR(ROUND(Table1[[#This Row],[pledged]]/Table1[[#This Row],[backers_count]],2),0)</f>
        <v>393.59</v>
      </c>
      <c r="Q934" t="s">
        <v>8322</v>
      </c>
      <c r="R934" t="s">
        <v>8340</v>
      </c>
      <c r="S934" s="14">
        <f>(((Table1[[#This Row],[launched_at]]/60)/60)/24)+DATE(1970,1,1)</f>
        <v>42024.888692129629</v>
      </c>
      <c r="T934" s="14">
        <f>(((Table1[[#This Row],[deadline]]/60)/60)/24)+DATE(1970,1,1)</f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9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>ROUND(Table1[[#This Row],[pledged]]/Table1[[#This Row],[goal]]*100,0)</f>
        <v>67</v>
      </c>
      <c r="P935">
        <f>IFERROR(ROUND(Table1[[#This Row],[pledged]]/Table1[[#This Row],[backers_count]],2),0)</f>
        <v>99.76</v>
      </c>
      <c r="Q935" t="s">
        <v>8324</v>
      </c>
      <c r="R935" t="s">
        <v>8325</v>
      </c>
      <c r="S935" s="14">
        <f>(((Table1[[#This Row],[launched_at]]/60)/60)/24)+DATE(1970,1,1)</f>
        <v>42248.535787037035</v>
      </c>
      <c r="T935" s="14">
        <f>(((Table1[[#This Row],[deadline]]/60)/60)/24)+DATE(1970,1,1)</f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9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>ROUND(Table1[[#This Row],[pledged]]/Table1[[#This Row],[goal]]*100,0)</f>
        <v>134</v>
      </c>
      <c r="P936">
        <f>IFERROR(ROUND(Table1[[#This Row],[pledged]]/Table1[[#This Row],[backers_count]],2),0)</f>
        <v>31.66</v>
      </c>
      <c r="Q936" t="s">
        <v>8328</v>
      </c>
      <c r="R936" t="s">
        <v>8329</v>
      </c>
      <c r="S936" s="14">
        <f>(((Table1[[#This Row],[launched_at]]/60)/60)/24)+DATE(1970,1,1)</f>
        <v>41416.146944444445</v>
      </c>
      <c r="T936" s="14">
        <f>(((Table1[[#This Row],[deadline]]/60)/60)/24)+DATE(1970,1,1)</f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9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>ROUND(Table1[[#This Row],[pledged]]/Table1[[#This Row],[goal]]*100,0)</f>
        <v>13</v>
      </c>
      <c r="P937">
        <f>IFERROR(ROUND(Table1[[#This Row],[pledged]]/Table1[[#This Row],[backers_count]],2),0)</f>
        <v>69.41</v>
      </c>
      <c r="Q937" t="s">
        <v>8309</v>
      </c>
      <c r="R937" t="s">
        <v>8311</v>
      </c>
      <c r="S937" s="14">
        <f>(((Table1[[#This Row],[launched_at]]/60)/60)/24)+DATE(1970,1,1)</f>
        <v>42444.583912037036</v>
      </c>
      <c r="T937" s="14">
        <f>(((Table1[[#This Row],[deadline]]/60)/60)/24)+DATE(1970,1,1)</f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9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>ROUND(Table1[[#This Row],[pledged]]/Table1[[#This Row],[goal]]*100,0)</f>
        <v>111</v>
      </c>
      <c r="P938">
        <f>IFERROR(ROUND(Table1[[#This Row],[pledged]]/Table1[[#This Row],[backers_count]],2),0)</f>
        <v>93.77</v>
      </c>
      <c r="Q938" t="s">
        <v>8324</v>
      </c>
      <c r="R938" t="s">
        <v>8336</v>
      </c>
      <c r="S938" s="14">
        <f>(((Table1[[#This Row],[launched_at]]/60)/60)/24)+DATE(1970,1,1)</f>
        <v>42487.037905092591</v>
      </c>
      <c r="T938" s="14">
        <f>(((Table1[[#This Row],[deadline]]/60)/60)/24)+DATE(1970,1,1)</f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9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>ROUND(Table1[[#This Row],[pledged]]/Table1[[#This Row],[goal]]*100,0)</f>
        <v>123</v>
      </c>
      <c r="P939">
        <f>IFERROR(ROUND(Table1[[#This Row],[pledged]]/Table1[[#This Row],[backers_count]],2),0)</f>
        <v>114.59</v>
      </c>
      <c r="Q939" t="s">
        <v>8322</v>
      </c>
      <c r="R939" t="s">
        <v>8323</v>
      </c>
      <c r="S939" s="14">
        <f>(((Table1[[#This Row],[launched_at]]/60)/60)/24)+DATE(1970,1,1)</f>
        <v>42697.32136574074</v>
      </c>
      <c r="T939" s="14">
        <f>(((Table1[[#This Row],[deadline]]/60)/60)/24)+DATE(1970,1,1)</f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9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>ROUND(Table1[[#This Row],[pledged]]/Table1[[#This Row],[goal]]*100,0)</f>
        <v>102</v>
      </c>
      <c r="P940">
        <f>IFERROR(ROUND(Table1[[#This Row],[pledged]]/Table1[[#This Row],[backers_count]],2),0)</f>
        <v>61.53</v>
      </c>
      <c r="Q940" t="s">
        <v>8314</v>
      </c>
      <c r="R940" t="s">
        <v>8315</v>
      </c>
      <c r="S940" s="14">
        <f>(((Table1[[#This Row],[launched_at]]/60)/60)/24)+DATE(1970,1,1)</f>
        <v>42731.755787037036</v>
      </c>
      <c r="T940" s="14">
        <f>(((Table1[[#This Row],[deadline]]/60)/60)/24)+DATE(1970,1,1)</f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9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>ROUND(Table1[[#This Row],[pledged]]/Table1[[#This Row],[goal]]*100,0)</f>
        <v>25</v>
      </c>
      <c r="P941">
        <f>IFERROR(ROUND(Table1[[#This Row],[pledged]]/Table1[[#This Row],[backers_count]],2),0)</f>
        <v>58.18</v>
      </c>
      <c r="Q941" t="s">
        <v>8324</v>
      </c>
      <c r="R941" t="s">
        <v>8325</v>
      </c>
      <c r="S941" s="14">
        <f>(((Table1[[#This Row],[launched_at]]/60)/60)/24)+DATE(1970,1,1)</f>
        <v>41844.125115740739</v>
      </c>
      <c r="T941" s="14">
        <f>(((Table1[[#This Row],[deadline]]/60)/60)/24)+DATE(1970,1,1)</f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9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>ROUND(Table1[[#This Row],[pledged]]/Table1[[#This Row],[goal]]*100,0)</f>
        <v>121</v>
      </c>
      <c r="P942">
        <f>IFERROR(ROUND(Table1[[#This Row],[pledged]]/Table1[[#This Row],[backers_count]],2),0)</f>
        <v>83.95</v>
      </c>
      <c r="Q942" t="s">
        <v>8322</v>
      </c>
      <c r="R942" t="s">
        <v>8323</v>
      </c>
      <c r="S942" s="14">
        <f>(((Table1[[#This Row],[launched_at]]/60)/60)/24)+DATE(1970,1,1)</f>
        <v>39950.163344907407</v>
      </c>
      <c r="T942" s="14">
        <f>(((Table1[[#This Row],[deadline]]/60)/60)/24)+DATE(1970,1,1)</f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9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>ROUND(Table1[[#This Row],[pledged]]/Table1[[#This Row],[goal]]*100,0)</f>
        <v>114</v>
      </c>
      <c r="P943">
        <f>IFERROR(ROUND(Table1[[#This Row],[pledged]]/Table1[[#This Row],[backers_count]],2),0)</f>
        <v>105.21</v>
      </c>
      <c r="Q943" t="s">
        <v>8324</v>
      </c>
      <c r="R943" t="s">
        <v>8327</v>
      </c>
      <c r="S943" s="14">
        <f>(((Table1[[#This Row],[launched_at]]/60)/60)/24)+DATE(1970,1,1)</f>
        <v>42431.102534722217</v>
      </c>
      <c r="T943" s="14">
        <f>(((Table1[[#This Row],[deadline]]/60)/60)/24)+DATE(1970,1,1)</f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9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>ROUND(Table1[[#This Row],[pledged]]/Table1[[#This Row],[goal]]*100,0)</f>
        <v>13</v>
      </c>
      <c r="P944">
        <f>IFERROR(ROUND(Table1[[#This Row],[pledged]]/Table1[[#This Row],[backers_count]],2),0)</f>
        <v>161.22</v>
      </c>
      <c r="Q944" t="s">
        <v>8309</v>
      </c>
      <c r="R944" t="s">
        <v>8311</v>
      </c>
      <c r="S944" s="14">
        <f>(((Table1[[#This Row],[launched_at]]/60)/60)/24)+DATE(1970,1,1)</f>
        <v>41773.294560185182</v>
      </c>
      <c r="T944" s="14">
        <f>(((Table1[[#This Row],[deadline]]/60)/60)/24)+DATE(1970,1,1)</f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9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>ROUND(Table1[[#This Row],[pledged]]/Table1[[#This Row],[goal]]*100,0)</f>
        <v>120</v>
      </c>
      <c r="P945">
        <f>IFERROR(ROUND(Table1[[#This Row],[pledged]]/Table1[[#This Row],[backers_count]],2),0)</f>
        <v>49.19</v>
      </c>
      <c r="Q945" t="s">
        <v>8328</v>
      </c>
      <c r="R945" t="s">
        <v>8342</v>
      </c>
      <c r="S945" s="14">
        <f>(((Table1[[#This Row],[launched_at]]/60)/60)/24)+DATE(1970,1,1)</f>
        <v>40973.773182870369</v>
      </c>
      <c r="T945" s="14">
        <f>(((Table1[[#This Row],[deadline]]/60)/60)/24)+DATE(1970,1,1)</f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9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>ROUND(Table1[[#This Row],[pledged]]/Table1[[#This Row],[goal]]*100,0)</f>
        <v>13</v>
      </c>
      <c r="P946">
        <f>IFERROR(ROUND(Table1[[#This Row],[pledged]]/Table1[[#This Row],[backers_count]],2),0)</f>
        <v>65</v>
      </c>
      <c r="Q946" t="s">
        <v>8309</v>
      </c>
      <c r="R946" t="s">
        <v>8311</v>
      </c>
      <c r="S946" s="14">
        <f>(((Table1[[#This Row],[launched_at]]/60)/60)/24)+DATE(1970,1,1)</f>
        <v>42510.604699074072</v>
      </c>
      <c r="T946" s="14">
        <f>(((Table1[[#This Row],[deadline]]/60)/60)/24)+DATE(1970,1,1)</f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9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>ROUND(Table1[[#This Row],[pledged]]/Table1[[#This Row],[goal]]*100,0)</f>
        <v>101</v>
      </c>
      <c r="P947">
        <f>IFERROR(ROUND(Table1[[#This Row],[pledged]]/Table1[[#This Row],[backers_count]],2),0)</f>
        <v>43.7</v>
      </c>
      <c r="Q947" t="s">
        <v>8328</v>
      </c>
      <c r="R947" t="s">
        <v>8342</v>
      </c>
      <c r="S947" s="14">
        <f>(((Table1[[#This Row],[launched_at]]/60)/60)/24)+DATE(1970,1,1)</f>
        <v>42228.634328703702</v>
      </c>
      <c r="T947" s="14">
        <f>(((Table1[[#This Row],[deadline]]/60)/60)/24)+DATE(1970,1,1)</f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9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>ROUND(Table1[[#This Row],[pledged]]/Table1[[#This Row],[goal]]*100,0)</f>
        <v>12</v>
      </c>
      <c r="P948">
        <f>IFERROR(ROUND(Table1[[#This Row],[pledged]]/Table1[[#This Row],[backers_count]],2),0)</f>
        <v>38.479999999999997</v>
      </c>
      <c r="Q948" t="s">
        <v>8322</v>
      </c>
      <c r="R948" t="s">
        <v>8340</v>
      </c>
      <c r="S948" s="14">
        <f>(((Table1[[#This Row],[launched_at]]/60)/60)/24)+DATE(1970,1,1)</f>
        <v>41703.721979166665</v>
      </c>
      <c r="T948" s="14">
        <f>(((Table1[[#This Row],[deadline]]/60)/60)/24)+DATE(1970,1,1)</f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9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>ROUND(Table1[[#This Row],[pledged]]/Table1[[#This Row],[goal]]*100,0)</f>
        <v>109</v>
      </c>
      <c r="P949">
        <f>IFERROR(ROUND(Table1[[#This Row],[pledged]]/Table1[[#This Row],[backers_count]],2),0)</f>
        <v>94.64</v>
      </c>
      <c r="Q949" t="s">
        <v>8324</v>
      </c>
      <c r="R949" t="s">
        <v>8325</v>
      </c>
      <c r="S949" s="14">
        <f>(((Table1[[#This Row],[launched_at]]/60)/60)/24)+DATE(1970,1,1)</f>
        <v>42418.031180555554</v>
      </c>
      <c r="T949" s="14">
        <f>(((Table1[[#This Row],[deadline]]/60)/60)/24)+DATE(1970,1,1)</f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9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>ROUND(Table1[[#This Row],[pledged]]/Table1[[#This Row],[goal]]*100,0)</f>
        <v>118</v>
      </c>
      <c r="P950">
        <f>IFERROR(ROUND(Table1[[#This Row],[pledged]]/Table1[[#This Row],[backers_count]],2),0)</f>
        <v>93.07</v>
      </c>
      <c r="Q950" t="s">
        <v>8314</v>
      </c>
      <c r="R950" t="s">
        <v>8315</v>
      </c>
      <c r="S950" s="14">
        <f>(((Table1[[#This Row],[launched_at]]/60)/60)/24)+DATE(1970,1,1)</f>
        <v>42026.605057870373</v>
      </c>
      <c r="T950" s="14">
        <f>(((Table1[[#This Row],[deadline]]/60)/60)/24)+DATE(1970,1,1)</f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9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>ROUND(Table1[[#This Row],[pledged]]/Table1[[#This Row],[goal]]*100,0)</f>
        <v>43</v>
      </c>
      <c r="P951">
        <f>IFERROR(ROUND(Table1[[#This Row],[pledged]]/Table1[[#This Row],[backers_count]],2),0)</f>
        <v>89.19</v>
      </c>
      <c r="Q951" t="s">
        <v>8309</v>
      </c>
      <c r="R951" t="s">
        <v>8311</v>
      </c>
      <c r="S951" s="14">
        <f>(((Table1[[#This Row],[launched_at]]/60)/60)/24)+DATE(1970,1,1)</f>
        <v>42194.833784722221</v>
      </c>
      <c r="T951" s="14">
        <f>(((Table1[[#This Row],[deadline]]/60)/60)/24)+DATE(1970,1,1)</f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9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>ROUND(Table1[[#This Row],[pledged]]/Table1[[#This Row],[goal]]*100,0)</f>
        <v>102</v>
      </c>
      <c r="P952">
        <f>IFERROR(ROUND(Table1[[#This Row],[pledged]]/Table1[[#This Row],[backers_count]],2),0)</f>
        <v>35.549999999999997</v>
      </c>
      <c r="Q952" t="s">
        <v>8328</v>
      </c>
      <c r="R952" t="s">
        <v>8329</v>
      </c>
      <c r="S952" s="14">
        <f>(((Table1[[#This Row],[launched_at]]/60)/60)/24)+DATE(1970,1,1)</f>
        <v>41680.583402777782</v>
      </c>
      <c r="T952" s="14">
        <f>(((Table1[[#This Row],[deadline]]/60)/60)/24)+DATE(1970,1,1)</f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9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>ROUND(Table1[[#This Row],[pledged]]/Table1[[#This Row],[goal]]*100,0)</f>
        <v>100</v>
      </c>
      <c r="P953">
        <f>IFERROR(ROUND(Table1[[#This Row],[pledged]]/Table1[[#This Row],[backers_count]],2),0)</f>
        <v>209.84</v>
      </c>
      <c r="Q953" t="s">
        <v>8324</v>
      </c>
      <c r="R953" t="s">
        <v>8327</v>
      </c>
      <c r="S953" s="14">
        <f>(((Table1[[#This Row],[launched_at]]/60)/60)/24)+DATE(1970,1,1)</f>
        <v>42253.928530092591</v>
      </c>
      <c r="T953" s="14">
        <f>(((Table1[[#This Row],[deadline]]/60)/60)/24)+DATE(1970,1,1)</f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9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>ROUND(Table1[[#This Row],[pledged]]/Table1[[#This Row],[goal]]*100,0)</f>
        <v>130</v>
      </c>
      <c r="P954">
        <f>IFERROR(ROUND(Table1[[#This Row],[pledged]]/Table1[[#This Row],[backers_count]],2),0)</f>
        <v>39.159999999999997</v>
      </c>
      <c r="Q954" t="s">
        <v>8328</v>
      </c>
      <c r="R954" t="s">
        <v>8330</v>
      </c>
      <c r="S954" s="14">
        <f>(((Table1[[#This Row],[launched_at]]/60)/60)/24)+DATE(1970,1,1)</f>
        <v>42555.166712962964</v>
      </c>
      <c r="T954" s="14">
        <f>(((Table1[[#This Row],[deadline]]/60)/60)/24)+DATE(1970,1,1)</f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9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>ROUND(Table1[[#This Row],[pledged]]/Table1[[#This Row],[goal]]*100,0)</f>
        <v>100</v>
      </c>
      <c r="P955">
        <f>IFERROR(ROUND(Table1[[#This Row],[pledged]]/Table1[[#This Row],[backers_count]],2),0)</f>
        <v>135.41999999999999</v>
      </c>
      <c r="Q955" t="s">
        <v>8328</v>
      </c>
      <c r="R955" t="s">
        <v>8342</v>
      </c>
      <c r="S955" s="14">
        <f>(((Table1[[#This Row],[launched_at]]/60)/60)/24)+DATE(1970,1,1)</f>
        <v>42081.864641203705</v>
      </c>
      <c r="T955" s="14">
        <f>(((Table1[[#This Row],[deadline]]/60)/60)/24)+DATE(1970,1,1)</f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9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>ROUND(Table1[[#This Row],[pledged]]/Table1[[#This Row],[goal]]*100,0)</f>
        <v>108</v>
      </c>
      <c r="P956">
        <f>IFERROR(ROUND(Table1[[#This Row],[pledged]]/Table1[[#This Row],[backers_count]],2),0)</f>
        <v>72.87</v>
      </c>
      <c r="Q956" t="s">
        <v>8322</v>
      </c>
      <c r="R956" t="s">
        <v>8323</v>
      </c>
      <c r="S956" s="14">
        <f>(((Table1[[#This Row],[launched_at]]/60)/60)/24)+DATE(1970,1,1)</f>
        <v>42093.760046296295</v>
      </c>
      <c r="T956" s="14">
        <f>(((Table1[[#This Row],[deadline]]/60)/60)/24)+DATE(1970,1,1)</f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9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>ROUND(Table1[[#This Row],[pledged]]/Table1[[#This Row],[goal]]*100,0)</f>
        <v>107</v>
      </c>
      <c r="P957">
        <f>IFERROR(ROUND(Table1[[#This Row],[pledged]]/Table1[[#This Row],[backers_count]],2),0)</f>
        <v>88.19</v>
      </c>
      <c r="Q957" t="s">
        <v>8328</v>
      </c>
      <c r="R957" t="s">
        <v>8332</v>
      </c>
      <c r="S957" s="14">
        <f>(((Table1[[#This Row],[launched_at]]/60)/60)/24)+DATE(1970,1,1)</f>
        <v>42018.99863425926</v>
      </c>
      <c r="T957" s="14">
        <f>(((Table1[[#This Row],[deadline]]/60)/60)/24)+DATE(1970,1,1)</f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9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>ROUND(Table1[[#This Row],[pledged]]/Table1[[#This Row],[goal]]*100,0)</f>
        <v>107</v>
      </c>
      <c r="P958">
        <f>IFERROR(ROUND(Table1[[#This Row],[pledged]]/Table1[[#This Row],[backers_count]],2),0)</f>
        <v>59.82</v>
      </c>
      <c r="Q958" t="s">
        <v>8328</v>
      </c>
      <c r="R958" t="s">
        <v>8329</v>
      </c>
      <c r="S958" s="14">
        <f>(((Table1[[#This Row],[launched_at]]/60)/60)/24)+DATE(1970,1,1)</f>
        <v>41307.987696759257</v>
      </c>
      <c r="T958" s="14">
        <f>(((Table1[[#This Row],[deadline]]/60)/60)/24)+DATE(1970,1,1)</f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9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>ROUND(Table1[[#This Row],[pledged]]/Table1[[#This Row],[goal]]*100,0)</f>
        <v>106</v>
      </c>
      <c r="P959">
        <f>IFERROR(ROUND(Table1[[#This Row],[pledged]]/Table1[[#This Row],[backers_count]],2),0)</f>
        <v>375.76</v>
      </c>
      <c r="Q959" t="s">
        <v>8322</v>
      </c>
      <c r="R959" t="s">
        <v>8344</v>
      </c>
      <c r="S959" s="14">
        <f>(((Table1[[#This Row],[launched_at]]/60)/60)/24)+DATE(1970,1,1)</f>
        <v>42291.556076388893</v>
      </c>
      <c r="T959" s="14">
        <f>(((Table1[[#This Row],[deadline]]/60)/60)/24)+DATE(1970,1,1)</f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9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>ROUND(Table1[[#This Row],[pledged]]/Table1[[#This Row],[goal]]*100,0)</f>
        <v>128</v>
      </c>
      <c r="P960">
        <f>IFERROR(ROUND(Table1[[#This Row],[pledged]]/Table1[[#This Row],[backers_count]],2),0)</f>
        <v>63.87</v>
      </c>
      <c r="Q960" t="s">
        <v>8309</v>
      </c>
      <c r="R960" t="s">
        <v>8316</v>
      </c>
      <c r="S960" s="14">
        <f>(((Table1[[#This Row],[launched_at]]/60)/60)/24)+DATE(1970,1,1)</f>
        <v>42108.538449074069</v>
      </c>
      <c r="T960" s="14">
        <f>(((Table1[[#This Row],[deadline]]/60)/60)/24)+DATE(1970,1,1)</f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9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>ROUND(Table1[[#This Row],[pledged]]/Table1[[#This Row],[goal]]*100,0)</f>
        <v>14</v>
      </c>
      <c r="P961">
        <f>IFERROR(ROUND(Table1[[#This Row],[pledged]]/Table1[[#This Row],[backers_count]],2),0)</f>
        <v>43.42</v>
      </c>
      <c r="Q961" t="s">
        <v>8317</v>
      </c>
      <c r="R961" t="s">
        <v>8335</v>
      </c>
      <c r="S961" s="14">
        <f>(((Table1[[#This Row],[launched_at]]/60)/60)/24)+DATE(1970,1,1)</f>
        <v>41723.799386574072</v>
      </c>
      <c r="T961" s="14">
        <f>(((Table1[[#This Row],[deadline]]/60)/60)/24)+DATE(1970,1,1)</f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9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>ROUND(Table1[[#This Row],[pledged]]/Table1[[#This Row],[goal]]*100,0)</f>
        <v>21</v>
      </c>
      <c r="P962">
        <f>IFERROR(ROUND(Table1[[#This Row],[pledged]]/Table1[[#This Row],[backers_count]],2),0)</f>
        <v>108.05</v>
      </c>
      <c r="Q962" t="s">
        <v>8312</v>
      </c>
      <c r="R962" t="s">
        <v>8350</v>
      </c>
      <c r="S962" s="14">
        <f>(((Table1[[#This Row],[launched_at]]/60)/60)/24)+DATE(1970,1,1)</f>
        <v>42549.916712962964</v>
      </c>
      <c r="T962" s="14">
        <f>(((Table1[[#This Row],[deadline]]/60)/60)/24)+DATE(1970,1,1)</f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9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>ROUND(Table1[[#This Row],[pledged]]/Table1[[#This Row],[goal]]*100,0)</f>
        <v>106</v>
      </c>
      <c r="P963">
        <f>IFERROR(ROUND(Table1[[#This Row],[pledged]]/Table1[[#This Row],[backers_count]],2),0)</f>
        <v>108.02</v>
      </c>
      <c r="Q963" t="s">
        <v>8328</v>
      </c>
      <c r="R963" t="s">
        <v>8332</v>
      </c>
      <c r="S963" s="14">
        <f>(((Table1[[#This Row],[launched_at]]/60)/60)/24)+DATE(1970,1,1)</f>
        <v>40585.796817129631</v>
      </c>
      <c r="T963" s="14">
        <f>(((Table1[[#This Row],[deadline]]/60)/60)/24)+DATE(1970,1,1)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9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>ROUND(Table1[[#This Row],[pledged]]/Table1[[#This Row],[goal]]*100,0)</f>
        <v>106</v>
      </c>
      <c r="P964">
        <f>IFERROR(ROUND(Table1[[#This Row],[pledged]]/Table1[[#This Row],[backers_count]],2),0)</f>
        <v>138.26</v>
      </c>
      <c r="Q964" t="s">
        <v>8314</v>
      </c>
      <c r="R964" t="s">
        <v>8315</v>
      </c>
      <c r="S964" s="14">
        <f>(((Table1[[#This Row],[launched_at]]/60)/60)/24)+DATE(1970,1,1)</f>
        <v>42761.846122685187</v>
      </c>
      <c r="T964" s="14">
        <f>(((Table1[[#This Row],[deadline]]/60)/60)/24)+DATE(1970,1,1)</f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9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>ROUND(Table1[[#This Row],[pledged]]/Table1[[#This Row],[goal]]*100,0)</f>
        <v>106</v>
      </c>
      <c r="P965">
        <f>IFERROR(ROUND(Table1[[#This Row],[pledged]]/Table1[[#This Row],[backers_count]],2),0)</f>
        <v>69.89</v>
      </c>
      <c r="Q965" t="s">
        <v>8324</v>
      </c>
      <c r="R965" t="s">
        <v>8327</v>
      </c>
      <c r="S965" s="14">
        <f>(((Table1[[#This Row],[launched_at]]/60)/60)/24)+DATE(1970,1,1)</f>
        <v>41808.669571759259</v>
      </c>
      <c r="T965" s="14">
        <f>(((Table1[[#This Row],[deadline]]/60)/60)/24)+DATE(1970,1,1)</f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9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>ROUND(Table1[[#This Row],[pledged]]/Table1[[#This Row],[goal]]*100,0)</f>
        <v>126</v>
      </c>
      <c r="P966">
        <f>IFERROR(ROUND(Table1[[#This Row],[pledged]]/Table1[[#This Row],[backers_count]],2),0)</f>
        <v>88.85</v>
      </c>
      <c r="Q966" t="s">
        <v>8322</v>
      </c>
      <c r="R966" t="s">
        <v>8323</v>
      </c>
      <c r="S966" s="14">
        <f>(((Table1[[#This Row],[launched_at]]/60)/60)/24)+DATE(1970,1,1)</f>
        <v>42549.076157407413</v>
      </c>
      <c r="T966" s="14">
        <f>(((Table1[[#This Row],[deadline]]/60)/60)/24)+DATE(1970,1,1)</f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9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>ROUND(Table1[[#This Row],[pledged]]/Table1[[#This Row],[goal]]*100,0)</f>
        <v>42</v>
      </c>
      <c r="P967">
        <f>IFERROR(ROUND(Table1[[#This Row],[pledged]]/Table1[[#This Row],[backers_count]],2),0)</f>
        <v>105.03</v>
      </c>
      <c r="Q967" t="s">
        <v>8324</v>
      </c>
      <c r="R967" t="s">
        <v>8327</v>
      </c>
      <c r="S967" s="14">
        <f>(((Table1[[#This Row],[launched_at]]/60)/60)/24)+DATE(1970,1,1)</f>
        <v>42618.827013888891</v>
      </c>
      <c r="T967" s="14">
        <f>(((Table1[[#This Row],[deadline]]/60)/60)/24)+DATE(1970,1,1)</f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9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>ROUND(Table1[[#This Row],[pledged]]/Table1[[#This Row],[goal]]*100,0)</f>
        <v>126</v>
      </c>
      <c r="P968">
        <f>IFERROR(ROUND(Table1[[#This Row],[pledged]]/Table1[[#This Row],[backers_count]],2),0)</f>
        <v>88.75</v>
      </c>
      <c r="Q968" t="s">
        <v>8328</v>
      </c>
      <c r="R968" t="s">
        <v>8332</v>
      </c>
      <c r="S968" s="14">
        <f>(((Table1[[#This Row],[launched_at]]/60)/60)/24)+DATE(1970,1,1)</f>
        <v>42096.633206018523</v>
      </c>
      <c r="T968" s="14">
        <f>(((Table1[[#This Row],[deadline]]/60)/60)/24)+DATE(1970,1,1)</f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9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>ROUND(Table1[[#This Row],[pledged]]/Table1[[#This Row],[goal]]*100,0)</f>
        <v>126</v>
      </c>
      <c r="P969">
        <f>IFERROR(ROUND(Table1[[#This Row],[pledged]]/Table1[[#This Row],[backers_count]],2),0)</f>
        <v>88.73</v>
      </c>
      <c r="Q969" t="s">
        <v>8312</v>
      </c>
      <c r="R969" t="s">
        <v>8334</v>
      </c>
      <c r="S969" s="14">
        <f>(((Table1[[#This Row],[launched_at]]/60)/60)/24)+DATE(1970,1,1)</f>
        <v>40879.795682870368</v>
      </c>
      <c r="T969" s="14">
        <f>(((Table1[[#This Row],[deadline]]/60)/60)/24)+DATE(1970,1,1)</f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9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>ROUND(Table1[[#This Row],[pledged]]/Table1[[#This Row],[goal]]*100,0)</f>
        <v>126</v>
      </c>
      <c r="P970">
        <f>IFERROR(ROUND(Table1[[#This Row],[pledged]]/Table1[[#This Row],[backers_count]],2),0)</f>
        <v>67.739999999999995</v>
      </c>
      <c r="Q970" t="s">
        <v>8324</v>
      </c>
      <c r="R970" t="s">
        <v>8327</v>
      </c>
      <c r="S970" s="14">
        <f>(((Table1[[#This Row],[launched_at]]/60)/60)/24)+DATE(1970,1,1)</f>
        <v>42154.873124999998</v>
      </c>
      <c r="T970" s="14">
        <f>(((Table1[[#This Row],[deadline]]/60)/60)/24)+DATE(1970,1,1)</f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9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>ROUND(Table1[[#This Row],[pledged]]/Table1[[#This Row],[goal]]*100,0)</f>
        <v>39</v>
      </c>
      <c r="P971">
        <f>IFERROR(ROUND(Table1[[#This Row],[pledged]]/Table1[[#This Row],[backers_count]],2),0)</f>
        <v>69.53</v>
      </c>
      <c r="Q971" t="s">
        <v>8324</v>
      </c>
      <c r="R971" t="s">
        <v>8325</v>
      </c>
      <c r="S971" s="14">
        <f>(((Table1[[#This Row],[launched_at]]/60)/60)/24)+DATE(1970,1,1)</f>
        <v>42555.340486111112</v>
      </c>
      <c r="T971" s="14">
        <f>(((Table1[[#This Row],[deadline]]/60)/60)/24)+DATE(1970,1,1)</f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9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>ROUND(Table1[[#This Row],[pledged]]/Table1[[#This Row],[goal]]*100,0)</f>
        <v>104</v>
      </c>
      <c r="P972">
        <f>IFERROR(ROUND(Table1[[#This Row],[pledged]]/Table1[[#This Row],[backers_count]],2),0)</f>
        <v>82.33</v>
      </c>
      <c r="Q972" t="s">
        <v>8328</v>
      </c>
      <c r="R972" t="s">
        <v>8342</v>
      </c>
      <c r="S972" s="14">
        <f>(((Table1[[#This Row],[launched_at]]/60)/60)/24)+DATE(1970,1,1)</f>
        <v>40948.080729166664</v>
      </c>
      <c r="T972" s="14">
        <f>(((Table1[[#This Row],[deadline]]/60)/60)/24)+DATE(1970,1,1)</f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9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>ROUND(Table1[[#This Row],[pledged]]/Table1[[#This Row],[goal]]*100,0)</f>
        <v>156</v>
      </c>
      <c r="P973">
        <f>IFERROR(ROUND(Table1[[#This Row],[pledged]]/Table1[[#This Row],[backers_count]],2),0)</f>
        <v>55.22</v>
      </c>
      <c r="Q973" t="s">
        <v>8322</v>
      </c>
      <c r="R973" t="s">
        <v>8323</v>
      </c>
      <c r="S973" s="14">
        <f>(((Table1[[#This Row],[launched_at]]/60)/60)/24)+DATE(1970,1,1)</f>
        <v>40969.912372685183</v>
      </c>
      <c r="T973" s="14">
        <f>(((Table1[[#This Row],[deadline]]/60)/60)/24)+DATE(1970,1,1)</f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9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>ROUND(Table1[[#This Row],[pledged]]/Table1[[#This Row],[goal]]*100,0)</f>
        <v>125</v>
      </c>
      <c r="P974">
        <f>IFERROR(ROUND(Table1[[#This Row],[pledged]]/Table1[[#This Row],[backers_count]],2),0)</f>
        <v>168.51</v>
      </c>
      <c r="Q974" t="s">
        <v>8328</v>
      </c>
      <c r="R974" t="s">
        <v>8339</v>
      </c>
      <c r="S974" s="14">
        <f>(((Table1[[#This Row],[launched_at]]/60)/60)/24)+DATE(1970,1,1)</f>
        <v>41146.824212962965</v>
      </c>
      <c r="T974" s="14">
        <f>(((Table1[[#This Row],[deadline]]/60)/60)/24)+DATE(1970,1,1)</f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9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>ROUND(Table1[[#This Row],[pledged]]/Table1[[#This Row],[goal]]*100,0)</f>
        <v>104</v>
      </c>
      <c r="P975">
        <f>IFERROR(ROUND(Table1[[#This Row],[pledged]]/Table1[[#This Row],[backers_count]],2),0)</f>
        <v>75.849999999999994</v>
      </c>
      <c r="Q975" t="s">
        <v>8328</v>
      </c>
      <c r="R975" t="s">
        <v>8332</v>
      </c>
      <c r="S975" s="14">
        <f>(((Table1[[#This Row],[launched_at]]/60)/60)/24)+DATE(1970,1,1)</f>
        <v>41645.867280092592</v>
      </c>
      <c r="T975" s="14">
        <f>(((Table1[[#This Row],[deadline]]/60)/60)/24)+DATE(1970,1,1)</f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9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>ROUND(Table1[[#This Row],[pledged]]/Table1[[#This Row],[goal]]*100,0)</f>
        <v>183</v>
      </c>
      <c r="P976">
        <f>IFERROR(ROUND(Table1[[#This Row],[pledged]]/Table1[[#This Row],[backers_count]],2),0)</f>
        <v>71.44</v>
      </c>
      <c r="Q976" t="s">
        <v>8312</v>
      </c>
      <c r="R976" t="s">
        <v>8334</v>
      </c>
      <c r="S976" s="14">
        <f>(((Table1[[#This Row],[launched_at]]/60)/60)/24)+DATE(1970,1,1)</f>
        <v>41430.038888888892</v>
      </c>
      <c r="T976" s="14">
        <f>(((Table1[[#This Row],[deadline]]/60)/60)/24)+DATE(1970,1,1)</f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9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>ROUND(Table1[[#This Row],[pledged]]/Table1[[#This Row],[goal]]*100,0)</f>
        <v>104</v>
      </c>
      <c r="P977">
        <f>IFERROR(ROUND(Table1[[#This Row],[pledged]]/Table1[[#This Row],[backers_count]],2),0)</f>
        <v>81.78</v>
      </c>
      <c r="Q977" t="s">
        <v>8324</v>
      </c>
      <c r="R977" t="s">
        <v>8327</v>
      </c>
      <c r="S977" s="14">
        <f>(((Table1[[#This Row],[launched_at]]/60)/60)/24)+DATE(1970,1,1)</f>
        <v>42018.676898148144</v>
      </c>
      <c r="T977" s="14">
        <f>(((Table1[[#This Row],[deadline]]/60)/60)/24)+DATE(1970,1,1)</f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9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>ROUND(Table1[[#This Row],[pledged]]/Table1[[#This Row],[goal]]*100,0)</f>
        <v>207</v>
      </c>
      <c r="P978">
        <f>IFERROR(ROUND(Table1[[#This Row],[pledged]]/Table1[[#This Row],[backers_count]],2),0)</f>
        <v>221.79</v>
      </c>
      <c r="Q978" t="s">
        <v>8314</v>
      </c>
      <c r="R978" t="s">
        <v>8315</v>
      </c>
      <c r="S978" s="14">
        <f>(((Table1[[#This Row],[launched_at]]/60)/60)/24)+DATE(1970,1,1)</f>
        <v>42756.501041666663</v>
      </c>
      <c r="T978" s="14">
        <f>(((Table1[[#This Row],[deadline]]/60)/60)/24)+DATE(1970,1,1)</f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9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>ROUND(Table1[[#This Row],[pledged]]/Table1[[#This Row],[goal]]*100,0)</f>
        <v>106</v>
      </c>
      <c r="P979">
        <f>IFERROR(ROUND(Table1[[#This Row],[pledged]]/Table1[[#This Row],[backers_count]],2),0)</f>
        <v>59.7</v>
      </c>
      <c r="Q979" t="s">
        <v>8324</v>
      </c>
      <c r="R979" t="s">
        <v>8327</v>
      </c>
      <c r="S979" s="14">
        <f>(((Table1[[#This Row],[launched_at]]/60)/60)/24)+DATE(1970,1,1)</f>
        <v>42278.089039351849</v>
      </c>
      <c r="T979" s="14">
        <f>(((Table1[[#This Row],[deadline]]/60)/60)/24)+DATE(1970,1,1)</f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9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>ROUND(Table1[[#This Row],[pledged]]/Table1[[#This Row],[goal]]*100,0)</f>
        <v>155</v>
      </c>
      <c r="P980">
        <f>IFERROR(ROUND(Table1[[#This Row],[pledged]]/Table1[[#This Row],[backers_count]],2),0)</f>
        <v>46.67</v>
      </c>
      <c r="Q980" t="s">
        <v>8328</v>
      </c>
      <c r="R980" t="s">
        <v>8337</v>
      </c>
      <c r="S980" s="14">
        <f>(((Table1[[#This Row],[launched_at]]/60)/60)/24)+DATE(1970,1,1)</f>
        <v>42452.827743055561</v>
      </c>
      <c r="T980" s="14">
        <f>(((Table1[[#This Row],[deadline]]/60)/60)/24)+DATE(1970,1,1)</f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9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>ROUND(Table1[[#This Row],[pledged]]/Table1[[#This Row],[goal]]*100,0)</f>
        <v>124</v>
      </c>
      <c r="P981">
        <f>IFERROR(ROUND(Table1[[#This Row],[pledged]]/Table1[[#This Row],[backers_count]],2),0)</f>
        <v>80.27</v>
      </c>
      <c r="Q981" t="s">
        <v>8328</v>
      </c>
      <c r="R981" t="s">
        <v>8329</v>
      </c>
      <c r="S981" s="14">
        <f>(((Table1[[#This Row],[launched_at]]/60)/60)/24)+DATE(1970,1,1)</f>
        <v>40865.867141203707</v>
      </c>
      <c r="T981" s="14">
        <f>(((Table1[[#This Row],[deadline]]/60)/60)/24)+DATE(1970,1,1)</f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9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>ROUND(Table1[[#This Row],[pledged]]/Table1[[#This Row],[goal]]*100,0)</f>
        <v>106</v>
      </c>
      <c r="P982">
        <f>IFERROR(ROUND(Table1[[#This Row],[pledged]]/Table1[[#This Row],[backers_count]],2),0)</f>
        <v>136.78</v>
      </c>
      <c r="Q982" t="s">
        <v>8324</v>
      </c>
      <c r="R982" t="s">
        <v>8327</v>
      </c>
      <c r="S982" s="14">
        <f>(((Table1[[#This Row],[launched_at]]/60)/60)/24)+DATE(1970,1,1)</f>
        <v>41926.942685185182</v>
      </c>
      <c r="T982" s="14">
        <f>(((Table1[[#This Row],[deadline]]/60)/60)/24)+DATE(1970,1,1)</f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9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>ROUND(Table1[[#This Row],[pledged]]/Table1[[#This Row],[goal]]*100,0)</f>
        <v>102</v>
      </c>
      <c r="P983">
        <f>IFERROR(ROUND(Table1[[#This Row],[pledged]]/Table1[[#This Row],[backers_count]],2),0)</f>
        <v>55.37</v>
      </c>
      <c r="Q983" t="s">
        <v>8314</v>
      </c>
      <c r="R983" t="s">
        <v>8315</v>
      </c>
      <c r="S983" s="14">
        <f>(((Table1[[#This Row],[launched_at]]/60)/60)/24)+DATE(1970,1,1)</f>
        <v>42536.60701388889</v>
      </c>
      <c r="T983" s="14">
        <f>(((Table1[[#This Row],[deadline]]/60)/60)/24)+DATE(1970,1,1)</f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9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>ROUND(Table1[[#This Row],[pledged]]/Table1[[#This Row],[goal]]*100,0)</f>
        <v>26</v>
      </c>
      <c r="P984">
        <f>IFERROR(ROUND(Table1[[#This Row],[pledged]]/Table1[[#This Row],[backers_count]],2),0)</f>
        <v>65.34</v>
      </c>
      <c r="Q984" t="s">
        <v>8324</v>
      </c>
      <c r="R984" t="s">
        <v>8327</v>
      </c>
      <c r="S984" s="14">
        <f>(((Table1[[#This Row],[launched_at]]/60)/60)/24)+DATE(1970,1,1)</f>
        <v>42614.268796296295</v>
      </c>
      <c r="T984" s="14">
        <f>(((Table1[[#This Row],[deadline]]/60)/60)/24)+DATE(1970,1,1)</f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9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>ROUND(Table1[[#This Row],[pledged]]/Table1[[#This Row],[goal]]*100,0)</f>
        <v>15</v>
      </c>
      <c r="P985">
        <f>IFERROR(ROUND(Table1[[#This Row],[pledged]]/Table1[[#This Row],[backers_count]],2),0)</f>
        <v>45.41</v>
      </c>
      <c r="Q985" t="s">
        <v>8309</v>
      </c>
      <c r="R985" t="s">
        <v>8311</v>
      </c>
      <c r="S985" s="14">
        <f>(((Table1[[#This Row],[launched_at]]/60)/60)/24)+DATE(1970,1,1)</f>
        <v>41985.043657407412</v>
      </c>
      <c r="T985" s="14">
        <f>(((Table1[[#This Row],[deadline]]/60)/60)/24)+DATE(1970,1,1)</f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9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>ROUND(Table1[[#This Row],[pledged]]/Table1[[#This Row],[goal]]*100,0)</f>
        <v>122</v>
      </c>
      <c r="P986">
        <f>IFERROR(ROUND(Table1[[#This Row],[pledged]]/Table1[[#This Row],[backers_count]],2),0)</f>
        <v>56.67</v>
      </c>
      <c r="Q986" t="s">
        <v>8312</v>
      </c>
      <c r="R986" t="s">
        <v>8334</v>
      </c>
      <c r="S986" s="14">
        <f>(((Table1[[#This Row],[launched_at]]/60)/60)/24)+DATE(1970,1,1)</f>
        <v>41667.275312500002</v>
      </c>
      <c r="T986" s="14">
        <f>(((Table1[[#This Row],[deadline]]/60)/60)/24)+DATE(1970,1,1)</f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9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>ROUND(Table1[[#This Row],[pledged]]/Table1[[#This Row],[goal]]*100,0)</f>
        <v>27</v>
      </c>
      <c r="P987">
        <f>IFERROR(ROUND(Table1[[#This Row],[pledged]]/Table1[[#This Row],[backers_count]],2),0)</f>
        <v>291.33</v>
      </c>
      <c r="Q987" t="s">
        <v>8309</v>
      </c>
      <c r="R987" t="s">
        <v>8311</v>
      </c>
      <c r="S987" s="14">
        <f>(((Table1[[#This Row],[launched_at]]/60)/60)/24)+DATE(1970,1,1)</f>
        <v>41813.662962962961</v>
      </c>
      <c r="T987" s="14">
        <f>(((Table1[[#This Row],[deadline]]/60)/60)/24)+DATE(1970,1,1)</f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9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>ROUND(Table1[[#This Row],[pledged]]/Table1[[#This Row],[goal]]*100,0)</f>
        <v>102</v>
      </c>
      <c r="P988">
        <f>IFERROR(ROUND(Table1[[#This Row],[pledged]]/Table1[[#This Row],[backers_count]],2),0)</f>
        <v>165.16</v>
      </c>
      <c r="Q988" t="s">
        <v>8328</v>
      </c>
      <c r="R988" t="s">
        <v>8342</v>
      </c>
      <c r="S988" s="14">
        <f>(((Table1[[#This Row],[launched_at]]/60)/60)/24)+DATE(1970,1,1)</f>
        <v>42618.625428240746</v>
      </c>
      <c r="T988" s="14">
        <f>(((Table1[[#This Row],[deadline]]/60)/60)/24)+DATE(1970,1,1)</f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9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>ROUND(Table1[[#This Row],[pledged]]/Table1[[#This Row],[goal]]*100,0)</f>
        <v>102</v>
      </c>
      <c r="P989">
        <f>IFERROR(ROUND(Table1[[#This Row],[pledged]]/Table1[[#This Row],[backers_count]],2),0)</f>
        <v>82.54</v>
      </c>
      <c r="Q989" t="s">
        <v>8328</v>
      </c>
      <c r="R989" t="s">
        <v>8332</v>
      </c>
      <c r="S989" s="14">
        <f>(((Table1[[#This Row],[launched_at]]/60)/60)/24)+DATE(1970,1,1)</f>
        <v>40751.814432870371</v>
      </c>
      <c r="T989" s="14">
        <f>(((Table1[[#This Row],[deadline]]/60)/60)/24)+DATE(1970,1,1)</f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9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>ROUND(Table1[[#This Row],[pledged]]/Table1[[#This Row],[goal]]*100,0)</f>
        <v>102</v>
      </c>
      <c r="P990">
        <f>IFERROR(ROUND(Table1[[#This Row],[pledged]]/Table1[[#This Row],[backers_count]],2),0)</f>
        <v>148.78</v>
      </c>
      <c r="Q990" t="s">
        <v>8328</v>
      </c>
      <c r="R990" t="s">
        <v>8332</v>
      </c>
      <c r="S990" s="14">
        <f>(((Table1[[#This Row],[launched_at]]/60)/60)/24)+DATE(1970,1,1)</f>
        <v>41718.878182870372</v>
      </c>
      <c r="T990" s="14">
        <f>(((Table1[[#This Row],[deadline]]/60)/60)/24)+DATE(1970,1,1)</f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9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>ROUND(Table1[[#This Row],[pledged]]/Table1[[#This Row],[goal]]*100,0)</f>
        <v>102</v>
      </c>
      <c r="P991">
        <f>IFERROR(ROUND(Table1[[#This Row],[pledged]]/Table1[[#This Row],[backers_count]],2),0)</f>
        <v>78.209999999999994</v>
      </c>
      <c r="Q991" t="s">
        <v>8324</v>
      </c>
      <c r="R991" t="s">
        <v>8327</v>
      </c>
      <c r="S991" s="14">
        <f>(((Table1[[#This Row],[launched_at]]/60)/60)/24)+DATE(1970,1,1)</f>
        <v>42062.296412037031</v>
      </c>
      <c r="T991" s="14">
        <f>(((Table1[[#This Row],[deadline]]/60)/60)/24)+DATE(1970,1,1)</f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9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>ROUND(Table1[[#This Row],[pledged]]/Table1[[#This Row],[goal]]*100,0)</f>
        <v>101</v>
      </c>
      <c r="P992">
        <f>IFERROR(ROUND(Table1[[#This Row],[pledged]]/Table1[[#This Row],[backers_count]],2),0)</f>
        <v>160.16</v>
      </c>
      <c r="Q992" t="s">
        <v>8322</v>
      </c>
      <c r="R992" t="s">
        <v>8323</v>
      </c>
      <c r="S992" s="14">
        <f>(((Table1[[#This Row],[launched_at]]/60)/60)/24)+DATE(1970,1,1)</f>
        <v>41543.735995370371</v>
      </c>
      <c r="T992" s="14">
        <f>(((Table1[[#This Row],[deadline]]/60)/60)/24)+DATE(1970,1,1)</f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9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>ROUND(Table1[[#This Row],[pledged]]/Table1[[#This Row],[goal]]*100,0)</f>
        <v>101</v>
      </c>
      <c r="P993">
        <f>IFERROR(ROUND(Table1[[#This Row],[pledged]]/Table1[[#This Row],[backers_count]],2),0)</f>
        <v>81.069999999999993</v>
      </c>
      <c r="Q993" t="s">
        <v>8328</v>
      </c>
      <c r="R993" t="s">
        <v>8332</v>
      </c>
      <c r="S993" s="14">
        <f>(((Table1[[#This Row],[launched_at]]/60)/60)/24)+DATE(1970,1,1)</f>
        <v>41123.022268518522</v>
      </c>
      <c r="T993" s="14">
        <f>(((Table1[[#This Row],[deadline]]/60)/60)/24)+DATE(1970,1,1)</f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9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>ROUND(Table1[[#This Row],[pledged]]/Table1[[#This Row],[goal]]*100,0)</f>
        <v>122</v>
      </c>
      <c r="P994">
        <f>IFERROR(ROUND(Table1[[#This Row],[pledged]]/Table1[[#This Row],[backers_count]],2),0)</f>
        <v>129.36000000000001</v>
      </c>
      <c r="Q994" t="s">
        <v>8324</v>
      </c>
      <c r="R994" t="s">
        <v>8327</v>
      </c>
      <c r="S994" s="14">
        <f>(((Table1[[#This Row],[launched_at]]/60)/60)/24)+DATE(1970,1,1)</f>
        <v>42219.019733796296</v>
      </c>
      <c r="T994" s="14">
        <f>(((Table1[[#This Row],[deadline]]/60)/60)/24)+DATE(1970,1,1)</f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9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>ROUND(Table1[[#This Row],[pledged]]/Table1[[#This Row],[goal]]*100,0)</f>
        <v>101</v>
      </c>
      <c r="P995">
        <f>IFERROR(ROUND(Table1[[#This Row],[pledged]]/Table1[[#This Row],[backers_count]],2),0)</f>
        <v>110.49</v>
      </c>
      <c r="Q995" t="s">
        <v>8328</v>
      </c>
      <c r="R995" t="s">
        <v>8329</v>
      </c>
      <c r="S995" s="14">
        <f>(((Table1[[#This Row],[launched_at]]/60)/60)/24)+DATE(1970,1,1)</f>
        <v>40763.707546296297</v>
      </c>
      <c r="T995" s="14">
        <f>(((Table1[[#This Row],[deadline]]/60)/60)/24)+DATE(1970,1,1)</f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9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>ROUND(Table1[[#This Row],[pledged]]/Table1[[#This Row],[goal]]*100,0)</f>
        <v>202</v>
      </c>
      <c r="P996">
        <f>IFERROR(ROUND(Table1[[#This Row],[pledged]]/Table1[[#This Row],[backers_count]],2),0)</f>
        <v>55.7</v>
      </c>
      <c r="Q996" t="s">
        <v>8328</v>
      </c>
      <c r="R996" t="s">
        <v>8332</v>
      </c>
      <c r="S996" s="14">
        <f>(((Table1[[#This Row],[launched_at]]/60)/60)/24)+DATE(1970,1,1)</f>
        <v>41579.845509259263</v>
      </c>
      <c r="T996" s="14">
        <f>(((Table1[[#This Row],[deadline]]/60)/60)/24)+DATE(1970,1,1)</f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9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>ROUND(Table1[[#This Row],[pledged]]/Table1[[#This Row],[goal]]*100,0)</f>
        <v>26</v>
      </c>
      <c r="P997">
        <f>IFERROR(ROUND(Table1[[#This Row],[pledged]]/Table1[[#This Row],[backers_count]],2),0)</f>
        <v>116.56</v>
      </c>
      <c r="Q997" t="s">
        <v>8320</v>
      </c>
      <c r="R997" t="s">
        <v>8346</v>
      </c>
      <c r="S997" s="14">
        <f>(((Table1[[#This Row],[launched_at]]/60)/60)/24)+DATE(1970,1,1)</f>
        <v>42187.940081018518</v>
      </c>
      <c r="T997" s="14">
        <f>(((Table1[[#This Row],[deadline]]/60)/60)/24)+DATE(1970,1,1)</f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9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>ROUND(Table1[[#This Row],[pledged]]/Table1[[#This Row],[goal]]*100,0)</f>
        <v>121</v>
      </c>
      <c r="P998">
        <f>IFERROR(ROUND(Table1[[#This Row],[pledged]]/Table1[[#This Row],[backers_count]],2),0)</f>
        <v>163.78</v>
      </c>
      <c r="Q998" t="s">
        <v>8328</v>
      </c>
      <c r="R998" t="s">
        <v>8332</v>
      </c>
      <c r="S998" s="14">
        <f>(((Table1[[#This Row],[launched_at]]/60)/60)/24)+DATE(1970,1,1)</f>
        <v>41003.60665509259</v>
      </c>
      <c r="T998" s="14">
        <f>(((Table1[[#This Row],[deadline]]/60)/60)/24)+DATE(1970,1,1)</f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9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>ROUND(Table1[[#This Row],[pledged]]/Table1[[#This Row],[goal]]*100,0)</f>
        <v>101</v>
      </c>
      <c r="P999">
        <f>IFERROR(ROUND(Table1[[#This Row],[pledged]]/Table1[[#This Row],[backers_count]],2),0)</f>
        <v>147.71</v>
      </c>
      <c r="Q999" t="s">
        <v>8322</v>
      </c>
      <c r="R999" t="s">
        <v>8333</v>
      </c>
      <c r="S999" s="14">
        <f>(((Table1[[#This Row],[launched_at]]/60)/60)/24)+DATE(1970,1,1)</f>
        <v>41808.02648148148</v>
      </c>
      <c r="T999" s="14">
        <f>(((Table1[[#This Row],[deadline]]/60)/60)/24)+DATE(1970,1,1)</f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9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>ROUND(Table1[[#This Row],[pledged]]/Table1[[#This Row],[goal]]*100,0)</f>
        <v>121</v>
      </c>
      <c r="P1000">
        <f>IFERROR(ROUND(Table1[[#This Row],[pledged]]/Table1[[#This Row],[backers_count]],2),0)</f>
        <v>37.130000000000003</v>
      </c>
      <c r="Q1000" t="s">
        <v>8328</v>
      </c>
      <c r="R1000" t="s">
        <v>8329</v>
      </c>
      <c r="S1000" s="14">
        <f>(((Table1[[#This Row],[launched_at]]/60)/60)/24)+DATE(1970,1,1)</f>
        <v>40050.643680555557</v>
      </c>
      <c r="T1000" s="14">
        <f>(((Table1[[#This Row],[deadline]]/60)/60)/24)+DATE(1970,1,1)</f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9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>ROUND(Table1[[#This Row],[pledged]]/Table1[[#This Row],[goal]]*100,0)</f>
        <v>101</v>
      </c>
      <c r="P1001">
        <f>IFERROR(ROUND(Table1[[#This Row],[pledged]]/Table1[[#This Row],[backers_count]],2),0)</f>
        <v>53.47</v>
      </c>
      <c r="Q1001" t="s">
        <v>8328</v>
      </c>
      <c r="R1001" t="s">
        <v>8329</v>
      </c>
      <c r="S1001" s="14">
        <f>(((Table1[[#This Row],[launched_at]]/60)/60)/24)+DATE(1970,1,1)</f>
        <v>40502.815868055557</v>
      </c>
      <c r="T1001" s="14">
        <f>(((Table1[[#This Row],[deadline]]/60)/60)/24)+DATE(1970,1,1)</f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9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>ROUND(Table1[[#This Row],[pledged]]/Table1[[#This Row],[goal]]*100,0)</f>
        <v>101</v>
      </c>
      <c r="P1002">
        <f>IFERROR(ROUND(Table1[[#This Row],[pledged]]/Table1[[#This Row],[backers_count]],2),0)</f>
        <v>137.31</v>
      </c>
      <c r="Q1002" t="s">
        <v>8328</v>
      </c>
      <c r="R1002" t="s">
        <v>8332</v>
      </c>
      <c r="S1002" s="14">
        <f>(((Table1[[#This Row],[launched_at]]/60)/60)/24)+DATE(1970,1,1)</f>
        <v>40747.012881944444</v>
      </c>
      <c r="T1002" s="14">
        <f>(((Table1[[#This Row],[deadline]]/60)/60)/24)+DATE(1970,1,1)</f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9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>ROUND(Table1[[#This Row],[pledged]]/Table1[[#This Row],[goal]]*100,0)</f>
        <v>109</v>
      </c>
      <c r="P1003">
        <f>IFERROR(ROUND(Table1[[#This Row],[pledged]]/Table1[[#This Row],[backers_count]],2),0)</f>
        <v>40.549999999999997</v>
      </c>
      <c r="Q1003" t="s">
        <v>8328</v>
      </c>
      <c r="R1003" t="s">
        <v>8332</v>
      </c>
      <c r="S1003" s="14">
        <f>(((Table1[[#This Row],[launched_at]]/60)/60)/24)+DATE(1970,1,1)</f>
        <v>40833.200474537036</v>
      </c>
      <c r="T1003" s="14">
        <f>(((Table1[[#This Row],[deadline]]/60)/60)/24)+DATE(1970,1,1)</f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9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>ROUND(Table1[[#This Row],[pledged]]/Table1[[#This Row],[goal]]*100,0)</f>
        <v>503</v>
      </c>
      <c r="P1004">
        <f>IFERROR(ROUND(Table1[[#This Row],[pledged]]/Table1[[#This Row],[backers_count]],2),0)</f>
        <v>68.63</v>
      </c>
      <c r="Q1004" t="s">
        <v>8317</v>
      </c>
      <c r="R1004" t="s">
        <v>8318</v>
      </c>
      <c r="S1004" s="14">
        <f>(((Table1[[#This Row],[launched_at]]/60)/60)/24)+DATE(1970,1,1)</f>
        <v>42467.788194444445</v>
      </c>
      <c r="T1004" s="14">
        <f>(((Table1[[#This Row],[deadline]]/60)/60)/24)+DATE(1970,1,1)</f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9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>ROUND(Table1[[#This Row],[pledged]]/Table1[[#This Row],[goal]]*100,0)</f>
        <v>121</v>
      </c>
      <c r="P1005">
        <f>IFERROR(ROUND(Table1[[#This Row],[pledged]]/Table1[[#This Row],[backers_count]],2),0)</f>
        <v>71.790000000000006</v>
      </c>
      <c r="Q1005" t="s">
        <v>8324</v>
      </c>
      <c r="R1005" t="s">
        <v>8327</v>
      </c>
      <c r="S1005" s="14">
        <f>(((Table1[[#This Row],[launched_at]]/60)/60)/24)+DATE(1970,1,1)</f>
        <v>42238.13282407407</v>
      </c>
      <c r="T1005" s="14">
        <f>(((Table1[[#This Row],[deadline]]/60)/60)/24)+DATE(1970,1,1)</f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9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>ROUND(Table1[[#This Row],[pledged]]/Table1[[#This Row],[goal]]*100,0)</f>
        <v>126</v>
      </c>
      <c r="P1006">
        <f>IFERROR(ROUND(Table1[[#This Row],[pledged]]/Table1[[#This Row],[backers_count]],2),0)</f>
        <v>58.53</v>
      </c>
      <c r="Q1006" t="s">
        <v>8314</v>
      </c>
      <c r="R1006" t="s">
        <v>8315</v>
      </c>
      <c r="S1006" s="14">
        <f>(((Table1[[#This Row],[launched_at]]/60)/60)/24)+DATE(1970,1,1)</f>
        <v>42089.477500000001</v>
      </c>
      <c r="T1006" s="14">
        <f>(((Table1[[#This Row],[deadline]]/60)/60)/24)+DATE(1970,1,1)</f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9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>ROUND(Table1[[#This Row],[pledged]]/Table1[[#This Row],[goal]]*100,0)</f>
        <v>100</v>
      </c>
      <c r="P1007">
        <f>IFERROR(ROUND(Table1[[#This Row],[pledged]]/Table1[[#This Row],[backers_count]],2),0)</f>
        <v>215.25</v>
      </c>
      <c r="Q1007" t="s">
        <v>8324</v>
      </c>
      <c r="R1007" t="s">
        <v>8336</v>
      </c>
      <c r="S1007" s="14">
        <f>(((Table1[[#This Row],[launched_at]]/60)/60)/24)+DATE(1970,1,1)</f>
        <v>42016.981574074074</v>
      </c>
      <c r="T1007" s="14">
        <f>(((Table1[[#This Row],[deadline]]/60)/60)/24)+DATE(1970,1,1)</f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9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>ROUND(Table1[[#This Row],[pledged]]/Table1[[#This Row],[goal]]*100,0)</f>
        <v>121</v>
      </c>
      <c r="P1008">
        <f>IFERROR(ROUND(Table1[[#This Row],[pledged]]/Table1[[#This Row],[backers_count]],2),0)</f>
        <v>80.33</v>
      </c>
      <c r="Q1008" t="s">
        <v>8322</v>
      </c>
      <c r="R1008" t="s">
        <v>8333</v>
      </c>
      <c r="S1008" s="14">
        <f>(((Table1[[#This Row],[launched_at]]/60)/60)/24)+DATE(1970,1,1)</f>
        <v>42572.778495370367</v>
      </c>
      <c r="T1008" s="14">
        <f>(((Table1[[#This Row],[deadline]]/60)/60)/24)+DATE(1970,1,1)</f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9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>ROUND(Table1[[#This Row],[pledged]]/Table1[[#This Row],[goal]]*100,0)</f>
        <v>100</v>
      </c>
      <c r="P1009">
        <f>IFERROR(ROUND(Table1[[#This Row],[pledged]]/Table1[[#This Row],[backers_count]],2),0)</f>
        <v>89.93</v>
      </c>
      <c r="Q1009" t="s">
        <v>8314</v>
      </c>
      <c r="R1009" t="s">
        <v>8315</v>
      </c>
      <c r="S1009" s="14">
        <f>(((Table1[[#This Row],[launched_at]]/60)/60)/24)+DATE(1970,1,1)</f>
        <v>42586.925636574073</v>
      </c>
      <c r="T1009" s="14">
        <f>(((Table1[[#This Row],[deadline]]/60)/60)/24)+DATE(1970,1,1)</f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9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>ROUND(Table1[[#This Row],[pledged]]/Table1[[#This Row],[goal]]*100,0)</f>
        <v>100</v>
      </c>
      <c r="P1010">
        <f>IFERROR(ROUND(Table1[[#This Row],[pledged]]/Table1[[#This Row],[backers_count]],2),0)</f>
        <v>188.13</v>
      </c>
      <c r="Q1010" t="s">
        <v>8328</v>
      </c>
      <c r="R1010" t="s">
        <v>8329</v>
      </c>
      <c r="S1010" s="14">
        <f>(((Table1[[#This Row],[launched_at]]/60)/60)/24)+DATE(1970,1,1)</f>
        <v>40946.11383101852</v>
      </c>
      <c r="T1010" s="14">
        <f>(((Table1[[#This Row],[deadline]]/60)/60)/24)+DATE(1970,1,1)</f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9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>ROUND(Table1[[#This Row],[pledged]]/Table1[[#This Row],[goal]]*100,0)</f>
        <v>120</v>
      </c>
      <c r="P1011">
        <f>IFERROR(ROUND(Table1[[#This Row],[pledged]]/Table1[[#This Row],[backers_count]],2),0)</f>
        <v>34.01</v>
      </c>
      <c r="Q1011" t="s">
        <v>8328</v>
      </c>
      <c r="R1011" t="s">
        <v>8337</v>
      </c>
      <c r="S1011" s="14">
        <f>(((Table1[[#This Row],[launched_at]]/60)/60)/24)+DATE(1970,1,1)</f>
        <v>42578.205972222218</v>
      </c>
      <c r="T1011" s="14">
        <f>(((Table1[[#This Row],[deadline]]/60)/60)/24)+DATE(1970,1,1)</f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9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>ROUND(Table1[[#This Row],[pledged]]/Table1[[#This Row],[goal]]*100,0)</f>
        <v>1</v>
      </c>
      <c r="P1012">
        <f>IFERROR(ROUND(Table1[[#This Row],[pledged]]/Table1[[#This Row],[backers_count]],2),0)</f>
        <v>859.86</v>
      </c>
      <c r="Q1012" t="s">
        <v>8309</v>
      </c>
      <c r="R1012" t="s">
        <v>8311</v>
      </c>
      <c r="S1012" s="14">
        <f>(((Table1[[#This Row],[launched_at]]/60)/60)/24)+DATE(1970,1,1)</f>
        <v>42697.74927083333</v>
      </c>
      <c r="T1012" s="14">
        <f>(((Table1[[#This Row],[deadline]]/60)/60)/24)+DATE(1970,1,1)</f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9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>ROUND(Table1[[#This Row],[pledged]]/Table1[[#This Row],[goal]]*100,0)</f>
        <v>100</v>
      </c>
      <c r="P1013">
        <f>IFERROR(ROUND(Table1[[#This Row],[pledged]]/Table1[[#This Row],[backers_count]],2),0)</f>
        <v>127.81</v>
      </c>
      <c r="Q1013" t="s">
        <v>8324</v>
      </c>
      <c r="R1013" t="s">
        <v>8327</v>
      </c>
      <c r="S1013" s="14">
        <f>(((Table1[[#This Row],[launched_at]]/60)/60)/24)+DATE(1970,1,1)</f>
        <v>42171.763414351852</v>
      </c>
      <c r="T1013" s="14">
        <f>(((Table1[[#This Row],[deadline]]/60)/60)/24)+DATE(1970,1,1)</f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9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>ROUND(Table1[[#This Row],[pledged]]/Table1[[#This Row],[goal]]*100,0)</f>
        <v>120</v>
      </c>
      <c r="P1014">
        <f>IFERROR(ROUND(Table1[[#This Row],[pledged]]/Table1[[#This Row],[backers_count]],2),0)</f>
        <v>46.88</v>
      </c>
      <c r="Q1014" t="s">
        <v>8322</v>
      </c>
      <c r="R1014" t="s">
        <v>8323</v>
      </c>
      <c r="S1014" s="14">
        <f>(((Table1[[#This Row],[launched_at]]/60)/60)/24)+DATE(1970,1,1)</f>
        <v>41376.769050925926</v>
      </c>
      <c r="T1014" s="14">
        <f>(((Table1[[#This Row],[deadline]]/60)/60)/24)+DATE(1970,1,1)</f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9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>ROUND(Table1[[#This Row],[pledged]]/Table1[[#This Row],[goal]]*100,0)</f>
        <v>100</v>
      </c>
      <c r="P1015">
        <f>IFERROR(ROUND(Table1[[#This Row],[pledged]]/Table1[[#This Row],[backers_count]],2),0)</f>
        <v>93.76</v>
      </c>
      <c r="Q1015" t="s">
        <v>8324</v>
      </c>
      <c r="R1015" t="s">
        <v>8327</v>
      </c>
      <c r="S1015" s="14">
        <f>(((Table1[[#This Row],[launched_at]]/60)/60)/24)+DATE(1970,1,1)</f>
        <v>42292.087592592594</v>
      </c>
      <c r="T1015" s="14">
        <f>(((Table1[[#This Row],[deadline]]/60)/60)/24)+DATE(1970,1,1)</f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9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>ROUND(Table1[[#This Row],[pledged]]/Table1[[#This Row],[goal]]*100,0)</f>
        <v>120</v>
      </c>
      <c r="P1016">
        <f>IFERROR(ROUND(Table1[[#This Row],[pledged]]/Table1[[#This Row],[backers_count]],2),0)</f>
        <v>98.36</v>
      </c>
      <c r="Q1016" t="s">
        <v>8322</v>
      </c>
      <c r="R1016" t="s">
        <v>8333</v>
      </c>
      <c r="S1016" s="14">
        <f>(((Table1[[#This Row],[launched_at]]/60)/60)/24)+DATE(1970,1,1)</f>
        <v>42457.623923611114</v>
      </c>
      <c r="T1016" s="14">
        <f>(((Table1[[#This Row],[deadline]]/60)/60)/24)+DATE(1970,1,1)</f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9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>ROUND(Table1[[#This Row],[pledged]]/Table1[[#This Row],[goal]]*100,0)</f>
        <v>240</v>
      </c>
      <c r="P1017">
        <f>IFERROR(ROUND(Table1[[#This Row],[pledged]]/Table1[[#This Row],[backers_count]],2),0)</f>
        <v>41.38</v>
      </c>
      <c r="Q1017" t="s">
        <v>8322</v>
      </c>
      <c r="R1017" t="s">
        <v>8323</v>
      </c>
      <c r="S1017" s="14">
        <f>(((Table1[[#This Row],[launched_at]]/60)/60)/24)+DATE(1970,1,1)</f>
        <v>40555.24800925926</v>
      </c>
      <c r="T1017" s="14">
        <f>(((Table1[[#This Row],[deadline]]/60)/60)/24)+DATE(1970,1,1)</f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9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>ROUND(Table1[[#This Row],[pledged]]/Table1[[#This Row],[goal]]*100,0)</f>
        <v>100</v>
      </c>
      <c r="P1018">
        <f>IFERROR(ROUND(Table1[[#This Row],[pledged]]/Table1[[#This Row],[backers_count]],2),0)</f>
        <v>600</v>
      </c>
      <c r="Q1018" t="s">
        <v>8328</v>
      </c>
      <c r="R1018" t="s">
        <v>8329</v>
      </c>
      <c r="S1018" s="14">
        <f>(((Table1[[#This Row],[launched_at]]/60)/60)/24)+DATE(1970,1,1)</f>
        <v>41327.996435185189</v>
      </c>
      <c r="T1018" s="14">
        <f>(((Table1[[#This Row],[deadline]]/60)/60)/24)+DATE(1970,1,1)</f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9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>ROUND(Table1[[#This Row],[pledged]]/Table1[[#This Row],[goal]]*100,0)</f>
        <v>100</v>
      </c>
      <c r="P1019">
        <f>IFERROR(ROUND(Table1[[#This Row],[pledged]]/Table1[[#This Row],[backers_count]],2),0)</f>
        <v>63.83</v>
      </c>
      <c r="Q1019" t="s">
        <v>8324</v>
      </c>
      <c r="R1019" t="s">
        <v>8327</v>
      </c>
      <c r="S1019" s="14">
        <f>(((Table1[[#This Row],[launched_at]]/60)/60)/24)+DATE(1970,1,1)</f>
        <v>42060.683935185181</v>
      </c>
      <c r="T1019" s="14">
        <f>(((Table1[[#This Row],[deadline]]/60)/60)/24)+DATE(1970,1,1)</f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9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>ROUND(Table1[[#This Row],[pledged]]/Table1[[#This Row],[goal]]*100,0)</f>
        <v>100</v>
      </c>
      <c r="P1020">
        <f>IFERROR(ROUND(Table1[[#This Row],[pledged]]/Table1[[#This Row],[backers_count]],2),0)</f>
        <v>72.290000000000006</v>
      </c>
      <c r="Q1020" t="s">
        <v>8324</v>
      </c>
      <c r="R1020" t="s">
        <v>8327</v>
      </c>
      <c r="S1020" s="14">
        <f>(((Table1[[#This Row],[launched_at]]/60)/60)/24)+DATE(1970,1,1)</f>
        <v>41809.860300925924</v>
      </c>
      <c r="T1020" s="14">
        <f>(((Table1[[#This Row],[deadline]]/60)/60)/24)+DATE(1970,1,1)</f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9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>ROUND(Table1[[#This Row],[pledged]]/Table1[[#This Row],[goal]]*100,0)</f>
        <v>102</v>
      </c>
      <c r="P1021">
        <f>IFERROR(ROUND(Table1[[#This Row],[pledged]]/Table1[[#This Row],[backers_count]],2),0)</f>
        <v>230.19</v>
      </c>
      <c r="Q1021" t="s">
        <v>8312</v>
      </c>
      <c r="R1021" t="s">
        <v>8334</v>
      </c>
      <c r="S1021" s="14">
        <f>(((Table1[[#This Row],[launched_at]]/60)/60)/24)+DATE(1970,1,1)</f>
        <v>41963.506168981476</v>
      </c>
      <c r="T1021" s="14">
        <f>(((Table1[[#This Row],[deadline]]/60)/60)/24)+DATE(1970,1,1)</f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9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>ROUND(Table1[[#This Row],[pledged]]/Table1[[#This Row],[goal]]*100,0)</f>
        <v>119</v>
      </c>
      <c r="P1022">
        <f>IFERROR(ROUND(Table1[[#This Row],[pledged]]/Table1[[#This Row],[backers_count]],2),0)</f>
        <v>97.38</v>
      </c>
      <c r="Q1022" t="s">
        <v>8324</v>
      </c>
      <c r="R1022" t="s">
        <v>8327</v>
      </c>
      <c r="S1022" s="14">
        <f>(((Table1[[#This Row],[launched_at]]/60)/60)/24)+DATE(1970,1,1)</f>
        <v>42766.805034722223</v>
      </c>
      <c r="T1022" s="14">
        <f>(((Table1[[#This Row],[deadline]]/60)/60)/24)+DATE(1970,1,1)</f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9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>ROUND(Table1[[#This Row],[pledged]]/Table1[[#This Row],[goal]]*100,0)</f>
        <v>148</v>
      </c>
      <c r="P1023">
        <f>IFERROR(ROUND(Table1[[#This Row],[pledged]]/Table1[[#This Row],[backers_count]],2),0)</f>
        <v>120.86</v>
      </c>
      <c r="Q1023" t="s">
        <v>8309</v>
      </c>
      <c r="R1023" t="s">
        <v>8310</v>
      </c>
      <c r="S1023" s="14">
        <f>(((Table1[[#This Row],[launched_at]]/60)/60)/24)+DATE(1970,1,1)</f>
        <v>42472.73265046296</v>
      </c>
      <c r="T1023" s="14">
        <f>(((Table1[[#This Row],[deadline]]/60)/60)/24)+DATE(1970,1,1)</f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9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>ROUND(Table1[[#This Row],[pledged]]/Table1[[#This Row],[goal]]*100,0)</f>
        <v>118</v>
      </c>
      <c r="P1024">
        <f>IFERROR(ROUND(Table1[[#This Row],[pledged]]/Table1[[#This Row],[backers_count]],2),0)</f>
        <v>64.95</v>
      </c>
      <c r="Q1024" t="s">
        <v>8322</v>
      </c>
      <c r="R1024" t="s">
        <v>8323</v>
      </c>
      <c r="S1024" s="14">
        <f>(((Table1[[#This Row],[launched_at]]/60)/60)/24)+DATE(1970,1,1)</f>
        <v>41010.620312500003</v>
      </c>
      <c r="T1024" s="14">
        <f>(((Table1[[#This Row],[deadline]]/60)/60)/24)+DATE(1970,1,1)</f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9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>ROUND(Table1[[#This Row],[pledged]]/Table1[[#This Row],[goal]]*100,0)</f>
        <v>169</v>
      </c>
      <c r="P1025">
        <f>IFERROR(ROUND(Table1[[#This Row],[pledged]]/Table1[[#This Row],[backers_count]],2),0)</f>
        <v>32.82</v>
      </c>
      <c r="Q1025" t="s">
        <v>8317</v>
      </c>
      <c r="R1025" t="s">
        <v>8318</v>
      </c>
      <c r="S1025" s="14">
        <f>(((Table1[[#This Row],[launched_at]]/60)/60)/24)+DATE(1970,1,1)</f>
        <v>41336.703298611108</v>
      </c>
      <c r="T1025" s="14">
        <f>(((Table1[[#This Row],[deadline]]/60)/60)/24)+DATE(1970,1,1)</f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9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>ROUND(Table1[[#This Row],[pledged]]/Table1[[#This Row],[goal]]*100,0)</f>
        <v>148</v>
      </c>
      <c r="P1026">
        <f>IFERROR(ROUND(Table1[[#This Row],[pledged]]/Table1[[#This Row],[backers_count]],2),0)</f>
        <v>95.23</v>
      </c>
      <c r="Q1026" t="s">
        <v>8322</v>
      </c>
      <c r="R1026" t="s">
        <v>8323</v>
      </c>
      <c r="S1026" s="14">
        <f>(((Table1[[#This Row],[launched_at]]/60)/60)/24)+DATE(1970,1,1)</f>
        <v>40967.081874999996</v>
      </c>
      <c r="T1026" s="14">
        <f>(((Table1[[#This Row],[deadline]]/60)/60)/24)+DATE(1970,1,1)</f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9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>ROUND(Table1[[#This Row],[pledged]]/Table1[[#This Row],[goal]]*100,0)</f>
        <v>49</v>
      </c>
      <c r="P1027">
        <f>IFERROR(ROUND(Table1[[#This Row],[pledged]]/Table1[[#This Row],[backers_count]],2),0)</f>
        <v>42.16</v>
      </c>
      <c r="Q1027" t="s">
        <v>8314</v>
      </c>
      <c r="R1027" t="s">
        <v>8315</v>
      </c>
      <c r="S1027" s="14">
        <f>(((Table1[[#This Row],[launched_at]]/60)/60)/24)+DATE(1970,1,1)</f>
        <v>42033.314074074078</v>
      </c>
      <c r="T1027" s="14">
        <f>(((Table1[[#This Row],[deadline]]/60)/60)/24)+DATE(1970,1,1)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9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>ROUND(Table1[[#This Row],[pledged]]/Table1[[#This Row],[goal]]*100,0)</f>
        <v>12</v>
      </c>
      <c r="P1028">
        <f>IFERROR(ROUND(Table1[[#This Row],[pledged]]/Table1[[#This Row],[backers_count]],2),0)</f>
        <v>83.94</v>
      </c>
      <c r="Q1028" t="s">
        <v>8309</v>
      </c>
      <c r="R1028" t="s">
        <v>8316</v>
      </c>
      <c r="S1028" s="14">
        <f>(((Table1[[#This Row],[launched_at]]/60)/60)/24)+DATE(1970,1,1)</f>
        <v>41771.651932870373</v>
      </c>
      <c r="T1028" s="14">
        <f>(((Table1[[#This Row],[deadline]]/60)/60)/24)+DATE(1970,1,1)</f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9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>ROUND(Table1[[#This Row],[pledged]]/Table1[[#This Row],[goal]]*100,0)</f>
        <v>12</v>
      </c>
      <c r="P1029">
        <f>IFERROR(ROUND(Table1[[#This Row],[pledged]]/Table1[[#This Row],[backers_count]],2),0)</f>
        <v>69.12</v>
      </c>
      <c r="Q1029" t="s">
        <v>8320</v>
      </c>
      <c r="R1029" t="s">
        <v>8346</v>
      </c>
      <c r="S1029" s="14">
        <f>(((Table1[[#This Row],[launched_at]]/60)/60)/24)+DATE(1970,1,1)</f>
        <v>41781.806875000002</v>
      </c>
      <c r="T1029" s="14">
        <f>(((Table1[[#This Row],[deadline]]/60)/60)/24)+DATE(1970,1,1)</f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9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>ROUND(Table1[[#This Row],[pledged]]/Table1[[#This Row],[goal]]*100,0)</f>
        <v>108</v>
      </c>
      <c r="P1030">
        <f>IFERROR(ROUND(Table1[[#This Row],[pledged]]/Table1[[#This Row],[backers_count]],2),0)</f>
        <v>61.03</v>
      </c>
      <c r="Q1030" t="s">
        <v>8328</v>
      </c>
      <c r="R1030" t="s">
        <v>8330</v>
      </c>
      <c r="S1030" s="14">
        <f>(((Table1[[#This Row],[launched_at]]/60)/60)/24)+DATE(1970,1,1)</f>
        <v>42514.666956018518</v>
      </c>
      <c r="T1030" s="14">
        <f>(((Table1[[#This Row],[deadline]]/60)/60)/24)+DATE(1970,1,1)</f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9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>ROUND(Table1[[#This Row],[pledged]]/Table1[[#This Row],[goal]]*100,0)</f>
        <v>23</v>
      </c>
      <c r="P1031">
        <f>IFERROR(ROUND(Table1[[#This Row],[pledged]]/Table1[[#This Row],[backers_count]],2),0)</f>
        <v>130.09</v>
      </c>
      <c r="Q1031" t="s">
        <v>8324</v>
      </c>
      <c r="R1031" t="s">
        <v>8325</v>
      </c>
      <c r="S1031" s="14">
        <f>(((Table1[[#This Row],[launched_at]]/60)/60)/24)+DATE(1970,1,1)</f>
        <v>42528.542627314819</v>
      </c>
      <c r="T1031" s="14">
        <f>(((Table1[[#This Row],[deadline]]/60)/60)/24)+DATE(1970,1,1)</f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9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>ROUND(Table1[[#This Row],[pledged]]/Table1[[#This Row],[goal]]*100,0)</f>
        <v>106</v>
      </c>
      <c r="P1032">
        <f>IFERROR(ROUND(Table1[[#This Row],[pledged]]/Table1[[#This Row],[backers_count]],2),0)</f>
        <v>56.2</v>
      </c>
      <c r="Q1032" t="s">
        <v>8324</v>
      </c>
      <c r="R1032" t="s">
        <v>8327</v>
      </c>
      <c r="S1032" s="14">
        <f>(((Table1[[#This Row],[launched_at]]/60)/60)/24)+DATE(1970,1,1)</f>
        <v>42196.028703703705</v>
      </c>
      <c r="T1032" s="14">
        <f>(((Table1[[#This Row],[deadline]]/60)/60)/24)+DATE(1970,1,1)</f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9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>ROUND(Table1[[#This Row],[pledged]]/Table1[[#This Row],[goal]]*100,0)</f>
        <v>117</v>
      </c>
      <c r="P1033">
        <f>IFERROR(ROUND(Table1[[#This Row],[pledged]]/Table1[[#This Row],[backers_count]],2),0)</f>
        <v>44.86</v>
      </c>
      <c r="Q1033" t="s">
        <v>8324</v>
      </c>
      <c r="R1033" t="s">
        <v>8327</v>
      </c>
      <c r="S1033" s="14">
        <f>(((Table1[[#This Row],[launched_at]]/60)/60)/24)+DATE(1970,1,1)</f>
        <v>42507.264699074076</v>
      </c>
      <c r="T1033" s="14">
        <f>(((Table1[[#This Row],[deadline]]/60)/60)/24)+DATE(1970,1,1)</f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9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>ROUND(Table1[[#This Row],[pledged]]/Table1[[#This Row],[goal]]*100,0)</f>
        <v>117</v>
      </c>
      <c r="P1034">
        <f>IFERROR(ROUND(Table1[[#This Row],[pledged]]/Table1[[#This Row],[backers_count]],2),0)</f>
        <v>60.74</v>
      </c>
      <c r="Q1034" t="s">
        <v>8328</v>
      </c>
      <c r="R1034" t="s">
        <v>8332</v>
      </c>
      <c r="S1034" s="14">
        <f>(((Table1[[#This Row],[launched_at]]/60)/60)/24)+DATE(1970,1,1)</f>
        <v>41144.763379629629</v>
      </c>
      <c r="T1034" s="14">
        <f>(((Table1[[#This Row],[deadline]]/60)/60)/24)+DATE(1970,1,1)</f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9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>ROUND(Table1[[#This Row],[pledged]]/Table1[[#This Row],[goal]]*100,0)</f>
        <v>194</v>
      </c>
      <c r="P1035">
        <f>IFERROR(ROUND(Table1[[#This Row],[pledged]]/Table1[[#This Row],[backers_count]],2),0)</f>
        <v>36.630000000000003</v>
      </c>
      <c r="Q1035" t="s">
        <v>8328</v>
      </c>
      <c r="R1035" t="s">
        <v>8337</v>
      </c>
      <c r="S1035" s="14">
        <f>(((Table1[[#This Row],[launched_at]]/60)/60)/24)+DATE(1970,1,1)</f>
        <v>41905.684629629628</v>
      </c>
      <c r="T1035" s="14">
        <f>(((Table1[[#This Row],[deadline]]/60)/60)/24)+DATE(1970,1,1)</f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9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>ROUND(Table1[[#This Row],[pledged]]/Table1[[#This Row],[goal]]*100,0)</f>
        <v>116</v>
      </c>
      <c r="P1036">
        <f>IFERROR(ROUND(Table1[[#This Row],[pledged]]/Table1[[#This Row],[backers_count]],2),0)</f>
        <v>73.58</v>
      </c>
      <c r="Q1036" t="s">
        <v>8324</v>
      </c>
      <c r="R1036" t="s">
        <v>8327</v>
      </c>
      <c r="S1036" s="14">
        <f>(((Table1[[#This Row],[launched_at]]/60)/60)/24)+DATE(1970,1,1)</f>
        <v>42173.803217592591</v>
      </c>
      <c r="T1036" s="14">
        <f>(((Table1[[#This Row],[deadline]]/60)/60)/24)+DATE(1970,1,1)</f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9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>ROUND(Table1[[#This Row],[pledged]]/Table1[[#This Row],[goal]]*100,0)</f>
        <v>116</v>
      </c>
      <c r="P1037">
        <f>IFERROR(ROUND(Table1[[#This Row],[pledged]]/Table1[[#This Row],[backers_count]],2),0)</f>
        <v>414.29</v>
      </c>
      <c r="Q1037" t="s">
        <v>8314</v>
      </c>
      <c r="R1037" t="s">
        <v>8315</v>
      </c>
      <c r="S1037" s="14">
        <f>(((Table1[[#This Row],[launched_at]]/60)/60)/24)+DATE(1970,1,1)</f>
        <v>42733.827349537038</v>
      </c>
      <c r="T1037" s="14">
        <f>(((Table1[[#This Row],[deadline]]/60)/60)/24)+DATE(1970,1,1)</f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9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>ROUND(Table1[[#This Row],[pledged]]/Table1[[#This Row],[goal]]*100,0)</f>
        <v>105</v>
      </c>
      <c r="P1038">
        <f>IFERROR(ROUND(Table1[[#This Row],[pledged]]/Table1[[#This Row],[backers_count]],2),0)</f>
        <v>65.58</v>
      </c>
      <c r="Q1038" t="s">
        <v>8324</v>
      </c>
      <c r="R1038" t="s">
        <v>8327</v>
      </c>
      <c r="S1038" s="14">
        <f>(((Table1[[#This Row],[launched_at]]/60)/60)/24)+DATE(1970,1,1)</f>
        <v>42145.746689814812</v>
      </c>
      <c r="T1038" s="14">
        <f>(((Table1[[#This Row],[deadline]]/60)/60)/24)+DATE(1970,1,1)</f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9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>ROUND(Table1[[#This Row],[pledged]]/Table1[[#This Row],[goal]]*100,0)</f>
        <v>12</v>
      </c>
      <c r="P1039">
        <f>IFERROR(ROUND(Table1[[#This Row],[pledged]]/Table1[[#This Row],[backers_count]],2),0)</f>
        <v>127.93</v>
      </c>
      <c r="Q1039" t="s">
        <v>8309</v>
      </c>
      <c r="R1039" t="s">
        <v>8311</v>
      </c>
      <c r="S1039" s="14">
        <f>(((Table1[[#This Row],[launched_at]]/60)/60)/24)+DATE(1970,1,1)</f>
        <v>42387.503229166665</v>
      </c>
      <c r="T1039" s="14">
        <f>(((Table1[[#This Row],[deadline]]/60)/60)/24)+DATE(1970,1,1)</f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9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>ROUND(Table1[[#This Row],[pledged]]/Table1[[#This Row],[goal]]*100,0)</f>
        <v>191</v>
      </c>
      <c r="P1040">
        <f>IFERROR(ROUND(Table1[[#This Row],[pledged]]/Table1[[#This Row],[backers_count]],2),0)</f>
        <v>358.69</v>
      </c>
      <c r="Q1040" t="s">
        <v>8324</v>
      </c>
      <c r="R1040" t="s">
        <v>8327</v>
      </c>
      <c r="S1040" s="14">
        <f>(((Table1[[#This Row],[launched_at]]/60)/60)/24)+DATE(1970,1,1)</f>
        <v>41821.205636574072</v>
      </c>
      <c r="T1040" s="14">
        <f>(((Table1[[#This Row],[deadline]]/60)/60)/24)+DATE(1970,1,1)</f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9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>ROUND(Table1[[#This Row],[pledged]]/Table1[[#This Row],[goal]]*100,0)</f>
        <v>114</v>
      </c>
      <c r="P1041">
        <f>IFERROR(ROUND(Table1[[#This Row],[pledged]]/Table1[[#This Row],[backers_count]],2),0)</f>
        <v>63.48</v>
      </c>
      <c r="Q1041" t="s">
        <v>8328</v>
      </c>
      <c r="R1041" t="s">
        <v>8332</v>
      </c>
      <c r="S1041" s="14">
        <f>(((Table1[[#This Row],[launched_at]]/60)/60)/24)+DATE(1970,1,1)</f>
        <v>42292.002893518518</v>
      </c>
      <c r="T1041" s="14">
        <f>(((Table1[[#This Row],[deadline]]/60)/60)/24)+DATE(1970,1,1)</f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9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>ROUND(Table1[[#This Row],[pledged]]/Table1[[#This Row],[goal]]*100,0)</f>
        <v>114</v>
      </c>
      <c r="P1042">
        <f>IFERROR(ROUND(Table1[[#This Row],[pledged]]/Table1[[#This Row],[backers_count]],2),0)</f>
        <v>82.61</v>
      </c>
      <c r="Q1042" t="s">
        <v>8324</v>
      </c>
      <c r="R1042" t="s">
        <v>8327</v>
      </c>
      <c r="S1042" s="14">
        <f>(((Table1[[#This Row],[launched_at]]/60)/60)/24)+DATE(1970,1,1)</f>
        <v>41447.839722222219</v>
      </c>
      <c r="T1042" s="14">
        <f>(((Table1[[#This Row],[deadline]]/60)/60)/24)+DATE(1970,1,1)</f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9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>ROUND(Table1[[#This Row],[pledged]]/Table1[[#This Row],[goal]]*100,0)</f>
        <v>114</v>
      </c>
      <c r="P1043">
        <f>IFERROR(ROUND(Table1[[#This Row],[pledged]]/Table1[[#This Row],[backers_count]],2),0)</f>
        <v>80.23</v>
      </c>
      <c r="Q1043" t="s">
        <v>8324</v>
      </c>
      <c r="R1043" t="s">
        <v>8327</v>
      </c>
      <c r="S1043" s="14">
        <f>(((Table1[[#This Row],[launched_at]]/60)/60)/24)+DATE(1970,1,1)</f>
        <v>42042.197824074072</v>
      </c>
      <c r="T1043" s="14">
        <f>(((Table1[[#This Row],[deadline]]/60)/60)/24)+DATE(1970,1,1)</f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9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>ROUND(Table1[[#This Row],[pledged]]/Table1[[#This Row],[goal]]*100,0)</f>
        <v>21</v>
      </c>
      <c r="P1044">
        <f>IFERROR(ROUND(Table1[[#This Row],[pledged]]/Table1[[#This Row],[backers_count]],2),0)</f>
        <v>189.33</v>
      </c>
      <c r="Q1044" t="s">
        <v>8328</v>
      </c>
      <c r="R1044" t="s">
        <v>8351</v>
      </c>
      <c r="S1044" s="14">
        <f>(((Table1[[#This Row],[launched_at]]/60)/60)/24)+DATE(1970,1,1)</f>
        <v>41878.530011574076</v>
      </c>
      <c r="T1044" s="14">
        <f>(((Table1[[#This Row],[deadline]]/60)/60)/24)+DATE(1970,1,1)</f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9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>ROUND(Table1[[#This Row],[pledged]]/Table1[[#This Row],[goal]]*100,0)</f>
        <v>113</v>
      </c>
      <c r="P1045">
        <f>IFERROR(ROUND(Table1[[#This Row],[pledged]]/Table1[[#This Row],[backers_count]],2),0)</f>
        <v>83.43</v>
      </c>
      <c r="Q1045" t="s">
        <v>8324</v>
      </c>
      <c r="R1045" t="s">
        <v>8327</v>
      </c>
      <c r="S1045" s="14">
        <f>(((Table1[[#This Row],[launched_at]]/60)/60)/24)+DATE(1970,1,1)</f>
        <v>41866.025347222225</v>
      </c>
      <c r="T1045" s="14">
        <f>(((Table1[[#This Row],[deadline]]/60)/60)/24)+DATE(1970,1,1)</f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9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>ROUND(Table1[[#This Row],[pledged]]/Table1[[#This Row],[goal]]*100,0)</f>
        <v>113</v>
      </c>
      <c r="P1046">
        <f>IFERROR(ROUND(Table1[[#This Row],[pledged]]/Table1[[#This Row],[backers_count]],2),0)</f>
        <v>107</v>
      </c>
      <c r="Q1046" t="s">
        <v>8324</v>
      </c>
      <c r="R1046" t="s">
        <v>8327</v>
      </c>
      <c r="S1046" s="14">
        <f>(((Table1[[#This Row],[launched_at]]/60)/60)/24)+DATE(1970,1,1)</f>
        <v>42016.050451388888</v>
      </c>
      <c r="T1046" s="14">
        <f>(((Table1[[#This Row],[deadline]]/60)/60)/24)+DATE(1970,1,1)</f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9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>ROUND(Table1[[#This Row],[pledged]]/Table1[[#This Row],[goal]]*100,0)</f>
        <v>378</v>
      </c>
      <c r="P1047">
        <f>IFERROR(ROUND(Table1[[#This Row],[pledged]]/Table1[[#This Row],[backers_count]],2),0)</f>
        <v>40.76</v>
      </c>
      <c r="Q1047" t="s">
        <v>8312</v>
      </c>
      <c r="R1047" t="s">
        <v>8334</v>
      </c>
      <c r="S1047" s="14">
        <f>(((Table1[[#This Row],[launched_at]]/60)/60)/24)+DATE(1970,1,1)</f>
        <v>42522.789803240739</v>
      </c>
      <c r="T1047" s="14">
        <f>(((Table1[[#This Row],[deadline]]/60)/60)/24)+DATE(1970,1,1)</f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9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>ROUND(Table1[[#This Row],[pledged]]/Table1[[#This Row],[goal]]*100,0)</f>
        <v>113</v>
      </c>
      <c r="P1048">
        <f>IFERROR(ROUND(Table1[[#This Row],[pledged]]/Table1[[#This Row],[backers_count]],2),0)</f>
        <v>68.25</v>
      </c>
      <c r="Q1048" t="s">
        <v>8324</v>
      </c>
      <c r="R1048" t="s">
        <v>8327</v>
      </c>
      <c r="S1048" s="14">
        <f>(((Table1[[#This Row],[launched_at]]/60)/60)/24)+DATE(1970,1,1)</f>
        <v>42054.74418981481</v>
      </c>
      <c r="T1048" s="14">
        <f>(((Table1[[#This Row],[deadline]]/60)/60)/24)+DATE(1970,1,1)</f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9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>ROUND(Table1[[#This Row],[pledged]]/Table1[[#This Row],[goal]]*100,0)</f>
        <v>142</v>
      </c>
      <c r="P1049">
        <f>IFERROR(ROUND(Table1[[#This Row],[pledged]]/Table1[[#This Row],[backers_count]],2),0)</f>
        <v>115.51</v>
      </c>
      <c r="Q1049" t="s">
        <v>8322</v>
      </c>
      <c r="R1049" t="s">
        <v>8323</v>
      </c>
      <c r="S1049" s="14">
        <f>(((Table1[[#This Row],[launched_at]]/60)/60)/24)+DATE(1970,1,1)</f>
        <v>42367.719814814816</v>
      </c>
      <c r="T1049" s="14">
        <f>(((Table1[[#This Row],[deadline]]/60)/60)/24)+DATE(1970,1,1)</f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9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>ROUND(Table1[[#This Row],[pledged]]/Table1[[#This Row],[goal]]*100,0)</f>
        <v>103</v>
      </c>
      <c r="P1050">
        <f>IFERROR(ROUND(Table1[[#This Row],[pledged]]/Table1[[#This Row],[backers_count]],2),0)</f>
        <v>47.13</v>
      </c>
      <c r="Q1050" t="s">
        <v>8314</v>
      </c>
      <c r="R1050" t="s">
        <v>8315</v>
      </c>
      <c r="S1050" s="14">
        <f>(((Table1[[#This Row],[launched_at]]/60)/60)/24)+DATE(1970,1,1)</f>
        <v>42571.167465277773</v>
      </c>
      <c r="T1050" s="14">
        <f>(((Table1[[#This Row],[deadline]]/60)/60)/24)+DATE(1970,1,1)</f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9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>ROUND(Table1[[#This Row],[pledged]]/Table1[[#This Row],[goal]]*100,0)</f>
        <v>113</v>
      </c>
      <c r="P1051">
        <f>IFERROR(ROUND(Table1[[#This Row],[pledged]]/Table1[[#This Row],[backers_count]],2),0)</f>
        <v>144.91</v>
      </c>
      <c r="Q1051" t="s">
        <v>8322</v>
      </c>
      <c r="R1051" t="s">
        <v>8344</v>
      </c>
      <c r="S1051" s="14">
        <f>(((Table1[[#This Row],[launched_at]]/60)/60)/24)+DATE(1970,1,1)</f>
        <v>40723.053657407407</v>
      </c>
      <c r="T1051" s="14">
        <f>(((Table1[[#This Row],[deadline]]/60)/60)/24)+DATE(1970,1,1)</f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9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>ROUND(Table1[[#This Row],[pledged]]/Table1[[#This Row],[goal]]*100,0)</f>
        <v>103</v>
      </c>
      <c r="P1052">
        <f>IFERROR(ROUND(Table1[[#This Row],[pledged]]/Table1[[#This Row],[backers_count]],2),0)</f>
        <v>68.010000000000005</v>
      </c>
      <c r="Q1052" t="s">
        <v>8328</v>
      </c>
      <c r="R1052" t="s">
        <v>8332</v>
      </c>
      <c r="S1052" s="14">
        <f>(((Table1[[#This Row],[launched_at]]/60)/60)/24)+DATE(1970,1,1)</f>
        <v>42515.71775462963</v>
      </c>
      <c r="T1052" s="14">
        <f>(((Table1[[#This Row],[deadline]]/60)/60)/24)+DATE(1970,1,1)</f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9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>ROUND(Table1[[#This Row],[pledged]]/Table1[[#This Row],[goal]]*100,0)</f>
        <v>113</v>
      </c>
      <c r="P1053">
        <f>IFERROR(ROUND(Table1[[#This Row],[pledged]]/Table1[[#This Row],[backers_count]],2),0)</f>
        <v>78.260000000000005</v>
      </c>
      <c r="Q1053" t="s">
        <v>8324</v>
      </c>
      <c r="R1053" t="s">
        <v>8327</v>
      </c>
      <c r="S1053" s="14">
        <f>(((Table1[[#This Row],[launched_at]]/60)/60)/24)+DATE(1970,1,1)</f>
        <v>41753.635775462964</v>
      </c>
      <c r="T1053" s="14">
        <f>(((Table1[[#This Row],[deadline]]/60)/60)/24)+DATE(1970,1,1)</f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9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>ROUND(Table1[[#This Row],[pledged]]/Table1[[#This Row],[goal]]*100,0)</f>
        <v>113</v>
      </c>
      <c r="P1054">
        <f>IFERROR(ROUND(Table1[[#This Row],[pledged]]/Table1[[#This Row],[backers_count]],2),0)</f>
        <v>110.47</v>
      </c>
      <c r="Q1054" t="s">
        <v>8322</v>
      </c>
      <c r="R1054" t="s">
        <v>8323</v>
      </c>
      <c r="S1054" s="14">
        <f>(((Table1[[#This Row],[launched_at]]/60)/60)/24)+DATE(1970,1,1)</f>
        <v>40123.83829861111</v>
      </c>
      <c r="T1054" s="14">
        <f>(((Table1[[#This Row],[deadline]]/60)/60)/24)+DATE(1970,1,1)</f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9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>ROUND(Table1[[#This Row],[pledged]]/Table1[[#This Row],[goal]]*100,0)</f>
        <v>102</v>
      </c>
      <c r="P1055">
        <f>IFERROR(ROUND(Table1[[#This Row],[pledged]]/Table1[[#This Row],[backers_count]],2),0)</f>
        <v>66.150000000000006</v>
      </c>
      <c r="Q1055" t="s">
        <v>8324</v>
      </c>
      <c r="R1055" t="s">
        <v>8327</v>
      </c>
      <c r="S1055" s="14">
        <f>(((Table1[[#This Row],[launched_at]]/60)/60)/24)+DATE(1970,1,1)</f>
        <v>41829.599791666667</v>
      </c>
      <c r="T1055" s="14">
        <f>(((Table1[[#This Row],[deadline]]/60)/60)/24)+DATE(1970,1,1)</f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9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>ROUND(Table1[[#This Row],[pledged]]/Table1[[#This Row],[goal]]*100,0)</f>
        <v>19</v>
      </c>
      <c r="P1056">
        <f>IFERROR(ROUND(Table1[[#This Row],[pledged]]/Table1[[#This Row],[backers_count]],2),0)</f>
        <v>95.28</v>
      </c>
      <c r="Q1056" t="s">
        <v>8309</v>
      </c>
      <c r="R1056" t="s">
        <v>8316</v>
      </c>
      <c r="S1056" s="14">
        <f>(((Table1[[#This Row],[launched_at]]/60)/60)/24)+DATE(1970,1,1)</f>
        <v>42551.928854166668</v>
      </c>
      <c r="T1056" s="14">
        <f>(((Table1[[#This Row],[deadline]]/60)/60)/24)+DATE(1970,1,1)</f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9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>ROUND(Table1[[#This Row],[pledged]]/Table1[[#This Row],[goal]]*100,0)</f>
        <v>107</v>
      </c>
      <c r="P1057">
        <f>IFERROR(ROUND(Table1[[#This Row],[pledged]]/Table1[[#This Row],[backers_count]],2),0)</f>
        <v>70.209999999999994</v>
      </c>
      <c r="Q1057" t="s">
        <v>8328</v>
      </c>
      <c r="R1057" t="s">
        <v>8329</v>
      </c>
      <c r="S1057" s="14">
        <f>(((Table1[[#This Row],[launched_at]]/60)/60)/24)+DATE(1970,1,1)</f>
        <v>40911.809872685182</v>
      </c>
      <c r="T1057" s="14">
        <f>(((Table1[[#This Row],[deadline]]/60)/60)/24)+DATE(1970,1,1)</f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9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>ROUND(Table1[[#This Row],[pledged]]/Table1[[#This Row],[goal]]*100,0)</f>
        <v>112</v>
      </c>
      <c r="P1058">
        <f>IFERROR(ROUND(Table1[[#This Row],[pledged]]/Table1[[#This Row],[backers_count]],2),0)</f>
        <v>69.19</v>
      </c>
      <c r="Q1058" t="s">
        <v>8324</v>
      </c>
      <c r="R1058" t="s">
        <v>8327</v>
      </c>
      <c r="S1058" s="14">
        <f>(((Table1[[#This Row],[launched_at]]/60)/60)/24)+DATE(1970,1,1)</f>
        <v>42762.942430555559</v>
      </c>
      <c r="T1058" s="14">
        <f>(((Table1[[#This Row],[deadline]]/60)/60)/24)+DATE(1970,1,1)</f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9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>ROUND(Table1[[#This Row],[pledged]]/Table1[[#This Row],[goal]]*100,0)</f>
        <v>102</v>
      </c>
      <c r="P1059">
        <f>IFERROR(ROUND(Table1[[#This Row],[pledged]]/Table1[[#This Row],[backers_count]],2),0)</f>
        <v>62.92</v>
      </c>
      <c r="Q1059" t="s">
        <v>8324</v>
      </c>
      <c r="R1059" t="s">
        <v>8327</v>
      </c>
      <c r="S1059" s="14">
        <f>(((Table1[[#This Row],[launched_at]]/60)/60)/24)+DATE(1970,1,1)</f>
        <v>41026.953055555554</v>
      </c>
      <c r="T1059" s="14">
        <f>(((Table1[[#This Row],[deadline]]/60)/60)/24)+DATE(1970,1,1)</f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9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>ROUND(Table1[[#This Row],[pledged]]/Table1[[#This Row],[goal]]*100,0)</f>
        <v>160</v>
      </c>
      <c r="P1060">
        <f>IFERROR(ROUND(Table1[[#This Row],[pledged]]/Table1[[#This Row],[backers_count]],2),0)</f>
        <v>109.78</v>
      </c>
      <c r="Q1060" t="s">
        <v>8322</v>
      </c>
      <c r="R1060" t="s">
        <v>8333</v>
      </c>
      <c r="S1060" s="14">
        <f>(((Table1[[#This Row],[launched_at]]/60)/60)/24)+DATE(1970,1,1)</f>
        <v>42508.677187499998</v>
      </c>
      <c r="T1060" s="14">
        <f>(((Table1[[#This Row],[deadline]]/60)/60)/24)+DATE(1970,1,1)</f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9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>ROUND(Table1[[#This Row],[pledged]]/Table1[[#This Row],[goal]]*100,0)</f>
        <v>112</v>
      </c>
      <c r="P1061">
        <f>IFERROR(ROUND(Table1[[#This Row],[pledged]]/Table1[[#This Row],[backers_count]],2),0)</f>
        <v>53.19</v>
      </c>
      <c r="Q1061" t="s">
        <v>8312</v>
      </c>
      <c r="R1061" t="s">
        <v>8334</v>
      </c>
      <c r="S1061" s="14">
        <f>(((Table1[[#This Row],[launched_at]]/60)/60)/24)+DATE(1970,1,1)</f>
        <v>42639.421493055561</v>
      </c>
      <c r="T1061" s="14">
        <f>(((Table1[[#This Row],[deadline]]/60)/60)/24)+DATE(1970,1,1)</f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9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>ROUND(Table1[[#This Row],[pledged]]/Table1[[#This Row],[goal]]*100,0)</f>
        <v>101</v>
      </c>
      <c r="P1062">
        <f>IFERROR(ROUND(Table1[[#This Row],[pledged]]/Table1[[#This Row],[backers_count]],2),0)</f>
        <v>113.88</v>
      </c>
      <c r="Q1062" t="s">
        <v>8328</v>
      </c>
      <c r="R1062" t="s">
        <v>8332</v>
      </c>
      <c r="S1062" s="14">
        <f>(((Table1[[#This Row],[launched_at]]/60)/60)/24)+DATE(1970,1,1)</f>
        <v>40973.038541666669</v>
      </c>
      <c r="T1062" s="14">
        <f>(((Table1[[#This Row],[deadline]]/60)/60)/24)+DATE(1970,1,1)</f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9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>ROUND(Table1[[#This Row],[pledged]]/Table1[[#This Row],[goal]]*100,0)</f>
        <v>279</v>
      </c>
      <c r="P1063">
        <f>IFERROR(ROUND(Table1[[#This Row],[pledged]]/Table1[[#This Row],[backers_count]],2),0)</f>
        <v>23.52</v>
      </c>
      <c r="Q1063" t="s">
        <v>8309</v>
      </c>
      <c r="R1063" t="s">
        <v>8311</v>
      </c>
      <c r="S1063" s="14">
        <f>(((Table1[[#This Row],[launched_at]]/60)/60)/24)+DATE(1970,1,1)</f>
        <v>42564.026319444441</v>
      </c>
      <c r="T1063" s="14">
        <f>(((Table1[[#This Row],[deadline]]/60)/60)/24)+DATE(1970,1,1)</f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9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>ROUND(Table1[[#This Row],[pledged]]/Table1[[#This Row],[goal]]*100,0)</f>
        <v>111</v>
      </c>
      <c r="P1064">
        <f>IFERROR(ROUND(Table1[[#This Row],[pledged]]/Table1[[#This Row],[backers_count]],2),0)</f>
        <v>50.18</v>
      </c>
      <c r="Q1064" t="s">
        <v>8322</v>
      </c>
      <c r="R1064" t="s">
        <v>8323</v>
      </c>
      <c r="S1064" s="14">
        <f>(((Table1[[#This Row],[launched_at]]/60)/60)/24)+DATE(1970,1,1)</f>
        <v>40809.15252314815</v>
      </c>
      <c r="T1064" s="14">
        <f>(((Table1[[#This Row],[deadline]]/60)/60)/24)+DATE(1970,1,1)</f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9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>ROUND(Table1[[#This Row],[pledged]]/Table1[[#This Row],[goal]]*100,0)</f>
        <v>25</v>
      </c>
      <c r="P1065">
        <f>IFERROR(ROUND(Table1[[#This Row],[pledged]]/Table1[[#This Row],[backers_count]],2),0)</f>
        <v>168.39</v>
      </c>
      <c r="Q1065" t="s">
        <v>8320</v>
      </c>
      <c r="R1065" t="s">
        <v>8346</v>
      </c>
      <c r="S1065" s="14">
        <f>(((Table1[[#This Row],[launched_at]]/60)/60)/24)+DATE(1970,1,1)</f>
        <v>42082.575555555552</v>
      </c>
      <c r="T1065" s="14">
        <f>(((Table1[[#This Row],[deadline]]/60)/60)/24)+DATE(1970,1,1)</f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9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>ROUND(Table1[[#This Row],[pledged]]/Table1[[#This Row],[goal]]*100,0)</f>
        <v>111</v>
      </c>
      <c r="P1066">
        <f>IFERROR(ROUND(Table1[[#This Row],[pledged]]/Table1[[#This Row],[backers_count]],2),0)</f>
        <v>95.78</v>
      </c>
      <c r="Q1066" t="s">
        <v>8322</v>
      </c>
      <c r="R1066" t="s">
        <v>8323</v>
      </c>
      <c r="S1066" s="14">
        <f>(((Table1[[#This Row],[launched_at]]/60)/60)/24)+DATE(1970,1,1)</f>
        <v>40267.245717592588</v>
      </c>
      <c r="T1066" s="14">
        <f>(((Table1[[#This Row],[deadline]]/60)/60)/24)+DATE(1970,1,1)</f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9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>ROUND(Table1[[#This Row],[pledged]]/Table1[[#This Row],[goal]]*100,0)</f>
        <v>111</v>
      </c>
      <c r="P1067">
        <f>IFERROR(ROUND(Table1[[#This Row],[pledged]]/Table1[[#This Row],[backers_count]],2),0)</f>
        <v>554</v>
      </c>
      <c r="Q1067" t="s">
        <v>8328</v>
      </c>
      <c r="R1067" t="s">
        <v>8339</v>
      </c>
      <c r="S1067" s="14">
        <f>(((Table1[[#This Row],[launched_at]]/60)/60)/24)+DATE(1970,1,1)</f>
        <v>41521.617361111108</v>
      </c>
      <c r="T1067" s="14">
        <f>(((Table1[[#This Row],[deadline]]/60)/60)/24)+DATE(1970,1,1)</f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9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>ROUND(Table1[[#This Row],[pledged]]/Table1[[#This Row],[goal]]*100,0)</f>
        <v>111</v>
      </c>
      <c r="P1068">
        <f>IFERROR(ROUND(Table1[[#This Row],[pledged]]/Table1[[#This Row],[backers_count]],2),0)</f>
        <v>63.62</v>
      </c>
      <c r="Q1068" t="s">
        <v>8328</v>
      </c>
      <c r="R1068" t="s">
        <v>8332</v>
      </c>
      <c r="S1068" s="14">
        <f>(((Table1[[#This Row],[launched_at]]/60)/60)/24)+DATE(1970,1,1)</f>
        <v>42146.190902777773</v>
      </c>
      <c r="T1068" s="14">
        <f>(((Table1[[#This Row],[deadline]]/60)/60)/24)+DATE(1970,1,1)</f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9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>ROUND(Table1[[#This Row],[pledged]]/Table1[[#This Row],[goal]]*100,0)</f>
        <v>120</v>
      </c>
      <c r="P1069">
        <f>IFERROR(ROUND(Table1[[#This Row],[pledged]]/Table1[[#This Row],[backers_count]],2),0)</f>
        <v>48.13</v>
      </c>
      <c r="Q1069" t="s">
        <v>8317</v>
      </c>
      <c r="R1069" t="s">
        <v>8318</v>
      </c>
      <c r="S1069" s="14">
        <f>(((Table1[[#This Row],[launched_at]]/60)/60)/24)+DATE(1970,1,1)</f>
        <v>42197.771990740745</v>
      </c>
      <c r="T1069" s="14">
        <f>(((Table1[[#This Row],[deadline]]/60)/60)/24)+DATE(1970,1,1)</f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9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>ROUND(Table1[[#This Row],[pledged]]/Table1[[#This Row],[goal]]*100,0)</f>
        <v>111</v>
      </c>
      <c r="P1070">
        <f>IFERROR(ROUND(Table1[[#This Row],[pledged]]/Table1[[#This Row],[backers_count]],2),0)</f>
        <v>40.630000000000003</v>
      </c>
      <c r="Q1070" t="s">
        <v>8324</v>
      </c>
      <c r="R1070" t="s">
        <v>8327</v>
      </c>
      <c r="S1070" s="14">
        <f>(((Table1[[#This Row],[launched_at]]/60)/60)/24)+DATE(1970,1,1)</f>
        <v>42401.806562500002</v>
      </c>
      <c r="T1070" s="14">
        <f>(((Table1[[#This Row],[deadline]]/60)/60)/24)+DATE(1970,1,1)</f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9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>ROUND(Table1[[#This Row],[pledged]]/Table1[[#This Row],[goal]]*100,0)</f>
        <v>100</v>
      </c>
      <c r="P1071">
        <f>IFERROR(ROUND(Table1[[#This Row],[pledged]]/Table1[[#This Row],[backers_count]],2),0)</f>
        <v>69.819999999999993</v>
      </c>
      <c r="Q1071" t="s">
        <v>8324</v>
      </c>
      <c r="R1071" t="s">
        <v>8327</v>
      </c>
      <c r="S1071" s="14">
        <f>(((Table1[[#This Row],[launched_at]]/60)/60)/24)+DATE(1970,1,1)</f>
        <v>42466.558796296296</v>
      </c>
      <c r="T1071" s="14">
        <f>(((Table1[[#This Row],[deadline]]/60)/60)/24)+DATE(1970,1,1)</f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9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>ROUND(Table1[[#This Row],[pledged]]/Table1[[#This Row],[goal]]*100,0)</f>
        <v>110</v>
      </c>
      <c r="P1072">
        <f>IFERROR(ROUND(Table1[[#This Row],[pledged]]/Table1[[#This Row],[backers_count]],2),0)</f>
        <v>166.97</v>
      </c>
      <c r="Q1072" t="s">
        <v>8324</v>
      </c>
      <c r="R1072" t="s">
        <v>8336</v>
      </c>
      <c r="S1072" s="14">
        <f>(((Table1[[#This Row],[launched_at]]/60)/60)/24)+DATE(1970,1,1)</f>
        <v>42682.616967592592</v>
      </c>
      <c r="T1072" s="14">
        <f>(((Table1[[#This Row],[deadline]]/60)/60)/24)+DATE(1970,1,1)</f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9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>ROUND(Table1[[#This Row],[pledged]]/Table1[[#This Row],[goal]]*100,0)</f>
        <v>220</v>
      </c>
      <c r="P1073">
        <f>IFERROR(ROUND(Table1[[#This Row],[pledged]]/Table1[[#This Row],[backers_count]],2),0)</f>
        <v>37.479999999999997</v>
      </c>
      <c r="Q1073" t="s">
        <v>8317</v>
      </c>
      <c r="R1073" t="s">
        <v>8318</v>
      </c>
      <c r="S1073" s="14">
        <f>(((Table1[[#This Row],[launched_at]]/60)/60)/24)+DATE(1970,1,1)</f>
        <v>42781.549097222218</v>
      </c>
      <c r="T1073" s="14">
        <f>(((Table1[[#This Row],[deadline]]/60)/60)/24)+DATE(1970,1,1)</f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9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>ROUND(Table1[[#This Row],[pledged]]/Table1[[#This Row],[goal]]*100,0)</f>
        <v>110</v>
      </c>
      <c r="P1074">
        <f>IFERROR(ROUND(Table1[[#This Row],[pledged]]/Table1[[#This Row],[backers_count]],2),0)</f>
        <v>68.86</v>
      </c>
      <c r="Q1074" t="s">
        <v>8320</v>
      </c>
      <c r="R1074" t="s">
        <v>8321</v>
      </c>
      <c r="S1074" s="14">
        <f>(((Table1[[#This Row],[launched_at]]/60)/60)/24)+DATE(1970,1,1)</f>
        <v>42495.871736111112</v>
      </c>
      <c r="T1074" s="14">
        <f>(((Table1[[#This Row],[deadline]]/60)/60)/24)+DATE(1970,1,1)</f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9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>ROUND(Table1[[#This Row],[pledged]]/Table1[[#This Row],[goal]]*100,0)</f>
        <v>100</v>
      </c>
      <c r="P1075">
        <f>IFERROR(ROUND(Table1[[#This Row],[pledged]]/Table1[[#This Row],[backers_count]],2),0)</f>
        <v>125.09</v>
      </c>
      <c r="Q1075" t="s">
        <v>8324</v>
      </c>
      <c r="R1075" t="s">
        <v>8327</v>
      </c>
      <c r="S1075" s="14">
        <f>(((Table1[[#This Row],[launched_at]]/60)/60)/24)+DATE(1970,1,1)</f>
        <v>42193.771481481483</v>
      </c>
      <c r="T1075" s="14">
        <f>(((Table1[[#This Row],[deadline]]/60)/60)/24)+DATE(1970,1,1)</f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9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>ROUND(Table1[[#This Row],[pledged]]/Table1[[#This Row],[goal]]*100,0)</f>
        <v>110</v>
      </c>
      <c r="P1076">
        <f>IFERROR(ROUND(Table1[[#This Row],[pledged]]/Table1[[#This Row],[backers_count]],2),0)</f>
        <v>72.38</v>
      </c>
      <c r="Q1076" t="s">
        <v>8324</v>
      </c>
      <c r="R1076" t="s">
        <v>8327</v>
      </c>
      <c r="S1076" s="14">
        <f>(((Table1[[#This Row],[launched_at]]/60)/60)/24)+DATE(1970,1,1)</f>
        <v>42329.838159722218</v>
      </c>
      <c r="T1076" s="14">
        <f>(((Table1[[#This Row],[deadline]]/60)/60)/24)+DATE(1970,1,1)</f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9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>ROUND(Table1[[#This Row],[pledged]]/Table1[[#This Row],[goal]]*100,0)</f>
        <v>100</v>
      </c>
      <c r="P1077">
        <f>IFERROR(ROUND(Table1[[#This Row],[pledged]]/Table1[[#This Row],[backers_count]],2),0)</f>
        <v>305.56</v>
      </c>
      <c r="Q1077" t="s">
        <v>8328</v>
      </c>
      <c r="R1077" t="s">
        <v>8332</v>
      </c>
      <c r="S1077" s="14">
        <f>(((Table1[[#This Row],[launched_at]]/60)/60)/24)+DATE(1970,1,1)</f>
        <v>40730.105625000004</v>
      </c>
      <c r="T1077" s="14">
        <f>(((Table1[[#This Row],[deadline]]/60)/60)/24)+DATE(1970,1,1)</f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9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>ROUND(Table1[[#This Row],[pledged]]/Table1[[#This Row],[goal]]*100,0)</f>
        <v>137</v>
      </c>
      <c r="P1078">
        <f>IFERROR(ROUND(Table1[[#This Row],[pledged]]/Table1[[#This Row],[backers_count]],2),0)</f>
        <v>69.569999999999993</v>
      </c>
      <c r="Q1078" t="s">
        <v>8317</v>
      </c>
      <c r="R1078" t="s">
        <v>8318</v>
      </c>
      <c r="S1078" s="14">
        <f>(((Table1[[#This Row],[launched_at]]/60)/60)/24)+DATE(1970,1,1)</f>
        <v>42774.621712962966</v>
      </c>
      <c r="T1078" s="14">
        <f>(((Table1[[#This Row],[deadline]]/60)/60)/24)+DATE(1970,1,1)</f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9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>ROUND(Table1[[#This Row],[pledged]]/Table1[[#This Row],[goal]]*100,0)</f>
        <v>110</v>
      </c>
      <c r="P1079">
        <f>IFERROR(ROUND(Table1[[#This Row],[pledged]]/Table1[[#This Row],[backers_count]],2),0)</f>
        <v>50.75</v>
      </c>
      <c r="Q1079" t="s">
        <v>8324</v>
      </c>
      <c r="R1079" t="s">
        <v>8327</v>
      </c>
      <c r="S1079" s="14">
        <f>(((Table1[[#This Row],[launched_at]]/60)/60)/24)+DATE(1970,1,1)</f>
        <v>42061.212488425925</v>
      </c>
      <c r="T1079" s="14">
        <f>(((Table1[[#This Row],[deadline]]/60)/60)/24)+DATE(1970,1,1)</f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9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>ROUND(Table1[[#This Row],[pledged]]/Table1[[#This Row],[goal]]*100,0)</f>
        <v>110</v>
      </c>
      <c r="P1080">
        <f>IFERROR(ROUND(Table1[[#This Row],[pledged]]/Table1[[#This Row],[backers_count]],2),0)</f>
        <v>91.3</v>
      </c>
      <c r="Q1080" t="s">
        <v>8324</v>
      </c>
      <c r="R1080" t="s">
        <v>8327</v>
      </c>
      <c r="S1080" s="14">
        <f>(((Table1[[#This Row],[launched_at]]/60)/60)/24)+DATE(1970,1,1)</f>
        <v>40531.886886574073</v>
      </c>
      <c r="T1080" s="14">
        <f>(((Table1[[#This Row],[deadline]]/60)/60)/24)+DATE(1970,1,1)</f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9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>ROUND(Table1[[#This Row],[pledged]]/Table1[[#This Row],[goal]]*100,0)</f>
        <v>109</v>
      </c>
      <c r="P1081">
        <f>IFERROR(ROUND(Table1[[#This Row],[pledged]]/Table1[[#This Row],[backers_count]],2),0)</f>
        <v>54.69</v>
      </c>
      <c r="Q1081" t="s">
        <v>8312</v>
      </c>
      <c r="R1081" t="s">
        <v>8334</v>
      </c>
      <c r="S1081" s="14">
        <f>(((Table1[[#This Row],[launched_at]]/60)/60)/24)+DATE(1970,1,1)</f>
        <v>42184.816539351858</v>
      </c>
      <c r="T1081" s="14">
        <f>(((Table1[[#This Row],[deadline]]/60)/60)/24)+DATE(1970,1,1)</f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9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>ROUND(Table1[[#This Row],[pledged]]/Table1[[#This Row],[goal]]*100,0)</f>
        <v>137</v>
      </c>
      <c r="P1082">
        <f>IFERROR(ROUND(Table1[[#This Row],[pledged]]/Table1[[#This Row],[backers_count]],2),0)</f>
        <v>70.06</v>
      </c>
      <c r="Q1082" t="s">
        <v>8328</v>
      </c>
      <c r="R1082" t="s">
        <v>8332</v>
      </c>
      <c r="S1082" s="14">
        <f>(((Table1[[#This Row],[launched_at]]/60)/60)/24)+DATE(1970,1,1)</f>
        <v>42126.92123842593</v>
      </c>
      <c r="T1082" s="14">
        <f>(((Table1[[#This Row],[deadline]]/60)/60)/24)+DATE(1970,1,1)</f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9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>ROUND(Table1[[#This Row],[pledged]]/Table1[[#This Row],[goal]]*100,0)</f>
        <v>109</v>
      </c>
      <c r="P1083">
        <f>IFERROR(ROUND(Table1[[#This Row],[pledged]]/Table1[[#This Row],[backers_count]],2),0)</f>
        <v>74.819999999999993</v>
      </c>
      <c r="Q1083" t="s">
        <v>8324</v>
      </c>
      <c r="R1083" t="s">
        <v>8327</v>
      </c>
      <c r="S1083" s="14">
        <f>(((Table1[[#This Row],[launched_at]]/60)/60)/24)+DATE(1970,1,1)</f>
        <v>42303.672662037032</v>
      </c>
      <c r="T1083" s="14">
        <f>(((Table1[[#This Row],[deadline]]/60)/60)/24)+DATE(1970,1,1)</f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9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>ROUND(Table1[[#This Row],[pledged]]/Table1[[#This Row],[goal]]*100,0)</f>
        <v>136</v>
      </c>
      <c r="P1084">
        <f>IFERROR(ROUND(Table1[[#This Row],[pledged]]/Table1[[#This Row],[backers_count]],2),0)</f>
        <v>160.47</v>
      </c>
      <c r="Q1084" t="s">
        <v>8322</v>
      </c>
      <c r="R1084" t="s">
        <v>8323</v>
      </c>
      <c r="S1084" s="14">
        <f>(((Table1[[#This Row],[launched_at]]/60)/60)/24)+DATE(1970,1,1)</f>
        <v>42058.235289351855</v>
      </c>
      <c r="T1084" s="14">
        <f>(((Table1[[#This Row],[deadline]]/60)/60)/24)+DATE(1970,1,1)</f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9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>ROUND(Table1[[#This Row],[pledged]]/Table1[[#This Row],[goal]]*100,0)</f>
        <v>35</v>
      </c>
      <c r="P1085">
        <f>IFERROR(ROUND(Table1[[#This Row],[pledged]]/Table1[[#This Row],[backers_count]],2),0)</f>
        <v>104.85</v>
      </c>
      <c r="Q1085" t="s">
        <v>8314</v>
      </c>
      <c r="R1085" t="s">
        <v>8315</v>
      </c>
      <c r="S1085" s="14">
        <f>(((Table1[[#This Row],[launched_at]]/60)/60)/24)+DATE(1970,1,1)</f>
        <v>42282.678287037037</v>
      </c>
      <c r="T1085" s="14">
        <f>(((Table1[[#This Row],[deadline]]/60)/60)/24)+DATE(1970,1,1)</f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9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>ROUND(Table1[[#This Row],[pledged]]/Table1[[#This Row],[goal]]*100,0)</f>
        <v>156</v>
      </c>
      <c r="P1086">
        <f>IFERROR(ROUND(Table1[[#This Row],[pledged]]/Table1[[#This Row],[backers_count]],2),0)</f>
        <v>36.53</v>
      </c>
      <c r="Q1086" t="s">
        <v>8312</v>
      </c>
      <c r="R1086" t="s">
        <v>8334</v>
      </c>
      <c r="S1086" s="14">
        <f>(((Table1[[#This Row],[launched_at]]/60)/60)/24)+DATE(1970,1,1)</f>
        <v>41247.020243055551</v>
      </c>
      <c r="T1086" s="14">
        <f>(((Table1[[#This Row],[deadline]]/60)/60)/24)+DATE(1970,1,1)</f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9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>ROUND(Table1[[#This Row],[pledged]]/Table1[[#This Row],[goal]]*100,0)</f>
        <v>272</v>
      </c>
      <c r="P1087">
        <f>IFERROR(ROUND(Table1[[#This Row],[pledged]]/Table1[[#This Row],[backers_count]],2),0)</f>
        <v>48.54</v>
      </c>
      <c r="Q1087" t="s">
        <v>8328</v>
      </c>
      <c r="R1087" t="s">
        <v>8332</v>
      </c>
      <c r="S1087" s="14">
        <f>(((Table1[[#This Row],[launched_at]]/60)/60)/24)+DATE(1970,1,1)</f>
        <v>41228.924884259257</v>
      </c>
      <c r="T1087" s="14">
        <f>(((Table1[[#This Row],[deadline]]/60)/60)/24)+DATE(1970,1,1)</f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9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>ROUND(Table1[[#This Row],[pledged]]/Table1[[#This Row],[goal]]*100,0)</f>
        <v>109</v>
      </c>
      <c r="P1088">
        <f>IFERROR(ROUND(Table1[[#This Row],[pledged]]/Table1[[#This Row],[backers_count]],2),0)</f>
        <v>61.04</v>
      </c>
      <c r="Q1088" t="s">
        <v>8328</v>
      </c>
      <c r="R1088" t="s">
        <v>8329</v>
      </c>
      <c r="S1088" s="14">
        <f>(((Table1[[#This Row],[launched_at]]/60)/60)/24)+DATE(1970,1,1)</f>
        <v>41696.817129629628</v>
      </c>
      <c r="T1088" s="14">
        <f>(((Table1[[#This Row],[deadline]]/60)/60)/24)+DATE(1970,1,1)</f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9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>ROUND(Table1[[#This Row],[pledged]]/Table1[[#This Row],[goal]]*100,0)</f>
        <v>32</v>
      </c>
      <c r="P1089">
        <f>IFERROR(ROUND(Table1[[#This Row],[pledged]]/Table1[[#This Row],[backers_count]],2),0)</f>
        <v>115.55</v>
      </c>
      <c r="Q1089" t="s">
        <v>8312</v>
      </c>
      <c r="R1089" t="s">
        <v>8349</v>
      </c>
      <c r="S1089" s="14">
        <f>(((Table1[[#This Row],[launched_at]]/60)/60)/24)+DATE(1970,1,1)</f>
        <v>42304.210833333331</v>
      </c>
      <c r="T1089" s="14">
        <f>(((Table1[[#This Row],[deadline]]/60)/60)/24)+DATE(1970,1,1)</f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9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>ROUND(Table1[[#This Row],[pledged]]/Table1[[#This Row],[goal]]*100,0)</f>
        <v>109</v>
      </c>
      <c r="P1090">
        <f>IFERROR(ROUND(Table1[[#This Row],[pledged]]/Table1[[#This Row],[backers_count]],2),0)</f>
        <v>54.3</v>
      </c>
      <c r="Q1090" t="s">
        <v>8324</v>
      </c>
      <c r="R1090" t="s">
        <v>8327</v>
      </c>
      <c r="S1090" s="14">
        <f>(((Table1[[#This Row],[launched_at]]/60)/60)/24)+DATE(1970,1,1)</f>
        <v>41931.682939814818</v>
      </c>
      <c r="T1090" s="14">
        <f>(((Table1[[#This Row],[deadline]]/60)/60)/24)+DATE(1970,1,1)</f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9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>ROUND(Table1[[#This Row],[pledged]]/Table1[[#This Row],[goal]]*100,0)</f>
        <v>15</v>
      </c>
      <c r="P1091">
        <f>IFERROR(ROUND(Table1[[#This Row],[pledged]]/Table1[[#This Row],[backers_count]],2),0)</f>
        <v>71.34</v>
      </c>
      <c r="Q1091" t="s">
        <v>8314</v>
      </c>
      <c r="R1091" t="s">
        <v>8315</v>
      </c>
      <c r="S1091" s="14">
        <f>(((Table1[[#This Row],[launched_at]]/60)/60)/24)+DATE(1970,1,1)</f>
        <v>42388.575104166666</v>
      </c>
      <c r="T1091" s="14">
        <f>(((Table1[[#This Row],[deadline]]/60)/60)/24)+DATE(1970,1,1)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9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>ROUND(Table1[[#This Row],[pledged]]/Table1[[#This Row],[goal]]*100,0)</f>
        <v>271</v>
      </c>
      <c r="P1092">
        <f>IFERROR(ROUND(Table1[[#This Row],[pledged]]/Table1[[#This Row],[backers_count]],2),0)</f>
        <v>53.08</v>
      </c>
      <c r="Q1092" t="s">
        <v>8317</v>
      </c>
      <c r="R1092" t="s">
        <v>8318</v>
      </c>
      <c r="S1092" s="14">
        <f>(((Table1[[#This Row],[launched_at]]/60)/60)/24)+DATE(1970,1,1)</f>
        <v>42338.709108796291</v>
      </c>
      <c r="T1092" s="14">
        <f>(((Table1[[#This Row],[deadline]]/60)/60)/24)+DATE(1970,1,1)</f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9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>ROUND(Table1[[#This Row],[pledged]]/Table1[[#This Row],[goal]]*100,0)</f>
        <v>155</v>
      </c>
      <c r="P1093">
        <f>IFERROR(ROUND(Table1[[#This Row],[pledged]]/Table1[[#This Row],[backers_count]],2),0)</f>
        <v>102.08</v>
      </c>
      <c r="Q1093" t="s">
        <v>8322</v>
      </c>
      <c r="R1093" t="s">
        <v>8344</v>
      </c>
      <c r="S1093" s="14">
        <f>(((Table1[[#This Row],[launched_at]]/60)/60)/24)+DATE(1970,1,1)</f>
        <v>42125.333182870367</v>
      </c>
      <c r="T1093" s="14">
        <f>(((Table1[[#This Row],[deadline]]/60)/60)/24)+DATE(1970,1,1)</f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9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>ROUND(Table1[[#This Row],[pledged]]/Table1[[#This Row],[goal]]*100,0)</f>
        <v>108</v>
      </c>
      <c r="P1094">
        <f>IFERROR(ROUND(Table1[[#This Row],[pledged]]/Table1[[#This Row],[backers_count]],2),0)</f>
        <v>94.91</v>
      </c>
      <c r="Q1094" t="s">
        <v>8324</v>
      </c>
      <c r="R1094" t="s">
        <v>8336</v>
      </c>
      <c r="S1094" s="14">
        <f>(((Table1[[#This Row],[launched_at]]/60)/60)/24)+DATE(1970,1,1)</f>
        <v>42656.005173611105</v>
      </c>
      <c r="T1094" s="14">
        <f>(((Table1[[#This Row],[deadline]]/60)/60)/24)+DATE(1970,1,1)</f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9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>ROUND(Table1[[#This Row],[pledged]]/Table1[[#This Row],[goal]]*100,0)</f>
        <v>120</v>
      </c>
      <c r="P1095">
        <f>IFERROR(ROUND(Table1[[#This Row],[pledged]]/Table1[[#This Row],[backers_count]],2),0)</f>
        <v>50.93</v>
      </c>
      <c r="Q1095" t="s">
        <v>8328</v>
      </c>
      <c r="R1095" t="s">
        <v>8332</v>
      </c>
      <c r="S1095" s="14">
        <f>(((Table1[[#This Row],[launched_at]]/60)/60)/24)+DATE(1970,1,1)</f>
        <v>41792.667361111111</v>
      </c>
      <c r="T1095" s="14">
        <f>(((Table1[[#This Row],[deadline]]/60)/60)/24)+DATE(1970,1,1)</f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9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>ROUND(Table1[[#This Row],[pledged]]/Table1[[#This Row],[goal]]*100,0)</f>
        <v>108</v>
      </c>
      <c r="P1096">
        <f>IFERROR(ROUND(Table1[[#This Row],[pledged]]/Table1[[#This Row],[backers_count]],2),0)</f>
        <v>154.16999999999999</v>
      </c>
      <c r="Q1096" t="s">
        <v>8309</v>
      </c>
      <c r="R1096" t="s">
        <v>8310</v>
      </c>
      <c r="S1096" s="14">
        <f>(((Table1[[#This Row],[launched_at]]/60)/60)/24)+DATE(1970,1,1)</f>
        <v>42705.764513888891</v>
      </c>
      <c r="T1096" s="14">
        <f>(((Table1[[#This Row],[deadline]]/60)/60)/24)+DATE(1970,1,1)</f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9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>ROUND(Table1[[#This Row],[pledged]]/Table1[[#This Row],[goal]]*100,0)</f>
        <v>31</v>
      </c>
      <c r="P1097">
        <f>IFERROR(ROUND(Table1[[#This Row],[pledged]]/Table1[[#This Row],[backers_count]],2),0)</f>
        <v>71.87</v>
      </c>
      <c r="Q1097" t="s">
        <v>8314</v>
      </c>
      <c r="R1097" t="s">
        <v>8315</v>
      </c>
      <c r="S1097" s="14">
        <f>(((Table1[[#This Row],[launched_at]]/60)/60)/24)+DATE(1970,1,1)</f>
        <v>42018.071550925932</v>
      </c>
      <c r="T1097" s="14">
        <f>(((Table1[[#This Row],[deadline]]/60)/60)/24)+DATE(1970,1,1)</f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9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>ROUND(Table1[[#This Row],[pledged]]/Table1[[#This Row],[goal]]*100,0)</f>
        <v>108</v>
      </c>
      <c r="P1098">
        <f>IFERROR(ROUND(Table1[[#This Row],[pledged]]/Table1[[#This Row],[backers_count]],2),0)</f>
        <v>45.67</v>
      </c>
      <c r="Q1098" t="s">
        <v>8322</v>
      </c>
      <c r="R1098" t="s">
        <v>8323</v>
      </c>
      <c r="S1098" s="14">
        <f>(((Table1[[#This Row],[launched_at]]/60)/60)/24)+DATE(1970,1,1)</f>
        <v>40697.498449074075</v>
      </c>
      <c r="T1098" s="14">
        <f>(((Table1[[#This Row],[deadline]]/60)/60)/24)+DATE(1970,1,1)</f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9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>ROUND(Table1[[#This Row],[pledged]]/Table1[[#This Row],[goal]]*100,0)</f>
        <v>108</v>
      </c>
      <c r="P1099">
        <f>IFERROR(ROUND(Table1[[#This Row],[pledged]]/Table1[[#This Row],[backers_count]],2),0)</f>
        <v>76.87</v>
      </c>
      <c r="Q1099" t="s">
        <v>8322</v>
      </c>
      <c r="R1099" t="s">
        <v>8333</v>
      </c>
      <c r="S1099" s="14">
        <f>(((Table1[[#This Row],[launched_at]]/60)/60)/24)+DATE(1970,1,1)</f>
        <v>41932.819525462961</v>
      </c>
      <c r="T1099" s="14">
        <f>(((Table1[[#This Row],[deadline]]/60)/60)/24)+DATE(1970,1,1)</f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9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>ROUND(Table1[[#This Row],[pledged]]/Table1[[#This Row],[goal]]*100,0)</f>
        <v>90</v>
      </c>
      <c r="P1100">
        <f>IFERROR(ROUND(Table1[[#This Row],[pledged]]/Table1[[#This Row],[backers_count]],2),0)</f>
        <v>145.41</v>
      </c>
      <c r="Q1100" t="s">
        <v>8324</v>
      </c>
      <c r="R1100" t="s">
        <v>8336</v>
      </c>
      <c r="S1100" s="14">
        <f>(((Table1[[#This Row],[launched_at]]/60)/60)/24)+DATE(1970,1,1)</f>
        <v>42084.881539351853</v>
      </c>
      <c r="T1100" s="14">
        <f>(((Table1[[#This Row],[deadline]]/60)/60)/24)+DATE(1970,1,1)</f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9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>ROUND(Table1[[#This Row],[pledged]]/Table1[[#This Row],[goal]]*100,0)</f>
        <v>108</v>
      </c>
      <c r="P1101">
        <f>IFERROR(ROUND(Table1[[#This Row],[pledged]]/Table1[[#This Row],[backers_count]],2),0)</f>
        <v>76.8</v>
      </c>
      <c r="Q1101" t="s">
        <v>8324</v>
      </c>
      <c r="R1101" t="s">
        <v>8327</v>
      </c>
      <c r="S1101" s="14">
        <f>(((Table1[[#This Row],[launched_at]]/60)/60)/24)+DATE(1970,1,1)</f>
        <v>42495.992800925931</v>
      </c>
      <c r="T1101" s="14">
        <f>(((Table1[[#This Row],[deadline]]/60)/60)/24)+DATE(1970,1,1)</f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9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>ROUND(Table1[[#This Row],[pledged]]/Table1[[#This Row],[goal]]*100,0)</f>
        <v>139</v>
      </c>
      <c r="P1102">
        <f>IFERROR(ROUND(Table1[[#This Row],[pledged]]/Table1[[#This Row],[backers_count]],2),0)</f>
        <v>116.65</v>
      </c>
      <c r="Q1102" t="s">
        <v>8324</v>
      </c>
      <c r="R1102" t="s">
        <v>8327</v>
      </c>
      <c r="S1102" s="14">
        <f>(((Table1[[#This Row],[launched_at]]/60)/60)/24)+DATE(1970,1,1)</f>
        <v>42185.521087962959</v>
      </c>
      <c r="T1102" s="14">
        <f>(((Table1[[#This Row],[deadline]]/60)/60)/24)+DATE(1970,1,1)</f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9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>ROUND(Table1[[#This Row],[pledged]]/Table1[[#This Row],[goal]]*100,0)</f>
        <v>102</v>
      </c>
      <c r="P1103">
        <f>IFERROR(ROUND(Table1[[#This Row],[pledged]]/Table1[[#This Row],[backers_count]],2),0)</f>
        <v>83.75</v>
      </c>
      <c r="Q1103" t="s">
        <v>8322</v>
      </c>
      <c r="R1103" t="s">
        <v>8333</v>
      </c>
      <c r="S1103" s="14">
        <f>(((Table1[[#This Row],[launched_at]]/60)/60)/24)+DATE(1970,1,1)</f>
        <v>42286.660891203705</v>
      </c>
      <c r="T1103" s="14">
        <f>(((Table1[[#This Row],[deadline]]/60)/60)/24)+DATE(1970,1,1)</f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9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>ROUND(Table1[[#This Row],[pledged]]/Table1[[#This Row],[goal]]*100,0)</f>
        <v>107</v>
      </c>
      <c r="P1104">
        <f>IFERROR(ROUND(Table1[[#This Row],[pledged]]/Table1[[#This Row],[backers_count]],2),0)</f>
        <v>68.709999999999994</v>
      </c>
      <c r="Q1104" t="s">
        <v>8328</v>
      </c>
      <c r="R1104" t="s">
        <v>8332</v>
      </c>
      <c r="S1104" s="14">
        <f>(((Table1[[#This Row],[launched_at]]/60)/60)/24)+DATE(1970,1,1)</f>
        <v>42279.669768518521</v>
      </c>
      <c r="T1104" s="14">
        <f>(((Table1[[#This Row],[deadline]]/60)/60)/24)+DATE(1970,1,1)</f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9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>ROUND(Table1[[#This Row],[pledged]]/Table1[[#This Row],[goal]]*100,0)</f>
        <v>160</v>
      </c>
      <c r="P1105">
        <f>IFERROR(ROUND(Table1[[#This Row],[pledged]]/Table1[[#This Row],[backers_count]],2),0)</f>
        <v>40.29</v>
      </c>
      <c r="Q1105" t="s">
        <v>8324</v>
      </c>
      <c r="R1105" t="s">
        <v>8327</v>
      </c>
      <c r="S1105" s="14">
        <f>(((Table1[[#This Row],[launched_at]]/60)/60)/24)+DATE(1970,1,1)</f>
        <v>41793.668761574074</v>
      </c>
      <c r="T1105" s="14">
        <f>(((Table1[[#This Row],[deadline]]/60)/60)/24)+DATE(1970,1,1)</f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9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>ROUND(Table1[[#This Row],[pledged]]/Table1[[#This Row],[goal]]*100,0)</f>
        <v>107</v>
      </c>
      <c r="P1106">
        <f>IFERROR(ROUND(Table1[[#This Row],[pledged]]/Table1[[#This Row],[backers_count]],2),0)</f>
        <v>73.36</v>
      </c>
      <c r="Q1106" t="s">
        <v>8328</v>
      </c>
      <c r="R1106" t="s">
        <v>8332</v>
      </c>
      <c r="S1106" s="14">
        <f>(((Table1[[#This Row],[launched_at]]/60)/60)/24)+DATE(1970,1,1)</f>
        <v>42703.214409722219</v>
      </c>
      <c r="T1106" s="14">
        <f>(((Table1[[#This Row],[deadline]]/60)/60)/24)+DATE(1970,1,1)</f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9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>ROUND(Table1[[#This Row],[pledged]]/Table1[[#This Row],[goal]]*100,0)</f>
        <v>107</v>
      </c>
      <c r="P1107">
        <f>IFERROR(ROUND(Table1[[#This Row],[pledged]]/Table1[[#This Row],[backers_count]],2),0)</f>
        <v>74.209999999999994</v>
      </c>
      <c r="Q1107" t="s">
        <v>8324</v>
      </c>
      <c r="R1107" t="s">
        <v>8327</v>
      </c>
      <c r="S1107" s="14">
        <f>(((Table1[[#This Row],[launched_at]]/60)/60)/24)+DATE(1970,1,1)</f>
        <v>41915.762835648151</v>
      </c>
      <c r="T1107" s="14">
        <f>(((Table1[[#This Row],[deadline]]/60)/60)/24)+DATE(1970,1,1)</f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9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>ROUND(Table1[[#This Row],[pledged]]/Table1[[#This Row],[goal]]*100,0)</f>
        <v>127</v>
      </c>
      <c r="P1108">
        <f>IFERROR(ROUND(Table1[[#This Row],[pledged]]/Table1[[#This Row],[backers_count]],2),0)</f>
        <v>59.23</v>
      </c>
      <c r="Q1108" t="s">
        <v>8328</v>
      </c>
      <c r="R1108" t="s">
        <v>8332</v>
      </c>
      <c r="S1108" s="14">
        <f>(((Table1[[#This Row],[launched_at]]/60)/60)/24)+DATE(1970,1,1)</f>
        <v>41495.692627314813</v>
      </c>
      <c r="T1108" s="14">
        <f>(((Table1[[#This Row],[deadline]]/60)/60)/24)+DATE(1970,1,1)</f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9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>ROUND(Table1[[#This Row],[pledged]]/Table1[[#This Row],[goal]]*100,0)</f>
        <v>107</v>
      </c>
      <c r="P1109">
        <f>IFERROR(ROUND(Table1[[#This Row],[pledged]]/Table1[[#This Row],[backers_count]],2),0)</f>
        <v>108.78</v>
      </c>
      <c r="Q1109" t="s">
        <v>8314</v>
      </c>
      <c r="R1109" t="s">
        <v>8315</v>
      </c>
      <c r="S1109" s="14">
        <f>(((Table1[[#This Row],[launched_at]]/60)/60)/24)+DATE(1970,1,1)</f>
        <v>42068.829039351855</v>
      </c>
      <c r="T1109" s="14">
        <f>(((Table1[[#This Row],[deadline]]/60)/60)/24)+DATE(1970,1,1)</f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9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>ROUND(Table1[[#This Row],[pledged]]/Table1[[#This Row],[goal]]*100,0)</f>
        <v>27</v>
      </c>
      <c r="P1110">
        <f>IFERROR(ROUND(Table1[[#This Row],[pledged]]/Table1[[#This Row],[backers_count]],2),0)</f>
        <v>70.11</v>
      </c>
      <c r="Q1110" t="s">
        <v>8324</v>
      </c>
      <c r="R1110" t="s">
        <v>8325</v>
      </c>
      <c r="S1110" s="14">
        <f>(((Table1[[#This Row],[launched_at]]/60)/60)/24)+DATE(1970,1,1)</f>
        <v>41885.595138888886</v>
      </c>
      <c r="T1110" s="14">
        <f>(((Table1[[#This Row],[deadline]]/60)/60)/24)+DATE(1970,1,1)</f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9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>ROUND(Table1[[#This Row],[pledged]]/Table1[[#This Row],[goal]]*100,0)</f>
        <v>177</v>
      </c>
      <c r="P1111">
        <f>IFERROR(ROUND(Table1[[#This Row],[pledged]]/Table1[[#This Row],[backers_count]],2),0)</f>
        <v>81.89</v>
      </c>
      <c r="Q1111" t="s">
        <v>8322</v>
      </c>
      <c r="R1111" t="s">
        <v>8323</v>
      </c>
      <c r="S1111" s="14">
        <f>(((Table1[[#This Row],[launched_at]]/60)/60)/24)+DATE(1970,1,1)</f>
        <v>40235.900358796294</v>
      </c>
      <c r="T1111" s="14">
        <f>(((Table1[[#This Row],[deadline]]/60)/60)/24)+DATE(1970,1,1)</f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9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>ROUND(Table1[[#This Row],[pledged]]/Table1[[#This Row],[goal]]*100,0)</f>
        <v>116</v>
      </c>
      <c r="P1112">
        <f>IFERROR(ROUND(Table1[[#This Row],[pledged]]/Table1[[#This Row],[backers_count]],2),0)</f>
        <v>50.69</v>
      </c>
      <c r="Q1112" t="s">
        <v>8328</v>
      </c>
      <c r="R1112" t="s">
        <v>8329</v>
      </c>
      <c r="S1112" s="14">
        <f>(((Table1[[#This Row],[launched_at]]/60)/60)/24)+DATE(1970,1,1)</f>
        <v>41099.093865740739</v>
      </c>
      <c r="T1112" s="14">
        <f>(((Table1[[#This Row],[deadline]]/60)/60)/24)+DATE(1970,1,1)</f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9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>ROUND(Table1[[#This Row],[pledged]]/Table1[[#This Row],[goal]]*100,0)</f>
        <v>133</v>
      </c>
      <c r="P1113">
        <f>IFERROR(ROUND(Table1[[#This Row],[pledged]]/Table1[[#This Row],[backers_count]],2),0)</f>
        <v>82.94</v>
      </c>
      <c r="Q1113" t="s">
        <v>8324</v>
      </c>
      <c r="R1113" t="s">
        <v>8325</v>
      </c>
      <c r="S1113" s="14">
        <f>(((Table1[[#This Row],[launched_at]]/60)/60)/24)+DATE(1970,1,1)</f>
        <v>41843.155729166669</v>
      </c>
      <c r="T1113" s="14">
        <f>(((Table1[[#This Row],[deadline]]/60)/60)/24)+DATE(1970,1,1)</f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9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>ROUND(Table1[[#This Row],[pledged]]/Table1[[#This Row],[goal]]*100,0)</f>
        <v>106</v>
      </c>
      <c r="P1114">
        <f>IFERROR(ROUND(Table1[[#This Row],[pledged]]/Table1[[#This Row],[backers_count]],2),0)</f>
        <v>189.29</v>
      </c>
      <c r="Q1114" t="s">
        <v>8328</v>
      </c>
      <c r="R1114" t="s">
        <v>8332</v>
      </c>
      <c r="S1114" s="14">
        <f>(((Table1[[#This Row],[launched_at]]/60)/60)/24)+DATE(1970,1,1)</f>
        <v>40274.745127314818</v>
      </c>
      <c r="T1114" s="14">
        <f>(((Table1[[#This Row],[deadline]]/60)/60)/24)+DATE(1970,1,1)</f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9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>ROUND(Table1[[#This Row],[pledged]]/Table1[[#This Row],[goal]]*100,0)</f>
        <v>132</v>
      </c>
      <c r="P1115">
        <f>IFERROR(ROUND(Table1[[#This Row],[pledged]]/Table1[[#This Row],[backers_count]],2),0)</f>
        <v>48.15</v>
      </c>
      <c r="Q1115" t="s">
        <v>8314</v>
      </c>
      <c r="R1115" t="s">
        <v>8315</v>
      </c>
      <c r="S1115" s="14">
        <f>(((Table1[[#This Row],[launched_at]]/60)/60)/24)+DATE(1970,1,1)</f>
        <v>42484.829062500001</v>
      </c>
      <c r="T1115" s="14">
        <f>(((Table1[[#This Row],[deadline]]/60)/60)/24)+DATE(1970,1,1)</f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9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>ROUND(Table1[[#This Row],[pledged]]/Table1[[#This Row],[goal]]*100,0)</f>
        <v>106</v>
      </c>
      <c r="P1116">
        <f>IFERROR(ROUND(Table1[[#This Row],[pledged]]/Table1[[#This Row],[backers_count]],2),0)</f>
        <v>143.11000000000001</v>
      </c>
      <c r="Q1116" t="s">
        <v>8324</v>
      </c>
      <c r="R1116" t="s">
        <v>8327</v>
      </c>
      <c r="S1116" s="14">
        <f>(((Table1[[#This Row],[launched_at]]/60)/60)/24)+DATE(1970,1,1)</f>
        <v>41851.541585648149</v>
      </c>
      <c r="T1116" s="14">
        <f>(((Table1[[#This Row],[deadline]]/60)/60)/24)+DATE(1970,1,1)</f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9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>ROUND(Table1[[#This Row],[pledged]]/Table1[[#This Row],[goal]]*100,0)</f>
        <v>106</v>
      </c>
      <c r="P1117">
        <f>IFERROR(ROUND(Table1[[#This Row],[pledged]]/Table1[[#This Row],[backers_count]],2),0)</f>
        <v>115.02</v>
      </c>
      <c r="Q1117" t="s">
        <v>8324</v>
      </c>
      <c r="R1117" t="s">
        <v>8327</v>
      </c>
      <c r="S1117" s="14">
        <f>(((Table1[[#This Row],[launched_at]]/60)/60)/24)+DATE(1970,1,1)</f>
        <v>42737.910138888896</v>
      </c>
      <c r="T1117" s="14">
        <f>(((Table1[[#This Row],[deadline]]/60)/60)/24)+DATE(1970,1,1)</f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9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>ROUND(Table1[[#This Row],[pledged]]/Table1[[#This Row],[goal]]*100,0)</f>
        <v>106</v>
      </c>
      <c r="P1118">
        <f>IFERROR(ROUND(Table1[[#This Row],[pledged]]/Table1[[#This Row],[backers_count]],2),0)</f>
        <v>41.94</v>
      </c>
      <c r="Q1118" t="s">
        <v>8324</v>
      </c>
      <c r="R1118" t="s">
        <v>8327</v>
      </c>
      <c r="S1118" s="14">
        <f>(((Table1[[#This Row],[launched_at]]/60)/60)/24)+DATE(1970,1,1)</f>
        <v>41753.593275462961</v>
      </c>
      <c r="T1118" s="14">
        <f>(((Table1[[#This Row],[deadline]]/60)/60)/24)+DATE(1970,1,1)</f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9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>ROUND(Table1[[#This Row],[pledged]]/Table1[[#This Row],[goal]]*100,0)</f>
        <v>105</v>
      </c>
      <c r="P1119">
        <f>IFERROR(ROUND(Table1[[#This Row],[pledged]]/Table1[[#This Row],[backers_count]],2),0)</f>
        <v>107.57</v>
      </c>
      <c r="Q1119" t="s">
        <v>8324</v>
      </c>
      <c r="R1119" t="s">
        <v>8327</v>
      </c>
      <c r="S1119" s="14">
        <f>(((Table1[[#This Row],[launched_at]]/60)/60)/24)+DATE(1970,1,1)</f>
        <v>42151.069606481484</v>
      </c>
      <c r="T1119" s="14">
        <f>(((Table1[[#This Row],[deadline]]/60)/60)/24)+DATE(1970,1,1)</f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9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>ROUND(Table1[[#This Row],[pledged]]/Table1[[#This Row],[goal]]*100,0)</f>
        <v>105</v>
      </c>
      <c r="P1120">
        <f>IFERROR(ROUND(Table1[[#This Row],[pledged]]/Table1[[#This Row],[backers_count]],2),0)</f>
        <v>75.19</v>
      </c>
      <c r="Q1120" t="s">
        <v>8322</v>
      </c>
      <c r="R1120" t="s">
        <v>8323</v>
      </c>
      <c r="S1120" s="14">
        <f>(((Table1[[#This Row],[launched_at]]/60)/60)/24)+DATE(1970,1,1)</f>
        <v>40718.310659722221</v>
      </c>
      <c r="T1120" s="14">
        <f>(((Table1[[#This Row],[deadline]]/60)/60)/24)+DATE(1970,1,1)</f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9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>ROUND(Table1[[#This Row],[pledged]]/Table1[[#This Row],[goal]]*100,0)</f>
        <v>105</v>
      </c>
      <c r="P1121">
        <f>IFERROR(ROUND(Table1[[#This Row],[pledged]]/Table1[[#This Row],[backers_count]],2),0)</f>
        <v>64.16</v>
      </c>
      <c r="Q1121" t="s">
        <v>8324</v>
      </c>
      <c r="R1121" t="s">
        <v>8327</v>
      </c>
      <c r="S1121" s="14">
        <f>(((Table1[[#This Row],[launched_at]]/60)/60)/24)+DATE(1970,1,1)</f>
        <v>41809.12300925926</v>
      </c>
      <c r="T1121" s="14">
        <f>(((Table1[[#This Row],[deadline]]/60)/60)/24)+DATE(1970,1,1)</f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9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>ROUND(Table1[[#This Row],[pledged]]/Table1[[#This Row],[goal]]*100,0)</f>
        <v>105</v>
      </c>
      <c r="P1122">
        <f>IFERROR(ROUND(Table1[[#This Row],[pledged]]/Table1[[#This Row],[backers_count]],2),0)</f>
        <v>122.33</v>
      </c>
      <c r="Q1122" t="s">
        <v>8322</v>
      </c>
      <c r="R1122" t="s">
        <v>8344</v>
      </c>
      <c r="S1122" s="14">
        <f>(((Table1[[#This Row],[launched_at]]/60)/60)/24)+DATE(1970,1,1)</f>
        <v>42721.198877314819</v>
      </c>
      <c r="T1122" s="14">
        <f>(((Table1[[#This Row],[deadline]]/60)/60)/24)+DATE(1970,1,1)</f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9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>ROUND(Table1[[#This Row],[pledged]]/Table1[[#This Row],[goal]]*100,0)</f>
        <v>112</v>
      </c>
      <c r="P1123">
        <f>IFERROR(ROUND(Table1[[#This Row],[pledged]]/Table1[[#This Row],[backers_count]],2),0)</f>
        <v>105.18</v>
      </c>
      <c r="Q1123" t="s">
        <v>8322</v>
      </c>
      <c r="R1123" t="s">
        <v>8323</v>
      </c>
      <c r="S1123" s="14">
        <f>(((Table1[[#This Row],[launched_at]]/60)/60)/24)+DATE(1970,1,1)</f>
        <v>42417.818078703705</v>
      </c>
      <c r="T1123" s="14">
        <f>(((Table1[[#This Row],[deadline]]/60)/60)/24)+DATE(1970,1,1)</f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9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>ROUND(Table1[[#This Row],[pledged]]/Table1[[#This Row],[goal]]*100,0)</f>
        <v>117</v>
      </c>
      <c r="P1124">
        <f>IFERROR(ROUND(Table1[[#This Row],[pledged]]/Table1[[#This Row],[backers_count]],2),0)</f>
        <v>52.58</v>
      </c>
      <c r="Q1124" t="s">
        <v>8324</v>
      </c>
      <c r="R1124" t="s">
        <v>8327</v>
      </c>
      <c r="S1124" s="14">
        <f>(((Table1[[#This Row],[launched_at]]/60)/60)/24)+DATE(1970,1,1)</f>
        <v>42426.949988425928</v>
      </c>
      <c r="T1124" s="14">
        <f>(((Table1[[#This Row],[deadline]]/60)/60)/24)+DATE(1970,1,1)</f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9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>ROUND(Table1[[#This Row],[pledged]]/Table1[[#This Row],[goal]]*100,0)</f>
        <v>11</v>
      </c>
      <c r="P1125">
        <f>IFERROR(ROUND(Table1[[#This Row],[pledged]]/Table1[[#This Row],[backers_count]],2),0)</f>
        <v>437.5</v>
      </c>
      <c r="Q1125" t="s">
        <v>8324</v>
      </c>
      <c r="R1125" t="s">
        <v>8327</v>
      </c>
      <c r="S1125" s="14">
        <f>(((Table1[[#This Row],[launched_at]]/60)/60)/24)+DATE(1970,1,1)</f>
        <v>42796.682476851856</v>
      </c>
      <c r="T1125" s="14">
        <f>(((Table1[[#This Row],[deadline]]/60)/60)/24)+DATE(1970,1,1)</f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9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>ROUND(Table1[[#This Row],[pledged]]/Table1[[#This Row],[goal]]*100,0)</f>
        <v>105</v>
      </c>
      <c r="P1126">
        <f>IFERROR(ROUND(Table1[[#This Row],[pledged]]/Table1[[#This Row],[backers_count]],2),0)</f>
        <v>50.38</v>
      </c>
      <c r="Q1126" t="s">
        <v>8324</v>
      </c>
      <c r="R1126" t="s">
        <v>8327</v>
      </c>
      <c r="S1126" s="14">
        <f>(((Table1[[#This Row],[launched_at]]/60)/60)/24)+DATE(1970,1,1)</f>
        <v>42139.525567129633</v>
      </c>
      <c r="T1126" s="14">
        <f>(((Table1[[#This Row],[deadline]]/60)/60)/24)+DATE(1970,1,1)</f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9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>ROUND(Table1[[#This Row],[pledged]]/Table1[[#This Row],[goal]]*100,0)</f>
        <v>105</v>
      </c>
      <c r="P1127">
        <f>IFERROR(ROUND(Table1[[#This Row],[pledged]]/Table1[[#This Row],[backers_count]],2),0)</f>
        <v>113.83</v>
      </c>
      <c r="Q1127" t="s">
        <v>8328</v>
      </c>
      <c r="R1127" t="s">
        <v>8339</v>
      </c>
      <c r="S1127" s="14">
        <f>(((Table1[[#This Row],[launched_at]]/60)/60)/24)+DATE(1970,1,1)</f>
        <v>41039.409456018519</v>
      </c>
      <c r="T1127" s="14">
        <f>(((Table1[[#This Row],[deadline]]/60)/60)/24)+DATE(1970,1,1)</f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9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>ROUND(Table1[[#This Row],[pledged]]/Table1[[#This Row],[goal]]*100,0)</f>
        <v>105</v>
      </c>
      <c r="P1128">
        <f>IFERROR(ROUND(Table1[[#This Row],[pledged]]/Table1[[#This Row],[backers_count]],2),0)</f>
        <v>35.61</v>
      </c>
      <c r="Q1128" t="s">
        <v>8328</v>
      </c>
      <c r="R1128" t="s">
        <v>8329</v>
      </c>
      <c r="S1128" s="14">
        <f>(((Table1[[#This Row],[launched_at]]/60)/60)/24)+DATE(1970,1,1)</f>
        <v>40458.815625000003</v>
      </c>
      <c r="T1128" s="14">
        <f>(((Table1[[#This Row],[deadline]]/60)/60)/24)+DATE(1970,1,1)</f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9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>ROUND(Table1[[#This Row],[pledged]]/Table1[[#This Row],[goal]]*100,0)</f>
        <v>105</v>
      </c>
      <c r="P1129">
        <f>IFERROR(ROUND(Table1[[#This Row],[pledged]]/Table1[[#This Row],[backers_count]],2),0)</f>
        <v>36.86</v>
      </c>
      <c r="Q1129" t="s">
        <v>8324</v>
      </c>
      <c r="R1129" t="s">
        <v>8327</v>
      </c>
      <c r="S1129" s="14">
        <f>(((Table1[[#This Row],[launched_at]]/60)/60)/24)+DATE(1970,1,1)</f>
        <v>42558.189432870371</v>
      </c>
      <c r="T1129" s="14">
        <f>(((Table1[[#This Row],[deadline]]/60)/60)/24)+DATE(1970,1,1)</f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9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>ROUND(Table1[[#This Row],[pledged]]/Table1[[#This Row],[goal]]*100,0)</f>
        <v>2</v>
      </c>
      <c r="P1130">
        <f>IFERROR(ROUND(Table1[[#This Row],[pledged]]/Table1[[#This Row],[backers_count]],2),0)</f>
        <v>307.82</v>
      </c>
      <c r="Q1130" t="s">
        <v>8309</v>
      </c>
      <c r="R1130" t="s">
        <v>8316</v>
      </c>
      <c r="S1130" s="14">
        <f>(((Table1[[#This Row],[launched_at]]/60)/60)/24)+DATE(1970,1,1)</f>
        <v>42327.805659722217</v>
      </c>
      <c r="T1130" s="14">
        <f>(((Table1[[#This Row],[deadline]]/60)/60)/24)+DATE(1970,1,1)</f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9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>ROUND(Table1[[#This Row],[pledged]]/Table1[[#This Row],[goal]]*100,0)</f>
        <v>105</v>
      </c>
      <c r="P1131">
        <f>IFERROR(ROUND(Table1[[#This Row],[pledged]]/Table1[[#This Row],[backers_count]],2),0)</f>
        <v>93.43</v>
      </c>
      <c r="Q1131" t="s">
        <v>8324</v>
      </c>
      <c r="R1131" t="s">
        <v>8327</v>
      </c>
      <c r="S1131" s="14">
        <f>(((Table1[[#This Row],[launched_at]]/60)/60)/24)+DATE(1970,1,1)</f>
        <v>42646.092812499999</v>
      </c>
      <c r="T1131" s="14">
        <f>(((Table1[[#This Row],[deadline]]/60)/60)/24)+DATE(1970,1,1)</f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9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>ROUND(Table1[[#This Row],[pledged]]/Table1[[#This Row],[goal]]*100,0)</f>
        <v>131</v>
      </c>
      <c r="P1132">
        <f>IFERROR(ROUND(Table1[[#This Row],[pledged]]/Table1[[#This Row],[backers_count]],2),0)</f>
        <v>43.55</v>
      </c>
      <c r="Q1132" t="s">
        <v>8312</v>
      </c>
      <c r="R1132" t="s">
        <v>8334</v>
      </c>
      <c r="S1132" s="14">
        <f>(((Table1[[#This Row],[launched_at]]/60)/60)/24)+DATE(1970,1,1)</f>
        <v>41111.185891203706</v>
      </c>
      <c r="T1132" s="14">
        <f>(((Table1[[#This Row],[deadline]]/60)/60)/24)+DATE(1970,1,1)</f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9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>ROUND(Table1[[#This Row],[pledged]]/Table1[[#This Row],[goal]]*100,0)</f>
        <v>105</v>
      </c>
      <c r="P1133">
        <f>IFERROR(ROUND(Table1[[#This Row],[pledged]]/Table1[[#This Row],[backers_count]],2),0)</f>
        <v>80.400000000000006</v>
      </c>
      <c r="Q1133" t="s">
        <v>8324</v>
      </c>
      <c r="R1133" t="s">
        <v>8327</v>
      </c>
      <c r="S1133" s="14">
        <f>(((Table1[[#This Row],[launched_at]]/60)/60)/24)+DATE(1970,1,1)</f>
        <v>42248.697754629626</v>
      </c>
      <c r="T1133" s="14">
        <f>(((Table1[[#This Row],[deadline]]/60)/60)/24)+DATE(1970,1,1)</f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9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>ROUND(Table1[[#This Row],[pledged]]/Table1[[#This Row],[goal]]*100,0)</f>
        <v>104</v>
      </c>
      <c r="P1134">
        <f>IFERROR(ROUND(Table1[[#This Row],[pledged]]/Table1[[#This Row],[backers_count]],2),0)</f>
        <v>64.47</v>
      </c>
      <c r="Q1134" t="s">
        <v>8328</v>
      </c>
      <c r="R1134" t="s">
        <v>8332</v>
      </c>
      <c r="S1134" s="14">
        <f>(((Table1[[#This Row],[launched_at]]/60)/60)/24)+DATE(1970,1,1)</f>
        <v>41067.74086805556</v>
      </c>
      <c r="T1134" s="14">
        <f>(((Table1[[#This Row],[deadline]]/60)/60)/24)+DATE(1970,1,1)</f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9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>ROUND(Table1[[#This Row],[pledged]]/Table1[[#This Row],[goal]]*100,0)</f>
        <v>116</v>
      </c>
      <c r="P1135">
        <f>IFERROR(ROUND(Table1[[#This Row],[pledged]]/Table1[[#This Row],[backers_count]],2),0)</f>
        <v>50.69</v>
      </c>
      <c r="Q1135" t="s">
        <v>8324</v>
      </c>
      <c r="R1135" t="s">
        <v>8325</v>
      </c>
      <c r="S1135" s="14">
        <f>(((Table1[[#This Row],[launched_at]]/60)/60)/24)+DATE(1970,1,1)</f>
        <v>42660.618854166663</v>
      </c>
      <c r="T1135" s="14">
        <f>(((Table1[[#This Row],[deadline]]/60)/60)/24)+DATE(1970,1,1)</f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9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>ROUND(Table1[[#This Row],[pledged]]/Table1[[#This Row],[goal]]*100,0)</f>
        <v>116</v>
      </c>
      <c r="P1136">
        <f>IFERROR(ROUND(Table1[[#This Row],[pledged]]/Table1[[#This Row],[backers_count]],2),0)</f>
        <v>50.2</v>
      </c>
      <c r="Q1136" t="s">
        <v>8324</v>
      </c>
      <c r="R1136" t="s">
        <v>8327</v>
      </c>
      <c r="S1136" s="14">
        <f>(((Table1[[#This Row],[launched_at]]/60)/60)/24)+DATE(1970,1,1)</f>
        <v>42648.546111111107</v>
      </c>
      <c r="T1136" s="14">
        <f>(((Table1[[#This Row],[deadline]]/60)/60)/24)+DATE(1970,1,1)</f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9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>ROUND(Table1[[#This Row],[pledged]]/Table1[[#This Row],[goal]]*100,0)</f>
        <v>26</v>
      </c>
      <c r="P1137">
        <f>IFERROR(ROUND(Table1[[#This Row],[pledged]]/Table1[[#This Row],[backers_count]],2),0)</f>
        <v>65.97</v>
      </c>
      <c r="Q1137" t="s">
        <v>8328</v>
      </c>
      <c r="R1137" t="s">
        <v>8331</v>
      </c>
      <c r="S1137" s="14">
        <f>(((Table1[[#This Row],[launched_at]]/60)/60)/24)+DATE(1970,1,1)</f>
        <v>42796.071643518517</v>
      </c>
      <c r="T1137" s="14">
        <f>(((Table1[[#This Row],[deadline]]/60)/60)/24)+DATE(1970,1,1)</f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9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>ROUND(Table1[[#This Row],[pledged]]/Table1[[#This Row],[goal]]*100,0)</f>
        <v>104</v>
      </c>
      <c r="P1138">
        <f>IFERROR(ROUND(Table1[[#This Row],[pledged]]/Table1[[#This Row],[backers_count]],2),0)</f>
        <v>66.7</v>
      </c>
      <c r="Q1138" t="s">
        <v>8312</v>
      </c>
      <c r="R1138" t="s">
        <v>8334</v>
      </c>
      <c r="S1138" s="14">
        <f>(((Table1[[#This Row],[launched_at]]/60)/60)/24)+DATE(1970,1,1)</f>
        <v>42334.013124999998</v>
      </c>
      <c r="T1138" s="14">
        <f>(((Table1[[#This Row],[deadline]]/60)/60)/24)+DATE(1970,1,1)</f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9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>ROUND(Table1[[#This Row],[pledged]]/Table1[[#This Row],[goal]]*100,0)</f>
        <v>104</v>
      </c>
      <c r="P1139">
        <f>IFERROR(ROUND(Table1[[#This Row],[pledged]]/Table1[[#This Row],[backers_count]],2),0)</f>
        <v>64.2</v>
      </c>
      <c r="Q1139" t="s">
        <v>8322</v>
      </c>
      <c r="R1139" t="s">
        <v>8344</v>
      </c>
      <c r="S1139" s="14">
        <f>(((Table1[[#This Row],[launched_at]]/60)/60)/24)+DATE(1970,1,1)</f>
        <v>41718.043032407404</v>
      </c>
      <c r="T1139" s="14">
        <f>(((Table1[[#This Row],[deadline]]/60)/60)/24)+DATE(1970,1,1)</f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9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>ROUND(Table1[[#This Row],[pledged]]/Table1[[#This Row],[goal]]*100,0)</f>
        <v>104</v>
      </c>
      <c r="P1140">
        <f>IFERROR(ROUND(Table1[[#This Row],[pledged]]/Table1[[#This Row],[backers_count]],2),0)</f>
        <v>1300</v>
      </c>
      <c r="Q1140" t="s">
        <v>8309</v>
      </c>
      <c r="R1140" t="s">
        <v>8311</v>
      </c>
      <c r="S1140" s="14">
        <f>(((Table1[[#This Row],[launched_at]]/60)/60)/24)+DATE(1970,1,1)</f>
        <v>42720.720057870371</v>
      </c>
      <c r="T1140" s="14">
        <f>(((Table1[[#This Row],[deadline]]/60)/60)/24)+DATE(1970,1,1)</f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9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>ROUND(Table1[[#This Row],[pledged]]/Table1[[#This Row],[goal]]*100,0)</f>
        <v>104</v>
      </c>
      <c r="P1141">
        <f>IFERROR(ROUND(Table1[[#This Row],[pledged]]/Table1[[#This Row],[backers_count]],2),0)</f>
        <v>96.2</v>
      </c>
      <c r="Q1141" t="s">
        <v>8324</v>
      </c>
      <c r="R1141" t="s">
        <v>8327</v>
      </c>
      <c r="S1141" s="14">
        <f>(((Table1[[#This Row],[launched_at]]/60)/60)/24)+DATE(1970,1,1)</f>
        <v>42690.041435185187</v>
      </c>
      <c r="T1141" s="14">
        <f>(((Table1[[#This Row],[deadline]]/60)/60)/24)+DATE(1970,1,1)</f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9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>ROUND(Table1[[#This Row],[pledged]]/Table1[[#This Row],[goal]]*100,0)</f>
        <v>104</v>
      </c>
      <c r="P1142">
        <f>IFERROR(ROUND(Table1[[#This Row],[pledged]]/Table1[[#This Row],[backers_count]],2),0)</f>
        <v>54.02</v>
      </c>
      <c r="Q1142" t="s">
        <v>8322</v>
      </c>
      <c r="R1142" t="s">
        <v>8323</v>
      </c>
      <c r="S1142" s="14">
        <f>(((Table1[[#This Row],[launched_at]]/60)/60)/24)+DATE(1970,1,1)</f>
        <v>41107.053067129629</v>
      </c>
      <c r="T1142" s="14">
        <f>(((Table1[[#This Row],[deadline]]/60)/60)/24)+DATE(1970,1,1)</f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9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>ROUND(Table1[[#This Row],[pledged]]/Table1[[#This Row],[goal]]*100,0)</f>
        <v>104</v>
      </c>
      <c r="P1143">
        <f>IFERROR(ROUND(Table1[[#This Row],[pledged]]/Table1[[#This Row],[backers_count]],2),0)</f>
        <v>99.54</v>
      </c>
      <c r="Q1143" t="s">
        <v>8324</v>
      </c>
      <c r="R1143" t="s">
        <v>8336</v>
      </c>
      <c r="S1143" s="14">
        <f>(((Table1[[#This Row],[launched_at]]/60)/60)/24)+DATE(1970,1,1)</f>
        <v>42395.706435185188</v>
      </c>
      <c r="T1143" s="14">
        <f>(((Table1[[#This Row],[deadline]]/60)/60)/24)+DATE(1970,1,1)</f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9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>ROUND(Table1[[#This Row],[pledged]]/Table1[[#This Row],[goal]]*100,0)</f>
        <v>104</v>
      </c>
      <c r="P1144">
        <f>IFERROR(ROUND(Table1[[#This Row],[pledged]]/Table1[[#This Row],[backers_count]],2),0)</f>
        <v>63.11</v>
      </c>
      <c r="Q1144" t="s">
        <v>8324</v>
      </c>
      <c r="R1144" t="s">
        <v>8327</v>
      </c>
      <c r="S1144" s="14">
        <f>(((Table1[[#This Row],[launched_at]]/60)/60)/24)+DATE(1970,1,1)</f>
        <v>41827.605057870373</v>
      </c>
      <c r="T1144" s="14">
        <f>(((Table1[[#This Row],[deadline]]/60)/60)/24)+DATE(1970,1,1)</f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9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>ROUND(Table1[[#This Row],[pledged]]/Table1[[#This Row],[goal]]*100,0)</f>
        <v>103</v>
      </c>
      <c r="P1145">
        <f>IFERROR(ROUND(Table1[[#This Row],[pledged]]/Table1[[#This Row],[backers_count]],2),0)</f>
        <v>172.23</v>
      </c>
      <c r="Q1145" t="s">
        <v>8324</v>
      </c>
      <c r="R1145" t="s">
        <v>8336</v>
      </c>
      <c r="S1145" s="14">
        <f>(((Table1[[#This Row],[launched_at]]/60)/60)/24)+DATE(1970,1,1)</f>
        <v>42128.824074074073</v>
      </c>
      <c r="T1145" s="14">
        <f>(((Table1[[#This Row],[deadline]]/60)/60)/24)+DATE(1970,1,1)</f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9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>ROUND(Table1[[#This Row],[pledged]]/Table1[[#This Row],[goal]]*100,0)</f>
        <v>129</v>
      </c>
      <c r="P1146">
        <f>IFERROR(ROUND(Table1[[#This Row],[pledged]]/Table1[[#This Row],[backers_count]],2),0)</f>
        <v>53.16</v>
      </c>
      <c r="Q1146" t="s">
        <v>8324</v>
      </c>
      <c r="R1146" t="s">
        <v>8325</v>
      </c>
      <c r="S1146" s="14">
        <f>(((Table1[[#This Row],[launched_at]]/60)/60)/24)+DATE(1970,1,1)</f>
        <v>42225.559675925921</v>
      </c>
      <c r="T1146" s="14">
        <f>(((Table1[[#This Row],[deadline]]/60)/60)/24)+DATE(1970,1,1)</f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9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>ROUND(Table1[[#This Row],[pledged]]/Table1[[#This Row],[goal]]*100,0)</f>
        <v>103</v>
      </c>
      <c r="P1147">
        <f>IFERROR(ROUND(Table1[[#This Row],[pledged]]/Table1[[#This Row],[backers_count]],2),0)</f>
        <v>85.75</v>
      </c>
      <c r="Q1147" t="s">
        <v>8309</v>
      </c>
      <c r="R1147" t="s">
        <v>8341</v>
      </c>
      <c r="S1147" s="14">
        <f>(((Table1[[#This Row],[launched_at]]/60)/60)/24)+DATE(1970,1,1)</f>
        <v>41542.958449074074</v>
      </c>
      <c r="T1147" s="14">
        <f>(((Table1[[#This Row],[deadline]]/60)/60)/24)+DATE(1970,1,1)</f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9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>ROUND(Table1[[#This Row],[pledged]]/Table1[[#This Row],[goal]]*100,0)</f>
        <v>103</v>
      </c>
      <c r="P1148">
        <f>IFERROR(ROUND(Table1[[#This Row],[pledged]]/Table1[[#This Row],[backers_count]],2),0)</f>
        <v>66.69</v>
      </c>
      <c r="Q1148" t="s">
        <v>8328</v>
      </c>
      <c r="R1148" t="s">
        <v>8332</v>
      </c>
      <c r="S1148" s="14">
        <f>(((Table1[[#This Row],[launched_at]]/60)/60)/24)+DATE(1970,1,1)</f>
        <v>41794.981122685182</v>
      </c>
      <c r="T1148" s="14">
        <f>(((Table1[[#This Row],[deadline]]/60)/60)/24)+DATE(1970,1,1)</f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9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>ROUND(Table1[[#This Row],[pledged]]/Table1[[#This Row],[goal]]*100,0)</f>
        <v>102</v>
      </c>
      <c r="P1149">
        <f>IFERROR(ROUND(Table1[[#This Row],[pledged]]/Table1[[#This Row],[backers_count]],2),0)</f>
        <v>55.01</v>
      </c>
      <c r="Q1149" t="s">
        <v>8324</v>
      </c>
      <c r="R1149" t="s">
        <v>8327</v>
      </c>
      <c r="S1149" s="14">
        <f>(((Table1[[#This Row],[launched_at]]/60)/60)/24)+DATE(1970,1,1)</f>
        <v>42575.130057870367</v>
      </c>
      <c r="T1149" s="14">
        <f>(((Table1[[#This Row],[deadline]]/60)/60)/24)+DATE(1970,1,1)</f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9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>ROUND(Table1[[#This Row],[pledged]]/Table1[[#This Row],[goal]]*100,0)</f>
        <v>102</v>
      </c>
      <c r="P1150">
        <f>IFERROR(ROUND(Table1[[#This Row],[pledged]]/Table1[[#This Row],[backers_count]],2),0)</f>
        <v>82.52</v>
      </c>
      <c r="Q1150" t="s">
        <v>8312</v>
      </c>
      <c r="R1150" t="s">
        <v>8334</v>
      </c>
      <c r="S1150" s="14">
        <f>(((Table1[[#This Row],[launched_at]]/60)/60)/24)+DATE(1970,1,1)</f>
        <v>41226.95721064815</v>
      </c>
      <c r="T1150" s="14">
        <f>(((Table1[[#This Row],[deadline]]/60)/60)/24)+DATE(1970,1,1)</f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9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>ROUND(Table1[[#This Row],[pledged]]/Table1[[#This Row],[goal]]*100,0)</f>
        <v>102</v>
      </c>
      <c r="P1151">
        <f>IFERROR(ROUND(Table1[[#This Row],[pledged]]/Table1[[#This Row],[backers_count]],2),0)</f>
        <v>150.15</v>
      </c>
      <c r="Q1151" t="s">
        <v>8324</v>
      </c>
      <c r="R1151" t="s">
        <v>8327</v>
      </c>
      <c r="S1151" s="14">
        <f>(((Table1[[#This Row],[launched_at]]/60)/60)/24)+DATE(1970,1,1)</f>
        <v>42318.702094907407</v>
      </c>
      <c r="T1151" s="14">
        <f>(((Table1[[#This Row],[deadline]]/60)/60)/24)+DATE(1970,1,1)</f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9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>ROUND(Table1[[#This Row],[pledged]]/Table1[[#This Row],[goal]]*100,0)</f>
        <v>102</v>
      </c>
      <c r="P1152">
        <f>IFERROR(ROUND(Table1[[#This Row],[pledged]]/Table1[[#This Row],[backers_count]],2),0)</f>
        <v>86.49</v>
      </c>
      <c r="Q1152" t="s">
        <v>8324</v>
      </c>
      <c r="R1152" t="s">
        <v>8325</v>
      </c>
      <c r="S1152" s="14">
        <f>(((Table1[[#This Row],[launched_at]]/60)/60)/24)+DATE(1970,1,1)</f>
        <v>42381.686840277776</v>
      </c>
      <c r="T1152" s="14">
        <f>(((Table1[[#This Row],[deadline]]/60)/60)/24)+DATE(1970,1,1)</f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9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>ROUND(Table1[[#This Row],[pledged]]/Table1[[#This Row],[goal]]*100,0)</f>
        <v>102</v>
      </c>
      <c r="P1153">
        <f>IFERROR(ROUND(Table1[[#This Row],[pledged]]/Table1[[#This Row],[backers_count]],2),0)</f>
        <v>58.62</v>
      </c>
      <c r="Q1153" t="s">
        <v>8324</v>
      </c>
      <c r="R1153" t="s">
        <v>8327</v>
      </c>
      <c r="S1153" s="14">
        <f>(((Table1[[#This Row],[launched_at]]/60)/60)/24)+DATE(1970,1,1)</f>
        <v>41880.061006944445</v>
      </c>
      <c r="T1153" s="14">
        <f>(((Table1[[#This Row],[deadline]]/60)/60)/24)+DATE(1970,1,1)</f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9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>ROUND(Table1[[#This Row],[pledged]]/Table1[[#This Row],[goal]]*100,0)</f>
        <v>128</v>
      </c>
      <c r="P1154">
        <f>IFERROR(ROUND(Table1[[#This Row],[pledged]]/Table1[[#This Row],[backers_count]],2),0)</f>
        <v>82.26</v>
      </c>
      <c r="Q1154" t="s">
        <v>8324</v>
      </c>
      <c r="R1154" t="s">
        <v>8327</v>
      </c>
      <c r="S1154" s="14">
        <f>(((Table1[[#This Row],[launched_at]]/60)/60)/24)+DATE(1970,1,1)</f>
        <v>42125.647534722222</v>
      </c>
      <c r="T1154" s="14">
        <f>(((Table1[[#This Row],[deadline]]/60)/60)/24)+DATE(1970,1,1)</f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9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>ROUND(Table1[[#This Row],[pledged]]/Table1[[#This Row],[goal]]*100,0)</f>
        <v>102</v>
      </c>
      <c r="P1155">
        <f>IFERROR(ROUND(Table1[[#This Row],[pledged]]/Table1[[#This Row],[backers_count]],2),0)</f>
        <v>51.47</v>
      </c>
      <c r="Q1155" t="s">
        <v>8312</v>
      </c>
      <c r="R1155" t="s">
        <v>8334</v>
      </c>
      <c r="S1155" s="14">
        <f>(((Table1[[#This Row],[launched_at]]/60)/60)/24)+DATE(1970,1,1)</f>
        <v>41789.330312500002</v>
      </c>
      <c r="T1155" s="14">
        <f>(((Table1[[#This Row],[deadline]]/60)/60)/24)+DATE(1970,1,1)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9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>ROUND(Table1[[#This Row],[pledged]]/Table1[[#This Row],[goal]]*100,0)</f>
        <v>154</v>
      </c>
      <c r="P1156">
        <f>IFERROR(ROUND(Table1[[#This Row],[pledged]]/Table1[[#This Row],[backers_count]],2),0)</f>
        <v>28.1</v>
      </c>
      <c r="Q1156" t="s">
        <v>8317</v>
      </c>
      <c r="R1156" t="s">
        <v>8318</v>
      </c>
      <c r="S1156" s="14">
        <f>(((Table1[[#This Row],[launched_at]]/60)/60)/24)+DATE(1970,1,1)</f>
        <v>41926.585162037038</v>
      </c>
      <c r="T1156" s="14">
        <f>(((Table1[[#This Row],[deadline]]/60)/60)/24)+DATE(1970,1,1)</f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9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>ROUND(Table1[[#This Row],[pledged]]/Table1[[#This Row],[goal]]*100,0)</f>
        <v>127</v>
      </c>
      <c r="P1157">
        <f>IFERROR(ROUND(Table1[[#This Row],[pledged]]/Table1[[#This Row],[backers_count]],2),0)</f>
        <v>80.73</v>
      </c>
      <c r="Q1157" t="s">
        <v>8324</v>
      </c>
      <c r="R1157" t="s">
        <v>8327</v>
      </c>
      <c r="S1157" s="14">
        <f>(((Table1[[#This Row],[launched_at]]/60)/60)/24)+DATE(1970,1,1)</f>
        <v>41799.685902777775</v>
      </c>
      <c r="T1157" s="14">
        <f>(((Table1[[#This Row],[deadline]]/60)/60)/24)+DATE(1970,1,1)</f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9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>ROUND(Table1[[#This Row],[pledged]]/Table1[[#This Row],[goal]]*100,0)</f>
        <v>254</v>
      </c>
      <c r="P1158">
        <f>IFERROR(ROUND(Table1[[#This Row],[pledged]]/Table1[[#This Row],[backers_count]],2),0)</f>
        <v>51.31</v>
      </c>
      <c r="Q1158" t="s">
        <v>8328</v>
      </c>
      <c r="R1158" t="s">
        <v>8329</v>
      </c>
      <c r="S1158" s="14">
        <f>(((Table1[[#This Row],[launched_at]]/60)/60)/24)+DATE(1970,1,1)</f>
        <v>41951.788807870369</v>
      </c>
      <c r="T1158" s="14">
        <f>(((Table1[[#This Row],[deadline]]/60)/60)/24)+DATE(1970,1,1)</f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9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>ROUND(Table1[[#This Row],[pledged]]/Table1[[#This Row],[goal]]*100,0)</f>
        <v>508</v>
      </c>
      <c r="P1159">
        <f>IFERROR(ROUND(Table1[[#This Row],[pledged]]/Table1[[#This Row],[backers_count]],2),0)</f>
        <v>101.56</v>
      </c>
      <c r="Q1159" t="s">
        <v>8309</v>
      </c>
      <c r="R1159" t="s">
        <v>8310</v>
      </c>
      <c r="S1159" s="14">
        <f>(((Table1[[#This Row],[launched_at]]/60)/60)/24)+DATE(1970,1,1)</f>
        <v>42289.957175925927</v>
      </c>
      <c r="T1159" s="14">
        <f>(((Table1[[#This Row],[deadline]]/60)/60)/24)+DATE(1970,1,1)</f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9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>ROUND(Table1[[#This Row],[pledged]]/Table1[[#This Row],[goal]]*100,0)</f>
        <v>101</v>
      </c>
      <c r="P1160">
        <f>IFERROR(ROUND(Table1[[#This Row],[pledged]]/Table1[[#This Row],[backers_count]],2),0)</f>
        <v>36.47</v>
      </c>
      <c r="Q1160" t="s">
        <v>8324</v>
      </c>
      <c r="R1160" t="s">
        <v>8327</v>
      </c>
      <c r="S1160" s="14">
        <f>(((Table1[[#This Row],[launched_at]]/60)/60)/24)+DATE(1970,1,1)</f>
        <v>42201.675011574072</v>
      </c>
      <c r="T1160" s="14">
        <f>(((Table1[[#This Row],[deadline]]/60)/60)/24)+DATE(1970,1,1)</f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9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>ROUND(Table1[[#This Row],[pledged]]/Table1[[#This Row],[goal]]*100,0)</f>
        <v>101</v>
      </c>
      <c r="P1161">
        <f>IFERROR(ROUND(Table1[[#This Row],[pledged]]/Table1[[#This Row],[backers_count]],2),0)</f>
        <v>110.22</v>
      </c>
      <c r="Q1161" t="s">
        <v>8324</v>
      </c>
      <c r="R1161" t="s">
        <v>8327</v>
      </c>
      <c r="S1161" s="14">
        <f>(((Table1[[#This Row],[launched_at]]/60)/60)/24)+DATE(1970,1,1)</f>
        <v>41993.824340277773</v>
      </c>
      <c r="T1161" s="14">
        <f>(((Table1[[#This Row],[deadline]]/60)/60)/24)+DATE(1970,1,1)</f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9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>ROUND(Table1[[#This Row],[pledged]]/Table1[[#This Row],[goal]]*100,0)</f>
        <v>101</v>
      </c>
      <c r="P1162">
        <f>IFERROR(ROUND(Table1[[#This Row],[pledged]]/Table1[[#This Row],[backers_count]],2),0)</f>
        <v>53.89</v>
      </c>
      <c r="Q1162" t="s">
        <v>8328</v>
      </c>
      <c r="R1162" t="s">
        <v>8337</v>
      </c>
      <c r="S1162" s="14">
        <f>(((Table1[[#This Row],[launched_at]]/60)/60)/24)+DATE(1970,1,1)</f>
        <v>41923.838692129626</v>
      </c>
      <c r="T1162" s="14">
        <f>(((Table1[[#This Row],[deadline]]/60)/60)/24)+DATE(1970,1,1)</f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9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>ROUND(Table1[[#This Row],[pledged]]/Table1[[#This Row],[goal]]*100,0)</f>
        <v>112</v>
      </c>
      <c r="P1163">
        <f>IFERROR(ROUND(Table1[[#This Row],[pledged]]/Table1[[#This Row],[backers_count]],2),0)</f>
        <v>23.96</v>
      </c>
      <c r="Q1163" t="s">
        <v>8328</v>
      </c>
      <c r="R1163" t="s">
        <v>8330</v>
      </c>
      <c r="S1163" s="14">
        <f>(((Table1[[#This Row],[launched_at]]/60)/60)/24)+DATE(1970,1,1)</f>
        <v>41249.448958333334</v>
      </c>
      <c r="T1163" s="14">
        <f>(((Table1[[#This Row],[deadline]]/60)/60)/24)+DATE(1970,1,1)</f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9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>ROUND(Table1[[#This Row],[pledged]]/Table1[[#This Row],[goal]]*100,0)</f>
        <v>101</v>
      </c>
      <c r="P1164">
        <f>IFERROR(ROUND(Table1[[#This Row],[pledged]]/Table1[[#This Row],[backers_count]],2),0)</f>
        <v>93.61</v>
      </c>
      <c r="Q1164" t="s">
        <v>8324</v>
      </c>
      <c r="R1164" t="s">
        <v>8327</v>
      </c>
      <c r="S1164" s="14">
        <f>(((Table1[[#This Row],[launched_at]]/60)/60)/24)+DATE(1970,1,1)</f>
        <v>41806.395428240743</v>
      </c>
      <c r="T1164" s="14">
        <f>(((Table1[[#This Row],[deadline]]/60)/60)/24)+DATE(1970,1,1)</f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9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>ROUND(Table1[[#This Row],[pledged]]/Table1[[#This Row],[goal]]*100,0)</f>
        <v>112</v>
      </c>
      <c r="P1165">
        <f>IFERROR(ROUND(Table1[[#This Row],[pledged]]/Table1[[#This Row],[backers_count]],2),0)</f>
        <v>87.1</v>
      </c>
      <c r="Q1165" t="s">
        <v>8328</v>
      </c>
      <c r="R1165" t="s">
        <v>8332</v>
      </c>
      <c r="S1165" s="14">
        <f>(((Table1[[#This Row],[launched_at]]/60)/60)/24)+DATE(1970,1,1)</f>
        <v>41813.766099537039</v>
      </c>
      <c r="T1165" s="14">
        <f>(((Table1[[#This Row],[deadline]]/60)/60)/24)+DATE(1970,1,1)</f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9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>ROUND(Table1[[#This Row],[pledged]]/Table1[[#This Row],[goal]]*100,0)</f>
        <v>3</v>
      </c>
      <c r="P1166">
        <f>IFERROR(ROUND(Table1[[#This Row],[pledged]]/Table1[[#This Row],[backers_count]],2),0)</f>
        <v>34.130000000000003</v>
      </c>
      <c r="Q1166" t="s">
        <v>8317</v>
      </c>
      <c r="R1166" t="s">
        <v>8335</v>
      </c>
      <c r="S1166" s="14">
        <f>(((Table1[[#This Row],[launched_at]]/60)/60)/24)+DATE(1970,1,1)</f>
        <v>41445.962754629632</v>
      </c>
      <c r="T1166" s="14">
        <f>(((Table1[[#This Row],[deadline]]/60)/60)/24)+DATE(1970,1,1)</f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9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>ROUND(Table1[[#This Row],[pledged]]/Table1[[#This Row],[goal]]*100,0)</f>
        <v>101</v>
      </c>
      <c r="P1167">
        <f>IFERROR(ROUND(Table1[[#This Row],[pledged]]/Table1[[#This Row],[backers_count]],2),0)</f>
        <v>41.74</v>
      </c>
      <c r="Q1167" t="s">
        <v>8309</v>
      </c>
      <c r="R1167" t="s">
        <v>8310</v>
      </c>
      <c r="S1167" s="14">
        <f>(((Table1[[#This Row],[launched_at]]/60)/60)/24)+DATE(1970,1,1)</f>
        <v>42303.617488425924</v>
      </c>
      <c r="T1167" s="14">
        <f>(((Table1[[#This Row],[deadline]]/60)/60)/24)+DATE(1970,1,1)</f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9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>ROUND(Table1[[#This Row],[pledged]]/Table1[[#This Row],[goal]]*100,0)</f>
        <v>101</v>
      </c>
      <c r="P1168">
        <f>IFERROR(ROUND(Table1[[#This Row],[pledged]]/Table1[[#This Row],[backers_count]],2),0)</f>
        <v>55.5</v>
      </c>
      <c r="Q1168" t="s">
        <v>8324</v>
      </c>
      <c r="R1168" t="s">
        <v>8336</v>
      </c>
      <c r="S1168" s="14">
        <f>(((Table1[[#This Row],[launched_at]]/60)/60)/24)+DATE(1970,1,1)</f>
        <v>41739.525300925925</v>
      </c>
      <c r="T1168" s="14">
        <f>(((Table1[[#This Row],[deadline]]/60)/60)/24)+DATE(1970,1,1)</f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9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>ROUND(Table1[[#This Row],[pledged]]/Table1[[#This Row],[goal]]*100,0)</f>
        <v>126</v>
      </c>
      <c r="P1169">
        <f>IFERROR(ROUND(Table1[[#This Row],[pledged]]/Table1[[#This Row],[backers_count]],2),0)</f>
        <v>53.72</v>
      </c>
      <c r="Q1169" t="s">
        <v>8324</v>
      </c>
      <c r="R1169" t="s">
        <v>8327</v>
      </c>
      <c r="S1169" s="14">
        <f>(((Table1[[#This Row],[launched_at]]/60)/60)/24)+DATE(1970,1,1)</f>
        <v>41829.795729166668</v>
      </c>
      <c r="T1169" s="14">
        <f>(((Table1[[#This Row],[deadline]]/60)/60)/24)+DATE(1970,1,1)</f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9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>ROUND(Table1[[#This Row],[pledged]]/Table1[[#This Row],[goal]]*100,0)</f>
        <v>101</v>
      </c>
      <c r="P1170">
        <f>IFERROR(ROUND(Table1[[#This Row],[pledged]]/Table1[[#This Row],[backers_count]],2),0)</f>
        <v>109.71</v>
      </c>
      <c r="Q1170" t="s">
        <v>8328</v>
      </c>
      <c r="R1170" t="s">
        <v>8332</v>
      </c>
      <c r="S1170" s="14">
        <f>(((Table1[[#This Row],[launched_at]]/60)/60)/24)+DATE(1970,1,1)</f>
        <v>41524.056921296295</v>
      </c>
      <c r="T1170" s="14">
        <f>(((Table1[[#This Row],[deadline]]/60)/60)/24)+DATE(1970,1,1)</f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9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>ROUND(Table1[[#This Row],[pledged]]/Table1[[#This Row],[goal]]*100,0)</f>
        <v>126</v>
      </c>
      <c r="P1171">
        <f>IFERROR(ROUND(Table1[[#This Row],[pledged]]/Table1[[#This Row],[backers_count]],2),0)</f>
        <v>84.08</v>
      </c>
      <c r="Q1171" t="s">
        <v>8328</v>
      </c>
      <c r="R1171" t="s">
        <v>8342</v>
      </c>
      <c r="S1171" s="14">
        <f>(((Table1[[#This Row],[launched_at]]/60)/60)/24)+DATE(1970,1,1)</f>
        <v>41107.849143518521</v>
      </c>
      <c r="T1171" s="14">
        <f>(((Table1[[#This Row],[deadline]]/60)/60)/24)+DATE(1970,1,1)</f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9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>ROUND(Table1[[#This Row],[pledged]]/Table1[[#This Row],[goal]]*100,0)</f>
        <v>101</v>
      </c>
      <c r="P1172">
        <f>IFERROR(ROUND(Table1[[#This Row],[pledged]]/Table1[[#This Row],[backers_count]],2),0)</f>
        <v>88.44</v>
      </c>
      <c r="Q1172" t="s">
        <v>8328</v>
      </c>
      <c r="R1172" t="s">
        <v>8342</v>
      </c>
      <c r="S1172" s="14">
        <f>(((Table1[[#This Row],[launched_at]]/60)/60)/24)+DATE(1970,1,1)</f>
        <v>41068.520474537036</v>
      </c>
      <c r="T1172" s="14">
        <f>(((Table1[[#This Row],[deadline]]/60)/60)/24)+DATE(1970,1,1)</f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9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>ROUND(Table1[[#This Row],[pledged]]/Table1[[#This Row],[goal]]*100,0)</f>
        <v>101</v>
      </c>
      <c r="P1173">
        <f>IFERROR(ROUND(Table1[[#This Row],[pledged]]/Table1[[#This Row],[backers_count]],2),0)</f>
        <v>114.55</v>
      </c>
      <c r="Q1173" t="s">
        <v>8324</v>
      </c>
      <c r="R1173" t="s">
        <v>8327</v>
      </c>
      <c r="S1173" s="14">
        <f>(((Table1[[#This Row],[launched_at]]/60)/60)/24)+DATE(1970,1,1)</f>
        <v>41927.936157407406</v>
      </c>
      <c r="T1173" s="14">
        <f>(((Table1[[#This Row],[deadline]]/60)/60)/24)+DATE(1970,1,1)</f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9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>ROUND(Table1[[#This Row],[pledged]]/Table1[[#This Row],[goal]]*100,0)</f>
        <v>101</v>
      </c>
      <c r="P1174">
        <f>IFERROR(ROUND(Table1[[#This Row],[pledged]]/Table1[[#This Row],[backers_count]],2),0)</f>
        <v>25.69</v>
      </c>
      <c r="Q1174" t="s">
        <v>8324</v>
      </c>
      <c r="R1174" t="s">
        <v>8327</v>
      </c>
      <c r="S1174" s="14">
        <f>(((Table1[[#This Row],[launched_at]]/60)/60)/24)+DATE(1970,1,1)</f>
        <v>41827.909942129627</v>
      </c>
      <c r="T1174" s="14">
        <f>(((Table1[[#This Row],[deadline]]/60)/60)/24)+DATE(1970,1,1)</f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9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>ROUND(Table1[[#This Row],[pledged]]/Table1[[#This Row],[goal]]*100,0)</f>
        <v>101</v>
      </c>
      <c r="P1175">
        <f>IFERROR(ROUND(Table1[[#This Row],[pledged]]/Table1[[#This Row],[backers_count]],2),0)</f>
        <v>186.11</v>
      </c>
      <c r="Q1175" t="s">
        <v>8322</v>
      </c>
      <c r="R1175" t="s">
        <v>8344</v>
      </c>
      <c r="S1175" s="14">
        <f>(((Table1[[#This Row],[launched_at]]/60)/60)/24)+DATE(1970,1,1)</f>
        <v>40987.776631944449</v>
      </c>
      <c r="T1175" s="14">
        <f>(((Table1[[#This Row],[deadline]]/60)/60)/24)+DATE(1970,1,1)</f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9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>ROUND(Table1[[#This Row],[pledged]]/Table1[[#This Row],[goal]]*100,0)</f>
        <v>100</v>
      </c>
      <c r="P1176">
        <f>IFERROR(ROUND(Table1[[#This Row],[pledged]]/Table1[[#This Row],[backers_count]],2),0)</f>
        <v>122.54</v>
      </c>
      <c r="Q1176" t="s">
        <v>8324</v>
      </c>
      <c r="R1176" t="s">
        <v>8327</v>
      </c>
      <c r="S1176" s="14">
        <f>(((Table1[[#This Row],[launched_at]]/60)/60)/24)+DATE(1970,1,1)</f>
        <v>41982.688611111109</v>
      </c>
      <c r="T1176" s="14">
        <f>(((Table1[[#This Row],[deadline]]/60)/60)/24)+DATE(1970,1,1)</f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9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>ROUND(Table1[[#This Row],[pledged]]/Table1[[#This Row],[goal]]*100,0)</f>
        <v>100</v>
      </c>
      <c r="P1177">
        <f>IFERROR(ROUND(Table1[[#This Row],[pledged]]/Table1[[#This Row],[backers_count]],2),0)</f>
        <v>79.62</v>
      </c>
      <c r="Q1177" t="s">
        <v>8324</v>
      </c>
      <c r="R1177" t="s">
        <v>8327</v>
      </c>
      <c r="S1177" s="14">
        <f>(((Table1[[#This Row],[launched_at]]/60)/60)/24)+DATE(1970,1,1)</f>
        <v>41827.674143518518</v>
      </c>
      <c r="T1177" s="14">
        <f>(((Table1[[#This Row],[deadline]]/60)/60)/24)+DATE(1970,1,1)</f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9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>ROUND(Table1[[#This Row],[pledged]]/Table1[[#This Row],[goal]]*100,0)</f>
        <v>100</v>
      </c>
      <c r="P1178">
        <f>IFERROR(ROUND(Table1[[#This Row],[pledged]]/Table1[[#This Row],[backers_count]],2),0)</f>
        <v>200.49</v>
      </c>
      <c r="Q1178" t="s">
        <v>8324</v>
      </c>
      <c r="R1178" t="s">
        <v>8327</v>
      </c>
      <c r="S1178" s="14">
        <f>(((Table1[[#This Row],[launched_at]]/60)/60)/24)+DATE(1970,1,1)</f>
        <v>41787.218229166669</v>
      </c>
      <c r="T1178" s="14">
        <f>(((Table1[[#This Row],[deadline]]/60)/60)/24)+DATE(1970,1,1)</f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9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>ROUND(Table1[[#This Row],[pledged]]/Table1[[#This Row],[goal]]*100,0)</f>
        <v>10</v>
      </c>
      <c r="P1179">
        <f>IFERROR(ROUND(Table1[[#This Row],[pledged]]/Table1[[#This Row],[backers_count]],2),0)</f>
        <v>178.93</v>
      </c>
      <c r="Q1179" t="s">
        <v>8309</v>
      </c>
      <c r="R1179" t="s">
        <v>8311</v>
      </c>
      <c r="S1179" s="14">
        <f>(((Table1[[#This Row],[launched_at]]/60)/60)/24)+DATE(1970,1,1)</f>
        <v>42632.373414351852</v>
      </c>
      <c r="T1179" s="14">
        <f>(((Table1[[#This Row],[deadline]]/60)/60)/24)+DATE(1970,1,1)</f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9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>ROUND(Table1[[#This Row],[pledged]]/Table1[[#This Row],[goal]]*100,0)</f>
        <v>100</v>
      </c>
      <c r="P1180">
        <f>IFERROR(ROUND(Table1[[#This Row],[pledged]]/Table1[[#This Row],[backers_count]],2),0)</f>
        <v>68.53</v>
      </c>
      <c r="Q1180" t="s">
        <v>8324</v>
      </c>
      <c r="R1180" t="s">
        <v>8327</v>
      </c>
      <c r="S1180" s="14">
        <f>(((Table1[[#This Row],[launched_at]]/60)/60)/24)+DATE(1970,1,1)</f>
        <v>41902.333726851852</v>
      </c>
      <c r="T1180" s="14">
        <f>(((Table1[[#This Row],[deadline]]/60)/60)/24)+DATE(1970,1,1)</f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9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>ROUND(Table1[[#This Row],[pledged]]/Table1[[#This Row],[goal]]*100,0)</f>
        <v>100</v>
      </c>
      <c r="P1181">
        <f>IFERROR(ROUND(Table1[[#This Row],[pledged]]/Table1[[#This Row],[backers_count]],2),0)</f>
        <v>178.61</v>
      </c>
      <c r="Q1181" t="s">
        <v>8328</v>
      </c>
      <c r="R1181" t="s">
        <v>8332</v>
      </c>
      <c r="S1181" s="14">
        <f>(((Table1[[#This Row],[launched_at]]/60)/60)/24)+DATE(1970,1,1)</f>
        <v>40996.667199074072</v>
      </c>
      <c r="T1181" s="14">
        <f>(((Table1[[#This Row],[deadline]]/60)/60)/24)+DATE(1970,1,1)</f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9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>ROUND(Table1[[#This Row],[pledged]]/Table1[[#This Row],[goal]]*100,0)</f>
        <v>100</v>
      </c>
      <c r="P1182">
        <f>IFERROR(ROUND(Table1[[#This Row],[pledged]]/Table1[[#This Row],[backers_count]],2),0)</f>
        <v>131.58000000000001</v>
      </c>
      <c r="Q1182" t="s">
        <v>8328</v>
      </c>
      <c r="R1182" t="s">
        <v>8329</v>
      </c>
      <c r="S1182" s="14">
        <f>(((Table1[[#This Row],[launched_at]]/60)/60)/24)+DATE(1970,1,1)</f>
        <v>40417.011296296296</v>
      </c>
      <c r="T1182" s="14">
        <f>(((Table1[[#This Row],[deadline]]/60)/60)/24)+DATE(1970,1,1)</f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9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>ROUND(Table1[[#This Row],[pledged]]/Table1[[#This Row],[goal]]*100,0)</f>
        <v>100</v>
      </c>
      <c r="P1183">
        <f>IFERROR(ROUND(Table1[[#This Row],[pledged]]/Table1[[#This Row],[backers_count]],2),0)</f>
        <v>192.31</v>
      </c>
      <c r="Q1183" t="s">
        <v>8322</v>
      </c>
      <c r="R1183" t="s">
        <v>8344</v>
      </c>
      <c r="S1183" s="14">
        <f>(((Table1[[#This Row],[launched_at]]/60)/60)/24)+DATE(1970,1,1)</f>
        <v>41197.753310185188</v>
      </c>
      <c r="T1183" s="14">
        <f>(((Table1[[#This Row],[deadline]]/60)/60)/24)+DATE(1970,1,1)</f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9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>ROUND(Table1[[#This Row],[pledged]]/Table1[[#This Row],[goal]]*100,0)</f>
        <v>100</v>
      </c>
      <c r="P1184">
        <f>IFERROR(ROUND(Table1[[#This Row],[pledged]]/Table1[[#This Row],[backers_count]],2),0)</f>
        <v>100</v>
      </c>
      <c r="Q1184" t="s">
        <v>8322</v>
      </c>
      <c r="R1184" t="s">
        <v>8323</v>
      </c>
      <c r="S1184" s="14">
        <f>(((Table1[[#This Row],[launched_at]]/60)/60)/24)+DATE(1970,1,1)</f>
        <v>40343.084421296298</v>
      </c>
      <c r="T1184" s="14">
        <f>(((Table1[[#This Row],[deadline]]/60)/60)/24)+DATE(1970,1,1)</f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9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>ROUND(Table1[[#This Row],[pledged]]/Table1[[#This Row],[goal]]*100,0)</f>
        <v>100</v>
      </c>
      <c r="P1185">
        <f>IFERROR(ROUND(Table1[[#This Row],[pledged]]/Table1[[#This Row],[backers_count]],2),0)</f>
        <v>185.19</v>
      </c>
      <c r="Q1185" t="s">
        <v>8328</v>
      </c>
      <c r="R1185" t="s">
        <v>8342</v>
      </c>
      <c r="S1185" s="14">
        <f>(((Table1[[#This Row],[launched_at]]/60)/60)/24)+DATE(1970,1,1)</f>
        <v>42460.573611111111</v>
      </c>
      <c r="T1185" s="14">
        <f>(((Table1[[#This Row],[deadline]]/60)/60)/24)+DATE(1970,1,1)</f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9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>ROUND(Table1[[#This Row],[pledged]]/Table1[[#This Row],[goal]]*100,0)</f>
        <v>100</v>
      </c>
      <c r="P1186">
        <f>IFERROR(ROUND(Table1[[#This Row],[pledged]]/Table1[[#This Row],[backers_count]],2),0)</f>
        <v>64.94</v>
      </c>
      <c r="Q1186" t="s">
        <v>8324</v>
      </c>
      <c r="R1186" t="s">
        <v>8336</v>
      </c>
      <c r="S1186" s="14">
        <f>(((Table1[[#This Row],[launched_at]]/60)/60)/24)+DATE(1970,1,1)</f>
        <v>42065.750300925924</v>
      </c>
      <c r="T1186" s="14">
        <f>(((Table1[[#This Row],[deadline]]/60)/60)/24)+DATE(1970,1,1)</f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9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>ROUND(Table1[[#This Row],[pledged]]/Table1[[#This Row],[goal]]*100,0)</f>
        <v>100</v>
      </c>
      <c r="P1187">
        <f>IFERROR(ROUND(Table1[[#This Row],[pledged]]/Table1[[#This Row],[backers_count]],2),0)</f>
        <v>178.57</v>
      </c>
      <c r="Q1187" t="s">
        <v>8324</v>
      </c>
      <c r="R1187" t="s">
        <v>8327</v>
      </c>
      <c r="S1187" s="14">
        <f>(((Table1[[#This Row],[launched_at]]/60)/60)/24)+DATE(1970,1,1)</f>
        <v>41944.527627314819</v>
      </c>
      <c r="T1187" s="14">
        <f>(((Table1[[#This Row],[deadline]]/60)/60)/24)+DATE(1970,1,1)</f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9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>ROUND(Table1[[#This Row],[pledged]]/Table1[[#This Row],[goal]]*100,0)</f>
        <v>108</v>
      </c>
      <c r="P1188">
        <f>IFERROR(ROUND(Table1[[#This Row],[pledged]]/Table1[[#This Row],[backers_count]],2),0)</f>
        <v>65.16</v>
      </c>
      <c r="Q1188" t="s">
        <v>8328</v>
      </c>
      <c r="R1188" t="s">
        <v>8330</v>
      </c>
      <c r="S1188" s="14">
        <f>(((Table1[[#This Row],[launched_at]]/60)/60)/24)+DATE(1970,1,1)</f>
        <v>42016.641435185185</v>
      </c>
      <c r="T1188" s="14">
        <f>(((Table1[[#This Row],[deadline]]/60)/60)/24)+DATE(1970,1,1)</f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9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>ROUND(Table1[[#This Row],[pledged]]/Table1[[#This Row],[goal]]*100,0)</f>
        <v>20</v>
      </c>
      <c r="P1189">
        <f>IFERROR(ROUND(Table1[[#This Row],[pledged]]/Table1[[#This Row],[backers_count]],2),0)</f>
        <v>308.75</v>
      </c>
      <c r="Q1189" t="s">
        <v>8309</v>
      </c>
      <c r="R1189" t="s">
        <v>8311</v>
      </c>
      <c r="S1189" s="14">
        <f>(((Table1[[#This Row],[launched_at]]/60)/60)/24)+DATE(1970,1,1)</f>
        <v>42313.936365740738</v>
      </c>
      <c r="T1189" s="14">
        <f>(((Table1[[#This Row],[deadline]]/60)/60)/24)+DATE(1970,1,1)</f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9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>ROUND(Table1[[#This Row],[pledged]]/Table1[[#This Row],[goal]]*100,0)</f>
        <v>14</v>
      </c>
      <c r="P1190">
        <f>IFERROR(ROUND(Table1[[#This Row],[pledged]]/Table1[[#This Row],[backers_count]],2),0)</f>
        <v>129.97</v>
      </c>
      <c r="Q1190" t="s">
        <v>8309</v>
      </c>
      <c r="R1190" t="s">
        <v>8319</v>
      </c>
      <c r="S1190" s="14">
        <f>(((Table1[[#This Row],[launched_at]]/60)/60)/24)+DATE(1970,1,1)</f>
        <v>41905.429155092592</v>
      </c>
      <c r="T1190" s="14">
        <f>(((Table1[[#This Row],[deadline]]/60)/60)/24)+DATE(1970,1,1)</f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9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>ROUND(Table1[[#This Row],[pledged]]/Table1[[#This Row],[goal]]*100,0)</f>
        <v>110</v>
      </c>
      <c r="P1191">
        <f>IFERROR(ROUND(Table1[[#This Row],[pledged]]/Table1[[#This Row],[backers_count]],2),0)</f>
        <v>94.9</v>
      </c>
      <c r="Q1191" t="s">
        <v>8324</v>
      </c>
      <c r="R1191" t="s">
        <v>8336</v>
      </c>
      <c r="S1191" s="14">
        <f>(((Table1[[#This Row],[launched_at]]/60)/60)/24)+DATE(1970,1,1)</f>
        <v>41865.882928240739</v>
      </c>
      <c r="T1191" s="14">
        <f>(((Table1[[#This Row],[deadline]]/60)/60)/24)+DATE(1970,1,1)</f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9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>ROUND(Table1[[#This Row],[pledged]]/Table1[[#This Row],[goal]]*100,0)</f>
        <v>10</v>
      </c>
      <c r="P1192">
        <f>IFERROR(ROUND(Table1[[#This Row],[pledged]]/Table1[[#This Row],[backers_count]],2),0)</f>
        <v>54.67</v>
      </c>
      <c r="Q1192" t="s">
        <v>8309</v>
      </c>
      <c r="R1192" t="s">
        <v>8311</v>
      </c>
      <c r="S1192" s="14">
        <f>(((Table1[[#This Row],[launched_at]]/60)/60)/24)+DATE(1970,1,1)</f>
        <v>42626.633703703701</v>
      </c>
      <c r="T1192" s="14">
        <f>(((Table1[[#This Row],[deadline]]/60)/60)/24)+DATE(1970,1,1)</f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9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>ROUND(Table1[[#This Row],[pledged]]/Table1[[#This Row],[goal]]*100,0)</f>
        <v>2</v>
      </c>
      <c r="P1193">
        <f>IFERROR(ROUND(Table1[[#This Row],[pledged]]/Table1[[#This Row],[backers_count]],2),0)</f>
        <v>39.57</v>
      </c>
      <c r="Q1193" t="s">
        <v>8322</v>
      </c>
      <c r="R1193" t="s">
        <v>8340</v>
      </c>
      <c r="S1193" s="14">
        <f>(((Table1[[#This Row],[launched_at]]/60)/60)/24)+DATE(1970,1,1)</f>
        <v>41757.975011574075</v>
      </c>
      <c r="T1193" s="14">
        <f>(((Table1[[#This Row],[deadline]]/60)/60)/24)+DATE(1970,1,1)</f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9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>ROUND(Table1[[#This Row],[pledged]]/Table1[[#This Row],[goal]]*100,0)</f>
        <v>100</v>
      </c>
      <c r="P1194">
        <f>IFERROR(ROUND(Table1[[#This Row],[pledged]]/Table1[[#This Row],[backers_count]],2),0)</f>
        <v>148.47999999999999</v>
      </c>
      <c r="Q1194" t="s">
        <v>8324</v>
      </c>
      <c r="R1194" t="s">
        <v>8327</v>
      </c>
      <c r="S1194" s="14">
        <f>(((Table1[[#This Row],[launched_at]]/60)/60)/24)+DATE(1970,1,1)</f>
        <v>42062.834444444445</v>
      </c>
      <c r="T1194" s="14">
        <f>(((Table1[[#This Row],[deadline]]/60)/60)/24)+DATE(1970,1,1)</f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9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>ROUND(Table1[[#This Row],[pledged]]/Table1[[#This Row],[goal]]*100,0)</f>
        <v>196</v>
      </c>
      <c r="P1195">
        <f>IFERROR(ROUND(Table1[[#This Row],[pledged]]/Table1[[#This Row],[backers_count]],2),0)</f>
        <v>40.75</v>
      </c>
      <c r="Q1195" t="s">
        <v>8328</v>
      </c>
      <c r="R1195" t="s">
        <v>8330</v>
      </c>
      <c r="S1195" s="14">
        <f>(((Table1[[#This Row],[launched_at]]/60)/60)/24)+DATE(1970,1,1)</f>
        <v>41716.785011574073</v>
      </c>
      <c r="T1195" s="14">
        <f>(((Table1[[#This Row],[deadline]]/60)/60)/24)+DATE(1970,1,1)</f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9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>ROUND(Table1[[#This Row],[pledged]]/Table1[[#This Row],[goal]]*100,0)</f>
        <v>33</v>
      </c>
      <c r="P1196">
        <f>IFERROR(ROUND(Table1[[#This Row],[pledged]]/Table1[[#This Row],[backers_count]],2),0)</f>
        <v>88.8</v>
      </c>
      <c r="Q1196" t="s">
        <v>8322</v>
      </c>
      <c r="R1196" t="s">
        <v>8340</v>
      </c>
      <c r="S1196" s="14">
        <f>(((Table1[[#This Row],[launched_at]]/60)/60)/24)+DATE(1970,1,1)</f>
        <v>41904.407812500001</v>
      </c>
      <c r="T1196" s="14">
        <f>(((Table1[[#This Row],[deadline]]/60)/60)/24)+DATE(1970,1,1)</f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9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>ROUND(Table1[[#This Row],[pledged]]/Table1[[#This Row],[goal]]*100,0)</f>
        <v>106</v>
      </c>
      <c r="P1197">
        <f>IFERROR(ROUND(Table1[[#This Row],[pledged]]/Table1[[#This Row],[backers_count]],2),0)</f>
        <v>64.75</v>
      </c>
      <c r="Q1197" t="s">
        <v>8317</v>
      </c>
      <c r="R1197" t="s">
        <v>8318</v>
      </c>
      <c r="S1197" s="14">
        <f>(((Table1[[#This Row],[launched_at]]/60)/60)/24)+DATE(1970,1,1)</f>
        <v>41614.651493055557</v>
      </c>
      <c r="T1197" s="14">
        <f>(((Table1[[#This Row],[deadline]]/60)/60)/24)+DATE(1970,1,1)</f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9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>ROUND(Table1[[#This Row],[pledged]]/Table1[[#This Row],[goal]]*100,0)</f>
        <v>20</v>
      </c>
      <c r="P1198">
        <f>IFERROR(ROUND(Table1[[#This Row],[pledged]]/Table1[[#This Row],[backers_count]],2),0)</f>
        <v>44.94</v>
      </c>
      <c r="Q1198" t="s">
        <v>8314</v>
      </c>
      <c r="R1198" t="s">
        <v>8315</v>
      </c>
      <c r="S1198" s="14">
        <f>(((Table1[[#This Row],[launched_at]]/60)/60)/24)+DATE(1970,1,1)</f>
        <v>41897.134895833333</v>
      </c>
      <c r="T1198" s="14">
        <f>(((Table1[[#This Row],[deadline]]/60)/60)/24)+DATE(1970,1,1)</f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9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>ROUND(Table1[[#This Row],[pledged]]/Table1[[#This Row],[goal]]*100,0)</f>
        <v>110</v>
      </c>
      <c r="P1199">
        <f>IFERROR(ROUND(Table1[[#This Row],[pledged]]/Table1[[#This Row],[backers_count]],2),0)</f>
        <v>74.25</v>
      </c>
      <c r="Q1199" t="s">
        <v>8328</v>
      </c>
      <c r="R1199" t="s">
        <v>8332</v>
      </c>
      <c r="S1199" s="14">
        <f>(((Table1[[#This Row],[launched_at]]/60)/60)/24)+DATE(1970,1,1)</f>
        <v>42526.874236111107</v>
      </c>
      <c r="T1199" s="14">
        <f>(((Table1[[#This Row],[deadline]]/60)/60)/24)+DATE(1970,1,1)</f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9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>ROUND(Table1[[#This Row],[pledged]]/Table1[[#This Row],[goal]]*100,0)</f>
        <v>138</v>
      </c>
      <c r="P1200">
        <f>IFERROR(ROUND(Table1[[#This Row],[pledged]]/Table1[[#This Row],[backers_count]],2),0)</f>
        <v>34.17</v>
      </c>
      <c r="Q1200" t="s">
        <v>8328</v>
      </c>
      <c r="R1200" t="s">
        <v>8332</v>
      </c>
      <c r="S1200" s="14">
        <f>(((Table1[[#This Row],[launched_at]]/60)/60)/24)+DATE(1970,1,1)</f>
        <v>41543.988067129627</v>
      </c>
      <c r="T1200" s="14">
        <f>(((Table1[[#This Row],[deadline]]/60)/60)/24)+DATE(1970,1,1)</f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9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>ROUND(Table1[[#This Row],[pledged]]/Table1[[#This Row],[goal]]*100,0)</f>
        <v>320</v>
      </c>
      <c r="P1201">
        <f>IFERROR(ROUND(Table1[[#This Row],[pledged]]/Table1[[#This Row],[backers_count]],2),0)</f>
        <v>24.76</v>
      </c>
      <c r="Q1201" t="s">
        <v>8317</v>
      </c>
      <c r="R1201" t="s">
        <v>8318</v>
      </c>
      <c r="S1201" s="14">
        <f>(((Table1[[#This Row],[launched_at]]/60)/60)/24)+DATE(1970,1,1)</f>
        <v>42469.874907407408</v>
      </c>
      <c r="T1201" s="14">
        <f>(((Table1[[#This Row],[deadline]]/60)/60)/24)+DATE(1970,1,1)</f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9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>ROUND(Table1[[#This Row],[pledged]]/Table1[[#This Row],[goal]]*100,0)</f>
        <v>107</v>
      </c>
      <c r="P1202">
        <f>IFERROR(ROUND(Table1[[#This Row],[pledged]]/Table1[[#This Row],[backers_count]],2),0)</f>
        <v>28.58</v>
      </c>
      <c r="Q1202" t="s">
        <v>8322</v>
      </c>
      <c r="R1202" t="s">
        <v>8323</v>
      </c>
      <c r="S1202" s="14">
        <f>(((Table1[[#This Row],[launched_at]]/60)/60)/24)+DATE(1970,1,1)</f>
        <v>40526.36917824074</v>
      </c>
      <c r="T1202" s="14">
        <f>(((Table1[[#This Row],[deadline]]/60)/60)/24)+DATE(1970,1,1)</f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9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>ROUND(Table1[[#This Row],[pledged]]/Table1[[#This Row],[goal]]*100,0)</f>
        <v>120</v>
      </c>
      <c r="P1203">
        <f>IFERROR(ROUND(Table1[[#This Row],[pledged]]/Table1[[#This Row],[backers_count]],2),0)</f>
        <v>41.7</v>
      </c>
      <c r="Q1203" t="s">
        <v>8328</v>
      </c>
      <c r="R1203" t="s">
        <v>8337</v>
      </c>
      <c r="S1203" s="14">
        <f>(((Table1[[#This Row],[launched_at]]/60)/60)/24)+DATE(1970,1,1)</f>
        <v>42051.148888888885</v>
      </c>
      <c r="T1203" s="14">
        <f>(((Table1[[#This Row],[deadline]]/60)/60)/24)+DATE(1970,1,1)</f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9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>ROUND(Table1[[#This Row],[pledged]]/Table1[[#This Row],[goal]]*100,0)</f>
        <v>114</v>
      </c>
      <c r="P1204">
        <f>IFERROR(ROUND(Table1[[#This Row],[pledged]]/Table1[[#This Row],[backers_count]],2),0)</f>
        <v>77.34</v>
      </c>
      <c r="Q1204" t="s">
        <v>8324</v>
      </c>
      <c r="R1204" t="s">
        <v>8327</v>
      </c>
      <c r="S1204" s="14">
        <f>(((Table1[[#This Row],[launched_at]]/60)/60)/24)+DATE(1970,1,1)</f>
        <v>41375.702210648145</v>
      </c>
      <c r="T1204" s="14">
        <f>(((Table1[[#This Row],[deadline]]/60)/60)/24)+DATE(1970,1,1)</f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9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>ROUND(Table1[[#This Row],[pledged]]/Table1[[#This Row],[goal]]*100,0)</f>
        <v>120</v>
      </c>
      <c r="P1205">
        <f>IFERROR(ROUND(Table1[[#This Row],[pledged]]/Table1[[#This Row],[backers_count]],2),0)</f>
        <v>159.47</v>
      </c>
      <c r="Q1205" t="s">
        <v>8324</v>
      </c>
      <c r="R1205" t="s">
        <v>8327</v>
      </c>
      <c r="S1205" s="14">
        <f>(((Table1[[#This Row],[launched_at]]/60)/60)/24)+DATE(1970,1,1)</f>
        <v>42089.412557870368</v>
      </c>
      <c r="T1205" s="14">
        <f>(((Table1[[#This Row],[deadline]]/60)/60)/24)+DATE(1970,1,1)</f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9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>ROUND(Table1[[#This Row],[pledged]]/Table1[[#This Row],[goal]]*100,0)</f>
        <v>237</v>
      </c>
      <c r="P1206">
        <f>IFERROR(ROUND(Table1[[#This Row],[pledged]]/Table1[[#This Row],[backers_count]],2),0)</f>
        <v>36.21</v>
      </c>
      <c r="Q1206" t="s">
        <v>8328</v>
      </c>
      <c r="R1206" t="s">
        <v>8330</v>
      </c>
      <c r="S1206" s="14">
        <f>(((Table1[[#This Row],[launched_at]]/60)/60)/24)+DATE(1970,1,1)</f>
        <v>42145.919687500005</v>
      </c>
      <c r="T1206" s="14">
        <f>(((Table1[[#This Row],[deadline]]/60)/60)/24)+DATE(1970,1,1)</f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9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>ROUND(Table1[[#This Row],[pledged]]/Table1[[#This Row],[goal]]*100,0)</f>
        <v>3</v>
      </c>
      <c r="P1207">
        <f>IFERROR(ROUND(Table1[[#This Row],[pledged]]/Table1[[#This Row],[backers_count]],2),0)</f>
        <v>81.239999999999995</v>
      </c>
      <c r="Q1207" t="s">
        <v>8322</v>
      </c>
      <c r="R1207" t="s">
        <v>8338</v>
      </c>
      <c r="S1207" s="14">
        <f>(((Table1[[#This Row],[launched_at]]/60)/60)/24)+DATE(1970,1,1)</f>
        <v>42186.257418981477</v>
      </c>
      <c r="T1207" s="14">
        <f>(((Table1[[#This Row],[deadline]]/60)/60)/24)+DATE(1970,1,1)</f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9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>ROUND(Table1[[#This Row],[pledged]]/Table1[[#This Row],[goal]]*100,0)</f>
        <v>117</v>
      </c>
      <c r="P1208">
        <f>IFERROR(ROUND(Table1[[#This Row],[pledged]]/Table1[[#This Row],[backers_count]],2),0)</f>
        <v>85.18</v>
      </c>
      <c r="Q1208" t="s">
        <v>8324</v>
      </c>
      <c r="R1208" t="s">
        <v>8325</v>
      </c>
      <c r="S1208" s="14">
        <f>(((Table1[[#This Row],[launched_at]]/60)/60)/24)+DATE(1970,1,1)</f>
        <v>42024.702893518523</v>
      </c>
      <c r="T1208" s="14">
        <f>(((Table1[[#This Row],[deadline]]/60)/60)/24)+DATE(1970,1,1)</f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9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>ROUND(Table1[[#This Row],[pledged]]/Table1[[#This Row],[goal]]*100,0)</f>
        <v>134</v>
      </c>
      <c r="P1209">
        <f>IFERROR(ROUND(Table1[[#This Row],[pledged]]/Table1[[#This Row],[backers_count]],2),0)</f>
        <v>62.38</v>
      </c>
      <c r="Q1209" t="s">
        <v>8328</v>
      </c>
      <c r="R1209" t="s">
        <v>8329</v>
      </c>
      <c r="S1209" s="14">
        <f>(((Table1[[#This Row],[launched_at]]/60)/60)/24)+DATE(1970,1,1)</f>
        <v>41373.690266203703</v>
      </c>
      <c r="T1209" s="14">
        <f>(((Table1[[#This Row],[deadline]]/60)/60)/24)+DATE(1970,1,1)</f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9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>ROUND(Table1[[#This Row],[pledged]]/Table1[[#This Row],[goal]]*100,0)</f>
        <v>212</v>
      </c>
      <c r="P1210">
        <f>IFERROR(ROUND(Table1[[#This Row],[pledged]]/Table1[[#This Row],[backers_count]],2),0)</f>
        <v>50.25</v>
      </c>
      <c r="Q1210" t="s">
        <v>8328</v>
      </c>
      <c r="R1210" t="s">
        <v>8332</v>
      </c>
      <c r="S1210" s="14">
        <f>(((Table1[[#This Row],[launched_at]]/60)/60)/24)+DATE(1970,1,1)</f>
        <v>42707.074976851851</v>
      </c>
      <c r="T1210" s="14">
        <f>(((Table1[[#This Row],[deadline]]/60)/60)/24)+DATE(1970,1,1)</f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9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>ROUND(Table1[[#This Row],[pledged]]/Table1[[#This Row],[goal]]*100,0)</f>
        <v>2</v>
      </c>
      <c r="P1211">
        <f>IFERROR(ROUND(Table1[[#This Row],[pledged]]/Table1[[#This Row],[backers_count]],2),0)</f>
        <v>424.45</v>
      </c>
      <c r="Q1211" t="s">
        <v>8309</v>
      </c>
      <c r="R1211" t="s">
        <v>8311</v>
      </c>
      <c r="S1211" s="14">
        <f>(((Table1[[#This Row],[launched_at]]/60)/60)/24)+DATE(1970,1,1)</f>
        <v>41921.263078703705</v>
      </c>
      <c r="T1211" s="14">
        <f>(((Table1[[#This Row],[deadline]]/60)/60)/24)+DATE(1970,1,1)</f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9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>ROUND(Table1[[#This Row],[pledged]]/Table1[[#This Row],[goal]]*100,0)</f>
        <v>72</v>
      </c>
      <c r="P1212">
        <f>IFERROR(ROUND(Table1[[#This Row],[pledged]]/Table1[[#This Row],[backers_count]],2),0)</f>
        <v>49.12</v>
      </c>
      <c r="Q1212" t="s">
        <v>8317</v>
      </c>
      <c r="R1212" t="s">
        <v>8345</v>
      </c>
      <c r="S1212" s="14">
        <f>(((Table1[[#This Row],[launched_at]]/60)/60)/24)+DATE(1970,1,1)</f>
        <v>41923.783576388887</v>
      </c>
      <c r="T1212" s="14">
        <f>(((Table1[[#This Row],[deadline]]/60)/60)/24)+DATE(1970,1,1)</f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9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>ROUND(Table1[[#This Row],[pledged]]/Table1[[#This Row],[goal]]*100,0)</f>
        <v>104</v>
      </c>
      <c r="P1213">
        <f>IFERROR(ROUND(Table1[[#This Row],[pledged]]/Table1[[#This Row],[backers_count]],2),0)</f>
        <v>53.56</v>
      </c>
      <c r="Q1213" t="s">
        <v>8328</v>
      </c>
      <c r="R1213" t="s">
        <v>8332</v>
      </c>
      <c r="S1213" s="14">
        <f>(((Table1[[#This Row],[launched_at]]/60)/60)/24)+DATE(1970,1,1)</f>
        <v>40663.08666666667</v>
      </c>
      <c r="T1213" s="14">
        <f>(((Table1[[#This Row],[deadline]]/60)/60)/24)+DATE(1970,1,1)</f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9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>ROUND(Table1[[#This Row],[pledged]]/Table1[[#This Row],[goal]]*100,0)</f>
        <v>155</v>
      </c>
      <c r="P1214">
        <f>IFERROR(ROUND(Table1[[#This Row],[pledged]]/Table1[[#This Row],[backers_count]],2),0)</f>
        <v>83.14</v>
      </c>
      <c r="Q1214" t="s">
        <v>8324</v>
      </c>
      <c r="R1214" t="s">
        <v>8327</v>
      </c>
      <c r="S1214" s="14">
        <f>(((Table1[[#This Row],[launched_at]]/60)/60)/24)+DATE(1970,1,1)</f>
        <v>42126.87501157407</v>
      </c>
      <c r="T1214" s="14">
        <f>(((Table1[[#This Row],[deadline]]/60)/60)/24)+DATE(1970,1,1)</f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9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>ROUND(Table1[[#This Row],[pledged]]/Table1[[#This Row],[goal]]*100,0)</f>
        <v>103</v>
      </c>
      <c r="P1215">
        <f>IFERROR(ROUND(Table1[[#This Row],[pledged]]/Table1[[#This Row],[backers_count]],2),0)</f>
        <v>43.04</v>
      </c>
      <c r="Q1215" t="s">
        <v>8322</v>
      </c>
      <c r="R1215" t="s">
        <v>8344</v>
      </c>
      <c r="S1215" s="14">
        <f>(((Table1[[#This Row],[launched_at]]/60)/60)/24)+DATE(1970,1,1)</f>
        <v>41701.901817129627</v>
      </c>
      <c r="T1215" s="14">
        <f>(((Table1[[#This Row],[deadline]]/60)/60)/24)+DATE(1970,1,1)</f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9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>ROUND(Table1[[#This Row],[pledged]]/Table1[[#This Row],[goal]]*100,0)</f>
        <v>155</v>
      </c>
      <c r="P1216">
        <f>IFERROR(ROUND(Table1[[#This Row],[pledged]]/Table1[[#This Row],[backers_count]],2),0)</f>
        <v>96.71</v>
      </c>
      <c r="Q1216" t="s">
        <v>8322</v>
      </c>
      <c r="R1216" t="s">
        <v>8344</v>
      </c>
      <c r="S1216" s="14">
        <f>(((Table1[[#This Row],[launched_at]]/60)/60)/24)+DATE(1970,1,1)</f>
        <v>41311.799513888887</v>
      </c>
      <c r="T1216" s="14">
        <f>(((Table1[[#This Row],[deadline]]/60)/60)/24)+DATE(1970,1,1)</f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9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>ROUND(Table1[[#This Row],[pledged]]/Table1[[#This Row],[goal]]*100,0)</f>
        <v>155</v>
      </c>
      <c r="P1217">
        <f>IFERROR(ROUND(Table1[[#This Row],[pledged]]/Table1[[#This Row],[backers_count]],2),0)</f>
        <v>69.27</v>
      </c>
      <c r="Q1217" t="s">
        <v>8320</v>
      </c>
      <c r="R1217" t="s">
        <v>8321</v>
      </c>
      <c r="S1217" s="14">
        <f>(((Table1[[#This Row],[launched_at]]/60)/60)/24)+DATE(1970,1,1)</f>
        <v>42738.692233796297</v>
      </c>
      <c r="T1217" s="14">
        <f>(((Table1[[#This Row],[deadline]]/60)/60)/24)+DATE(1970,1,1)</f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9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>ROUND(Table1[[#This Row],[pledged]]/Table1[[#This Row],[goal]]*100,0)</f>
        <v>31</v>
      </c>
      <c r="P1218">
        <f>IFERROR(ROUND(Table1[[#This Row],[pledged]]/Table1[[#This Row],[backers_count]],2),0)</f>
        <v>231.75</v>
      </c>
      <c r="Q1218" t="s">
        <v>8328</v>
      </c>
      <c r="R1218" t="s">
        <v>8351</v>
      </c>
      <c r="S1218" s="14">
        <f>(((Table1[[#This Row],[launched_at]]/60)/60)/24)+DATE(1970,1,1)</f>
        <v>40847.171018518515</v>
      </c>
      <c r="T1218" s="14">
        <f>(((Table1[[#This Row],[deadline]]/60)/60)/24)+DATE(1970,1,1)</f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9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>ROUND(Table1[[#This Row],[pledged]]/Table1[[#This Row],[goal]]*100,0)</f>
        <v>4</v>
      </c>
      <c r="P1219">
        <f>IFERROR(ROUND(Table1[[#This Row],[pledged]]/Table1[[#This Row],[backers_count]],2),0)</f>
        <v>125.27</v>
      </c>
      <c r="Q1219" t="s">
        <v>8324</v>
      </c>
      <c r="R1219" t="s">
        <v>8325</v>
      </c>
      <c r="S1219" s="14">
        <f>(((Table1[[#This Row],[launched_at]]/60)/60)/24)+DATE(1970,1,1)</f>
        <v>42081.731273148151</v>
      </c>
      <c r="T1219" s="14">
        <f>(((Table1[[#This Row],[deadline]]/60)/60)/24)+DATE(1970,1,1)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9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>ROUND(Table1[[#This Row],[pledged]]/Table1[[#This Row],[goal]]*100,0)</f>
        <v>31</v>
      </c>
      <c r="P1220">
        <f>IFERROR(ROUND(Table1[[#This Row],[pledged]]/Table1[[#This Row],[backers_count]],2),0)</f>
        <v>124.92</v>
      </c>
      <c r="Q1220" t="s">
        <v>8309</v>
      </c>
      <c r="R1220" t="s">
        <v>8311</v>
      </c>
      <c r="S1220" s="14">
        <f>(((Table1[[#This Row],[launched_at]]/60)/60)/24)+DATE(1970,1,1)</f>
        <v>42668.726701388892</v>
      </c>
      <c r="T1220" s="14">
        <f>(((Table1[[#This Row],[deadline]]/60)/60)/24)+DATE(1970,1,1)</f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9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>ROUND(Table1[[#This Row],[pledged]]/Table1[[#This Row],[goal]]*100,0)</f>
        <v>107</v>
      </c>
      <c r="P1221">
        <f>IFERROR(ROUND(Table1[[#This Row],[pledged]]/Table1[[#This Row],[backers_count]],2),0)</f>
        <v>100.22</v>
      </c>
      <c r="Q1221" t="s">
        <v>8324</v>
      </c>
      <c r="R1221" t="s">
        <v>8327</v>
      </c>
      <c r="S1221" s="14">
        <f>(((Table1[[#This Row],[launched_at]]/60)/60)/24)+DATE(1970,1,1)</f>
        <v>41791.993414351848</v>
      </c>
      <c r="T1221" s="14">
        <f>(((Table1[[#This Row],[deadline]]/60)/60)/24)+DATE(1970,1,1)</f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9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>ROUND(Table1[[#This Row],[pledged]]/Table1[[#This Row],[goal]]*100,0)</f>
        <v>102</v>
      </c>
      <c r="P1222">
        <f>IFERROR(ROUND(Table1[[#This Row],[pledged]]/Table1[[#This Row],[backers_count]],2),0)</f>
        <v>72.89</v>
      </c>
      <c r="Q1222" t="s">
        <v>8324</v>
      </c>
      <c r="R1222" t="s">
        <v>8327</v>
      </c>
      <c r="S1222" s="14">
        <f>(((Table1[[#This Row],[launched_at]]/60)/60)/24)+DATE(1970,1,1)</f>
        <v>41943.753032407411</v>
      </c>
      <c r="T1222" s="14">
        <f>(((Table1[[#This Row],[deadline]]/60)/60)/24)+DATE(1970,1,1)</f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9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>ROUND(Table1[[#This Row],[pledged]]/Table1[[#This Row],[goal]]*100,0)</f>
        <v>153</v>
      </c>
      <c r="P1223">
        <f>IFERROR(ROUND(Table1[[#This Row],[pledged]]/Table1[[#This Row],[backers_count]],2),0)</f>
        <v>70.459999999999994</v>
      </c>
      <c r="Q1223" t="s">
        <v>8324</v>
      </c>
      <c r="R1223" t="s">
        <v>8327</v>
      </c>
      <c r="S1223" s="14">
        <f>(((Table1[[#This Row],[launched_at]]/60)/60)/24)+DATE(1970,1,1)</f>
        <v>42034.928252314814</v>
      </c>
      <c r="T1223" s="14">
        <f>(((Table1[[#This Row],[deadline]]/60)/60)/24)+DATE(1970,1,1)</f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9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>ROUND(Table1[[#This Row],[pledged]]/Table1[[#This Row],[goal]]*100,0)</f>
        <v>102</v>
      </c>
      <c r="P1224">
        <f>IFERROR(ROUND(Table1[[#This Row],[pledged]]/Table1[[#This Row],[backers_count]],2),0)</f>
        <v>80.16</v>
      </c>
      <c r="Q1224" t="s">
        <v>8324</v>
      </c>
      <c r="R1224" t="s">
        <v>8327</v>
      </c>
      <c r="S1224" s="14">
        <f>(((Table1[[#This Row],[launched_at]]/60)/60)/24)+DATE(1970,1,1)</f>
        <v>41841.26489583333</v>
      </c>
      <c r="T1224" s="14">
        <f>(((Table1[[#This Row],[deadline]]/60)/60)/24)+DATE(1970,1,1)</f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9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>ROUND(Table1[[#This Row],[pledged]]/Table1[[#This Row],[goal]]*100,0)</f>
        <v>30</v>
      </c>
      <c r="P1225">
        <f>IFERROR(ROUND(Table1[[#This Row],[pledged]]/Table1[[#This Row],[backers_count]],2),0)</f>
        <v>51.29</v>
      </c>
      <c r="Q1225" t="s">
        <v>8317</v>
      </c>
      <c r="R1225" t="s">
        <v>8335</v>
      </c>
      <c r="S1225" s="14">
        <f>(((Table1[[#This Row],[launched_at]]/60)/60)/24)+DATE(1970,1,1)</f>
        <v>41575.237430555557</v>
      </c>
      <c r="T1225" s="14">
        <f>(((Table1[[#This Row],[deadline]]/60)/60)/24)+DATE(1970,1,1)</f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9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>ROUND(Table1[[#This Row],[pledged]]/Table1[[#This Row],[goal]]*100,0)</f>
        <v>101</v>
      </c>
      <c r="P1226">
        <f>IFERROR(ROUND(Table1[[#This Row],[pledged]]/Table1[[#This Row],[backers_count]],2),0)</f>
        <v>114.13</v>
      </c>
      <c r="Q1226" t="s">
        <v>8324</v>
      </c>
      <c r="R1226" t="s">
        <v>8327</v>
      </c>
      <c r="S1226" s="14">
        <f>(((Table1[[#This Row],[launched_at]]/60)/60)/24)+DATE(1970,1,1)</f>
        <v>41851.200150462959</v>
      </c>
      <c r="T1226" s="14">
        <f>(((Table1[[#This Row],[deadline]]/60)/60)/24)+DATE(1970,1,1)</f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9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>ROUND(Table1[[#This Row],[pledged]]/Table1[[#This Row],[goal]]*100,0)</f>
        <v>130</v>
      </c>
      <c r="P1227">
        <f>IFERROR(ROUND(Table1[[#This Row],[pledged]]/Table1[[#This Row],[backers_count]],2),0)</f>
        <v>42.21</v>
      </c>
      <c r="Q1227" t="s">
        <v>8324</v>
      </c>
      <c r="R1227" t="s">
        <v>8327</v>
      </c>
      <c r="S1227" s="14">
        <f>(((Table1[[#This Row],[launched_at]]/60)/60)/24)+DATE(1970,1,1)</f>
        <v>42566.441203703704</v>
      </c>
      <c r="T1227" s="14">
        <f>(((Table1[[#This Row],[deadline]]/60)/60)/24)+DATE(1970,1,1)</f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9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>ROUND(Table1[[#This Row],[pledged]]/Table1[[#This Row],[goal]]*100,0)</f>
        <v>103</v>
      </c>
      <c r="P1228">
        <f>IFERROR(ROUND(Table1[[#This Row],[pledged]]/Table1[[#This Row],[backers_count]],2),0)</f>
        <v>77.27</v>
      </c>
      <c r="Q1228" t="s">
        <v>8312</v>
      </c>
      <c r="R1228" t="s">
        <v>8334</v>
      </c>
      <c r="S1228" s="14">
        <f>(((Table1[[#This Row],[launched_at]]/60)/60)/24)+DATE(1970,1,1)</f>
        <v>41299.878148148149</v>
      </c>
      <c r="T1228" s="14">
        <f>(((Table1[[#This Row],[deadline]]/60)/60)/24)+DATE(1970,1,1)</f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9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>ROUND(Table1[[#This Row],[pledged]]/Table1[[#This Row],[goal]]*100,0)</f>
        <v>101</v>
      </c>
      <c r="P1229">
        <f>IFERROR(ROUND(Table1[[#This Row],[pledged]]/Table1[[#This Row],[backers_count]],2),0)</f>
        <v>267.64999999999998</v>
      </c>
      <c r="Q1229" t="s">
        <v>8324</v>
      </c>
      <c r="R1229" t="s">
        <v>8336</v>
      </c>
      <c r="S1229" s="14">
        <f>(((Table1[[#This Row],[launched_at]]/60)/60)/24)+DATE(1970,1,1)</f>
        <v>41771.814791666664</v>
      </c>
      <c r="T1229" s="14">
        <f>(((Table1[[#This Row],[deadline]]/60)/60)/24)+DATE(1970,1,1)</f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9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>ROUND(Table1[[#This Row],[pledged]]/Table1[[#This Row],[goal]]*100,0)</f>
        <v>114</v>
      </c>
      <c r="P1230">
        <f>IFERROR(ROUND(Table1[[#This Row],[pledged]]/Table1[[#This Row],[backers_count]],2),0)</f>
        <v>56.83</v>
      </c>
      <c r="Q1230" t="s">
        <v>8324</v>
      </c>
      <c r="R1230" t="s">
        <v>8327</v>
      </c>
      <c r="S1230" s="14">
        <f>(((Table1[[#This Row],[launched_at]]/60)/60)/24)+DATE(1970,1,1)</f>
        <v>42581.397546296299</v>
      </c>
      <c r="T1230" s="14">
        <f>(((Table1[[#This Row],[deadline]]/60)/60)/24)+DATE(1970,1,1)</f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9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>ROUND(Table1[[#This Row],[pledged]]/Table1[[#This Row],[goal]]*100,0)</f>
        <v>114</v>
      </c>
      <c r="P1231">
        <f>IFERROR(ROUND(Table1[[#This Row],[pledged]]/Table1[[#This Row],[backers_count]],2),0)</f>
        <v>39.869999999999997</v>
      </c>
      <c r="Q1231" t="s">
        <v>8324</v>
      </c>
      <c r="R1231" t="s">
        <v>8327</v>
      </c>
      <c r="S1231" s="14">
        <f>(((Table1[[#This Row],[launched_at]]/60)/60)/24)+DATE(1970,1,1)</f>
        <v>41914.295104166667</v>
      </c>
      <c r="T1231" s="14">
        <f>(((Table1[[#This Row],[deadline]]/60)/60)/24)+DATE(1970,1,1)</f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9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>ROUND(Table1[[#This Row],[pledged]]/Table1[[#This Row],[goal]]*100,0)</f>
        <v>101</v>
      </c>
      <c r="P1232">
        <f>IFERROR(ROUND(Table1[[#This Row],[pledged]]/Table1[[#This Row],[backers_count]],2),0)</f>
        <v>64.709999999999994</v>
      </c>
      <c r="Q1232" t="s">
        <v>8328</v>
      </c>
      <c r="R1232" t="s">
        <v>8339</v>
      </c>
      <c r="S1232" s="14">
        <f>(((Table1[[#This Row],[launched_at]]/60)/60)/24)+DATE(1970,1,1)</f>
        <v>41572.492974537039</v>
      </c>
      <c r="T1232" s="14">
        <f>(((Table1[[#This Row],[deadline]]/60)/60)/24)+DATE(1970,1,1)</f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9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>ROUND(Table1[[#This Row],[pledged]]/Table1[[#This Row],[goal]]*100,0)</f>
        <v>174</v>
      </c>
      <c r="P1233">
        <f>IFERROR(ROUND(Table1[[#This Row],[pledged]]/Table1[[#This Row],[backers_count]],2),0)</f>
        <v>32.32</v>
      </c>
      <c r="Q1233" t="s">
        <v>8314</v>
      </c>
      <c r="R1233" t="s">
        <v>8315</v>
      </c>
      <c r="S1233" s="14">
        <f>(((Table1[[#This Row],[launched_at]]/60)/60)/24)+DATE(1970,1,1)</f>
        <v>42570.702986111108</v>
      </c>
      <c r="T1233" s="14">
        <f>(((Table1[[#This Row],[deadline]]/60)/60)/24)+DATE(1970,1,1)</f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9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>ROUND(Table1[[#This Row],[pledged]]/Table1[[#This Row],[goal]]*100,0)</f>
        <v>100</v>
      </c>
      <c r="P1234">
        <f>IFERROR(ROUND(Table1[[#This Row],[pledged]]/Table1[[#This Row],[backers_count]],2),0)</f>
        <v>167.49</v>
      </c>
      <c r="Q1234" t="s">
        <v>8322</v>
      </c>
      <c r="R1234" t="s">
        <v>8344</v>
      </c>
      <c r="S1234" s="14">
        <f>(((Table1[[#This Row],[launched_at]]/60)/60)/24)+DATE(1970,1,1)</f>
        <v>40248.834999999999</v>
      </c>
      <c r="T1234" s="14">
        <f>(((Table1[[#This Row],[deadline]]/60)/60)/24)+DATE(1970,1,1)</f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9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>ROUND(Table1[[#This Row],[pledged]]/Table1[[#This Row],[goal]]*100,0)</f>
        <v>113</v>
      </c>
      <c r="P1235">
        <f>IFERROR(ROUND(Table1[[#This Row],[pledged]]/Table1[[#This Row],[backers_count]],2),0)</f>
        <v>136.91</v>
      </c>
      <c r="Q1235" t="s">
        <v>8328</v>
      </c>
      <c r="R1235" t="s">
        <v>8342</v>
      </c>
      <c r="S1235" s="14">
        <f>(((Table1[[#This Row],[launched_at]]/60)/60)/24)+DATE(1970,1,1)</f>
        <v>41953.091134259259</v>
      </c>
      <c r="T1235" s="14">
        <f>(((Table1[[#This Row],[deadline]]/60)/60)/24)+DATE(1970,1,1)</f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9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>ROUND(Table1[[#This Row],[pledged]]/Table1[[#This Row],[goal]]*100,0)</f>
        <v>100</v>
      </c>
      <c r="P1236">
        <f>IFERROR(ROUND(Table1[[#This Row],[pledged]]/Table1[[#This Row],[backers_count]],2),0)</f>
        <v>74.069999999999993</v>
      </c>
      <c r="Q1236" t="s">
        <v>8328</v>
      </c>
      <c r="R1236" t="s">
        <v>8342</v>
      </c>
      <c r="S1236" s="14">
        <f>(((Table1[[#This Row],[launched_at]]/60)/60)/24)+DATE(1970,1,1)</f>
        <v>42208.680023148147</v>
      </c>
      <c r="T1236" s="14">
        <f>(((Table1[[#This Row],[deadline]]/60)/60)/24)+DATE(1970,1,1)</f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9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>ROUND(Table1[[#This Row],[pledged]]/Table1[[#This Row],[goal]]*100,0)</f>
        <v>113</v>
      </c>
      <c r="P1237">
        <f>IFERROR(ROUND(Table1[[#This Row],[pledged]]/Table1[[#This Row],[backers_count]],2),0)</f>
        <v>47.54</v>
      </c>
      <c r="Q1237" t="s">
        <v>8328</v>
      </c>
      <c r="R1237" t="s">
        <v>8329</v>
      </c>
      <c r="S1237" s="14">
        <f>(((Table1[[#This Row],[launched_at]]/60)/60)/24)+DATE(1970,1,1)</f>
        <v>40999.645925925928</v>
      </c>
      <c r="T1237" s="14">
        <f>(((Table1[[#This Row],[deadline]]/60)/60)/24)+DATE(1970,1,1)</f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9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>ROUND(Table1[[#This Row],[pledged]]/Table1[[#This Row],[goal]]*100,0)</f>
        <v>100</v>
      </c>
      <c r="P1238">
        <f>IFERROR(ROUND(Table1[[#This Row],[pledged]]/Table1[[#This Row],[backers_count]],2),0)</f>
        <v>65.38</v>
      </c>
      <c r="Q1238" t="s">
        <v>8324</v>
      </c>
      <c r="R1238" t="s">
        <v>8327</v>
      </c>
      <c r="S1238" s="14">
        <f>(((Table1[[#This Row],[launched_at]]/60)/60)/24)+DATE(1970,1,1)</f>
        <v>42208.84646990741</v>
      </c>
      <c r="T1238" s="14">
        <f>(((Table1[[#This Row],[deadline]]/60)/60)/24)+DATE(1970,1,1)</f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9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>ROUND(Table1[[#This Row],[pledged]]/Table1[[#This Row],[goal]]*100,0)</f>
        <v>113</v>
      </c>
      <c r="P1239">
        <f>IFERROR(ROUND(Table1[[#This Row],[pledged]]/Table1[[#This Row],[backers_count]],2),0)</f>
        <v>80.55</v>
      </c>
      <c r="Q1239" t="s">
        <v>8328</v>
      </c>
      <c r="R1239" t="s">
        <v>8329</v>
      </c>
      <c r="S1239" s="14">
        <f>(((Table1[[#This Row],[launched_at]]/60)/60)/24)+DATE(1970,1,1)</f>
        <v>40730.878912037035</v>
      </c>
      <c r="T1239" s="14">
        <f>(((Table1[[#This Row],[deadline]]/60)/60)/24)+DATE(1970,1,1)</f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9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>ROUND(Table1[[#This Row],[pledged]]/Table1[[#This Row],[goal]]*100,0)</f>
        <v>100</v>
      </c>
      <c r="P1240">
        <f>IFERROR(ROUND(Table1[[#This Row],[pledged]]/Table1[[#This Row],[backers_count]],2),0)</f>
        <v>104.65</v>
      </c>
      <c r="Q1240" t="s">
        <v>8328</v>
      </c>
      <c r="R1240" t="s">
        <v>8332</v>
      </c>
      <c r="S1240" s="14">
        <f>(((Table1[[#This Row],[launched_at]]/60)/60)/24)+DATE(1970,1,1)</f>
        <v>41962.100532407407</v>
      </c>
      <c r="T1240" s="14">
        <f>(((Table1[[#This Row],[deadline]]/60)/60)/24)+DATE(1970,1,1)</f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9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>ROUND(Table1[[#This Row],[pledged]]/Table1[[#This Row],[goal]]*100,0)</f>
        <v>100</v>
      </c>
      <c r="P1241">
        <f>IFERROR(ROUND(Table1[[#This Row],[pledged]]/Table1[[#This Row],[backers_count]],2),0)</f>
        <v>145.16</v>
      </c>
      <c r="Q1241" t="s">
        <v>8324</v>
      </c>
      <c r="R1241" t="s">
        <v>8327</v>
      </c>
      <c r="S1241" s="14">
        <f>(((Table1[[#This Row],[launched_at]]/60)/60)/24)+DATE(1970,1,1)</f>
        <v>42556.873020833329</v>
      </c>
      <c r="T1241" s="14">
        <f>(((Table1[[#This Row],[deadline]]/60)/60)/24)+DATE(1970,1,1)</f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9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>ROUND(Table1[[#This Row],[pledged]]/Table1[[#This Row],[goal]]*100,0)</f>
        <v>36</v>
      </c>
      <c r="P1242">
        <f>IFERROR(ROUND(Table1[[#This Row],[pledged]]/Table1[[#This Row],[backers_count]],2),0)</f>
        <v>373.5</v>
      </c>
      <c r="Q1242" t="s">
        <v>8322</v>
      </c>
      <c r="R1242" t="s">
        <v>8326</v>
      </c>
      <c r="S1242" s="14">
        <f>(((Table1[[#This Row],[launched_at]]/60)/60)/24)+DATE(1970,1,1)</f>
        <v>41939.810300925928</v>
      </c>
      <c r="T1242" s="14">
        <f>(((Table1[[#This Row],[deadline]]/60)/60)/24)+DATE(1970,1,1)</f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9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>ROUND(Table1[[#This Row],[pledged]]/Table1[[#This Row],[goal]]*100,0)</f>
        <v>111</v>
      </c>
      <c r="P1243">
        <f>IFERROR(ROUND(Table1[[#This Row],[pledged]]/Table1[[#This Row],[backers_count]],2),0)</f>
        <v>61.9</v>
      </c>
      <c r="Q1243" t="s">
        <v>8328</v>
      </c>
      <c r="R1243" t="s">
        <v>8330</v>
      </c>
      <c r="S1243" s="14">
        <f>(((Table1[[#This Row],[launched_at]]/60)/60)/24)+DATE(1970,1,1)</f>
        <v>40956.066087962965</v>
      </c>
      <c r="T1243" s="14">
        <f>(((Table1[[#This Row],[deadline]]/60)/60)/24)+DATE(1970,1,1)</f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9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>ROUND(Table1[[#This Row],[pledged]]/Table1[[#This Row],[goal]]*100,0)</f>
        <v>127</v>
      </c>
      <c r="P1244">
        <f>IFERROR(ROUND(Table1[[#This Row],[pledged]]/Table1[[#This Row],[backers_count]],2),0)</f>
        <v>72.95</v>
      </c>
      <c r="Q1244" t="s">
        <v>8324</v>
      </c>
      <c r="R1244" t="s">
        <v>8327</v>
      </c>
      <c r="S1244" s="14">
        <f>(((Table1[[#This Row],[launched_at]]/60)/60)/24)+DATE(1970,1,1)</f>
        <v>42420.019097222219</v>
      </c>
      <c r="T1244" s="14">
        <f>(((Table1[[#This Row],[deadline]]/60)/60)/24)+DATE(1970,1,1)</f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9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>ROUND(Table1[[#This Row],[pledged]]/Table1[[#This Row],[goal]]*100,0)</f>
        <v>111</v>
      </c>
      <c r="P1245">
        <f>IFERROR(ROUND(Table1[[#This Row],[pledged]]/Table1[[#This Row],[backers_count]],2),0)</f>
        <v>68.349999999999994</v>
      </c>
      <c r="Q1245" t="s">
        <v>8324</v>
      </c>
      <c r="R1245" t="s">
        <v>8327</v>
      </c>
      <c r="S1245" s="14">
        <f>(((Table1[[#This Row],[launched_at]]/60)/60)/24)+DATE(1970,1,1)</f>
        <v>41941.75203703704</v>
      </c>
      <c r="T1245" s="14">
        <f>(((Table1[[#This Row],[deadline]]/60)/60)/24)+DATE(1970,1,1)</f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9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>ROUND(Table1[[#This Row],[pledged]]/Table1[[#This Row],[goal]]*100,0)</f>
        <v>164</v>
      </c>
      <c r="P1246">
        <f>IFERROR(ROUND(Table1[[#This Row],[pledged]]/Table1[[#This Row],[backers_count]],2),0)</f>
        <v>70.290000000000006</v>
      </c>
      <c r="Q1246" t="s">
        <v>8324</v>
      </c>
      <c r="R1246" t="s">
        <v>8327</v>
      </c>
      <c r="S1246" s="14">
        <f>(((Table1[[#This Row],[launched_at]]/60)/60)/24)+DATE(1970,1,1)</f>
        <v>42311.711979166663</v>
      </c>
      <c r="T1246" s="14">
        <f>(((Table1[[#This Row],[deadline]]/60)/60)/24)+DATE(1970,1,1)</f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9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>ROUND(Table1[[#This Row],[pledged]]/Table1[[#This Row],[goal]]*100,0)</f>
        <v>110</v>
      </c>
      <c r="P1247">
        <f>IFERROR(ROUND(Table1[[#This Row],[pledged]]/Table1[[#This Row],[backers_count]],2),0)</f>
        <v>50.11</v>
      </c>
      <c r="Q1247" t="s">
        <v>8324</v>
      </c>
      <c r="R1247" t="s">
        <v>8336</v>
      </c>
      <c r="S1247" s="14">
        <f>(((Table1[[#This Row],[launched_at]]/60)/60)/24)+DATE(1970,1,1)</f>
        <v>42182.108252314814</v>
      </c>
      <c r="T1247" s="14">
        <f>(((Table1[[#This Row],[deadline]]/60)/60)/24)+DATE(1970,1,1)</f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9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>ROUND(Table1[[#This Row],[pledged]]/Table1[[#This Row],[goal]]*100,0)</f>
        <v>103</v>
      </c>
      <c r="P1248">
        <f>IFERROR(ROUND(Table1[[#This Row],[pledged]]/Table1[[#This Row],[backers_count]],2),0)</f>
        <v>49.55</v>
      </c>
      <c r="Q1248" t="s">
        <v>8324</v>
      </c>
      <c r="R1248" t="s">
        <v>8327</v>
      </c>
      <c r="S1248" s="14">
        <f>(((Table1[[#This Row],[launched_at]]/60)/60)/24)+DATE(1970,1,1)</f>
        <v>42465.491435185191</v>
      </c>
      <c r="T1248" s="14">
        <f>(((Table1[[#This Row],[deadline]]/60)/60)/24)+DATE(1970,1,1)</f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9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>ROUND(Table1[[#This Row],[pledged]]/Table1[[#This Row],[goal]]*100,0)</f>
        <v>110</v>
      </c>
      <c r="P1249">
        <f>IFERROR(ROUND(Table1[[#This Row],[pledged]]/Table1[[#This Row],[backers_count]],2),0)</f>
        <v>49.44</v>
      </c>
      <c r="Q1249" t="s">
        <v>8324</v>
      </c>
      <c r="R1249" t="s">
        <v>8327</v>
      </c>
      <c r="S1249" s="14">
        <f>(((Table1[[#This Row],[launched_at]]/60)/60)/24)+DATE(1970,1,1)</f>
        <v>42466.303715277783</v>
      </c>
      <c r="T1249" s="14">
        <f>(((Table1[[#This Row],[deadline]]/60)/60)/24)+DATE(1970,1,1)</f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9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>ROUND(Table1[[#This Row],[pledged]]/Table1[[#This Row],[goal]]*100,0)</f>
        <v>147</v>
      </c>
      <c r="P1250">
        <f>IFERROR(ROUND(Table1[[#This Row],[pledged]]/Table1[[#This Row],[backers_count]],2),0)</f>
        <v>191.13</v>
      </c>
      <c r="Q1250" t="s">
        <v>8324</v>
      </c>
      <c r="R1250" t="s">
        <v>8325</v>
      </c>
      <c r="S1250" s="14">
        <f>(((Table1[[#This Row],[launched_at]]/60)/60)/24)+DATE(1970,1,1)</f>
        <v>42570.110243055555</v>
      </c>
      <c r="T1250" s="14">
        <f>(((Table1[[#This Row],[deadline]]/60)/60)/24)+DATE(1970,1,1)</f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9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>ROUND(Table1[[#This Row],[pledged]]/Table1[[#This Row],[goal]]*100,0)</f>
        <v>126</v>
      </c>
      <c r="P1251">
        <f>IFERROR(ROUND(Table1[[#This Row],[pledged]]/Table1[[#This Row],[backers_count]],2),0)</f>
        <v>57.08</v>
      </c>
      <c r="Q1251" t="s">
        <v>8322</v>
      </c>
      <c r="R1251" t="s">
        <v>8323</v>
      </c>
      <c r="S1251" s="14">
        <f>(((Table1[[#This Row],[launched_at]]/60)/60)/24)+DATE(1970,1,1)</f>
        <v>41013.787569444445</v>
      </c>
      <c r="T1251" s="14">
        <f>(((Table1[[#This Row],[deadline]]/60)/60)/24)+DATE(1970,1,1)</f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9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>ROUND(Table1[[#This Row],[pledged]]/Table1[[#This Row],[goal]]*100,0)</f>
        <v>110</v>
      </c>
      <c r="P1252">
        <f>IFERROR(ROUND(Table1[[#This Row],[pledged]]/Table1[[#This Row],[backers_count]],2),0)</f>
        <v>93.4</v>
      </c>
      <c r="Q1252" t="s">
        <v>8322</v>
      </c>
      <c r="R1252" t="s">
        <v>8333</v>
      </c>
      <c r="S1252" s="14">
        <f>(((Table1[[#This Row],[launched_at]]/60)/60)/24)+DATE(1970,1,1)</f>
        <v>42563.932951388888</v>
      </c>
      <c r="T1252" s="14">
        <f>(((Table1[[#This Row],[deadline]]/60)/60)/24)+DATE(1970,1,1)</f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9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>ROUND(Table1[[#This Row],[pledged]]/Table1[[#This Row],[goal]]*100,0)</f>
        <v>878</v>
      </c>
      <c r="P1253">
        <f>IFERROR(ROUND(Table1[[#This Row],[pledged]]/Table1[[#This Row],[backers_count]],2),0)</f>
        <v>27.6</v>
      </c>
      <c r="Q1253" t="s">
        <v>8309</v>
      </c>
      <c r="R1253" t="s">
        <v>8316</v>
      </c>
      <c r="S1253" s="14">
        <f>(((Table1[[#This Row],[launched_at]]/60)/60)/24)+DATE(1970,1,1)</f>
        <v>41902.874432870369</v>
      </c>
      <c r="T1253" s="14">
        <f>(((Table1[[#This Row],[deadline]]/60)/60)/24)+DATE(1970,1,1)</f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9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>ROUND(Table1[[#This Row],[pledged]]/Table1[[#This Row],[goal]]*100,0)</f>
        <v>219</v>
      </c>
      <c r="P1254">
        <f>IFERROR(ROUND(Table1[[#This Row],[pledged]]/Table1[[#This Row],[backers_count]],2),0)</f>
        <v>67.260000000000005</v>
      </c>
      <c r="Q1254" t="s">
        <v>8309</v>
      </c>
      <c r="R1254" t="s">
        <v>8310</v>
      </c>
      <c r="S1254" s="14">
        <f>(((Table1[[#This Row],[launched_at]]/60)/60)/24)+DATE(1970,1,1)</f>
        <v>41844.771793981483</v>
      </c>
      <c r="T1254" s="14">
        <f>(((Table1[[#This Row],[deadline]]/60)/60)/24)+DATE(1970,1,1)</f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9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>ROUND(Table1[[#This Row],[pledged]]/Table1[[#This Row],[goal]]*100,0)</f>
        <v>146</v>
      </c>
      <c r="P1255">
        <f>IFERROR(ROUND(Table1[[#This Row],[pledged]]/Table1[[#This Row],[backers_count]],2),0)</f>
        <v>104.07</v>
      </c>
      <c r="Q1255" t="s">
        <v>8324</v>
      </c>
      <c r="R1255" t="s">
        <v>8327</v>
      </c>
      <c r="S1255" s="14">
        <f>(((Table1[[#This Row],[launched_at]]/60)/60)/24)+DATE(1970,1,1)</f>
        <v>42064.652673611112</v>
      </c>
      <c r="T1255" s="14">
        <f>(((Table1[[#This Row],[deadline]]/60)/60)/24)+DATE(1970,1,1)</f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9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>ROUND(Table1[[#This Row],[pledged]]/Table1[[#This Row],[goal]]*100,0)</f>
        <v>17</v>
      </c>
      <c r="P1256">
        <f>IFERROR(ROUND(Table1[[#This Row],[pledged]]/Table1[[#This Row],[backers_count]],2),0)</f>
        <v>111.41</v>
      </c>
      <c r="Q1256" t="s">
        <v>8309</v>
      </c>
      <c r="R1256" t="s">
        <v>8343</v>
      </c>
      <c r="S1256" s="14">
        <f>(((Table1[[#This Row],[launched_at]]/60)/60)/24)+DATE(1970,1,1)</f>
        <v>42198.559479166666</v>
      </c>
      <c r="T1256" s="14">
        <f>(((Table1[[#This Row],[deadline]]/60)/60)/24)+DATE(1970,1,1)</f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9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>ROUND(Table1[[#This Row],[pledged]]/Table1[[#This Row],[goal]]*100,0)</f>
        <v>124</v>
      </c>
      <c r="P1257">
        <f>IFERROR(ROUND(Table1[[#This Row],[pledged]]/Table1[[#This Row],[backers_count]],2),0)</f>
        <v>68.94</v>
      </c>
      <c r="Q1257" t="s">
        <v>8328</v>
      </c>
      <c r="R1257" t="s">
        <v>8332</v>
      </c>
      <c r="S1257" s="14">
        <f>(((Table1[[#This Row],[launched_at]]/60)/60)/24)+DATE(1970,1,1)</f>
        <v>42160.735208333332</v>
      </c>
      <c r="T1257" s="14">
        <f>(((Table1[[#This Row],[deadline]]/60)/60)/24)+DATE(1970,1,1)</f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9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>ROUND(Table1[[#This Row],[pledged]]/Table1[[#This Row],[goal]]*100,0)</f>
        <v>109</v>
      </c>
      <c r="P1258">
        <f>IFERROR(ROUND(Table1[[#This Row],[pledged]]/Table1[[#This Row],[backers_count]],2),0)</f>
        <v>28.94</v>
      </c>
      <c r="Q1258" t="s">
        <v>8312</v>
      </c>
      <c r="R1258" t="s">
        <v>8313</v>
      </c>
      <c r="S1258" s="14">
        <f>(((Table1[[#This Row],[launched_at]]/60)/60)/24)+DATE(1970,1,1)</f>
        <v>41344.662858796299</v>
      </c>
      <c r="T1258" s="14">
        <f>(((Table1[[#This Row],[deadline]]/60)/60)/24)+DATE(1970,1,1)</f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9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>ROUND(Table1[[#This Row],[pledged]]/Table1[[#This Row],[goal]]*100,0)</f>
        <v>124</v>
      </c>
      <c r="P1259">
        <f>IFERROR(ROUND(Table1[[#This Row],[pledged]]/Table1[[#This Row],[backers_count]],2),0)</f>
        <v>135.63</v>
      </c>
      <c r="Q1259" t="s">
        <v>8324</v>
      </c>
      <c r="R1259" t="s">
        <v>8327</v>
      </c>
      <c r="S1259" s="14">
        <f>(((Table1[[#This Row],[launched_at]]/60)/60)/24)+DATE(1970,1,1)</f>
        <v>42169.814340277779</v>
      </c>
      <c r="T1259" s="14">
        <f>(((Table1[[#This Row],[deadline]]/60)/60)/24)+DATE(1970,1,1)</f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9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>ROUND(Table1[[#This Row],[pledged]]/Table1[[#This Row],[goal]]*100,0)</f>
        <v>173</v>
      </c>
      <c r="P1260">
        <f>IFERROR(ROUND(Table1[[#This Row],[pledged]]/Table1[[#This Row],[backers_count]],2),0)</f>
        <v>100.47</v>
      </c>
      <c r="Q1260" t="s">
        <v>8328</v>
      </c>
      <c r="R1260" t="s">
        <v>8332</v>
      </c>
      <c r="S1260" s="14">
        <f>(((Table1[[#This Row],[launched_at]]/60)/60)/24)+DATE(1970,1,1)</f>
        <v>40987.977060185185</v>
      </c>
      <c r="T1260" s="14">
        <f>(((Table1[[#This Row],[deadline]]/60)/60)/24)+DATE(1970,1,1)</f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9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>ROUND(Table1[[#This Row],[pledged]]/Table1[[#This Row],[goal]]*100,0)</f>
        <v>22</v>
      </c>
      <c r="P1261">
        <f>IFERROR(ROUND(Table1[[#This Row],[pledged]]/Table1[[#This Row],[backers_count]],2),0)</f>
        <v>110.64</v>
      </c>
      <c r="Q1261" t="s">
        <v>8322</v>
      </c>
      <c r="R1261" t="s">
        <v>8340</v>
      </c>
      <c r="S1261" s="14">
        <f>(((Table1[[#This Row],[launched_at]]/60)/60)/24)+DATE(1970,1,1)</f>
        <v>41135.679791666669</v>
      </c>
      <c r="T1261" s="14">
        <f>(((Table1[[#This Row],[deadline]]/60)/60)/24)+DATE(1970,1,1)</f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9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>ROUND(Table1[[#This Row],[pledged]]/Table1[[#This Row],[goal]]*100,0)</f>
        <v>127</v>
      </c>
      <c r="P1262">
        <f>IFERROR(ROUND(Table1[[#This Row],[pledged]]/Table1[[#This Row],[backers_count]],2),0)</f>
        <v>52.6</v>
      </c>
      <c r="Q1262" t="s">
        <v>8328</v>
      </c>
      <c r="R1262" t="s">
        <v>8339</v>
      </c>
      <c r="S1262" s="14">
        <f>(((Table1[[#This Row],[launched_at]]/60)/60)/24)+DATE(1970,1,1)</f>
        <v>41682.0705787037</v>
      </c>
      <c r="T1262" s="14">
        <f>(((Table1[[#This Row],[deadline]]/60)/60)/24)+DATE(1970,1,1)</f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9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>ROUND(Table1[[#This Row],[pledged]]/Table1[[#This Row],[goal]]*100,0)</f>
        <v>123</v>
      </c>
      <c r="P1263">
        <f>IFERROR(ROUND(Table1[[#This Row],[pledged]]/Table1[[#This Row],[backers_count]],2),0)</f>
        <v>93.7</v>
      </c>
      <c r="Q1263" t="s">
        <v>8309</v>
      </c>
      <c r="R1263" t="s">
        <v>8341</v>
      </c>
      <c r="S1263" s="14">
        <f>(((Table1[[#This Row],[launched_at]]/60)/60)/24)+DATE(1970,1,1)</f>
        <v>42083.895532407405</v>
      </c>
      <c r="T1263" s="14">
        <f>(((Table1[[#This Row],[deadline]]/60)/60)/24)+DATE(1970,1,1)</f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9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>ROUND(Table1[[#This Row],[pledged]]/Table1[[#This Row],[goal]]*100,0)</f>
        <v>168</v>
      </c>
      <c r="P1264">
        <f>IFERROR(ROUND(Table1[[#This Row],[pledged]]/Table1[[#This Row],[backers_count]],2),0)</f>
        <v>10.51</v>
      </c>
      <c r="Q1264" t="s">
        <v>8309</v>
      </c>
      <c r="R1264" t="s">
        <v>8310</v>
      </c>
      <c r="S1264" s="14">
        <f>(((Table1[[#This Row],[launched_at]]/60)/60)/24)+DATE(1970,1,1)</f>
        <v>42026.370717592596</v>
      </c>
      <c r="T1264" s="14">
        <f>(((Table1[[#This Row],[deadline]]/60)/60)/24)+DATE(1970,1,1)</f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9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>ROUND(Table1[[#This Row],[pledged]]/Table1[[#This Row],[goal]]*100,0)</f>
        <v>108</v>
      </c>
      <c r="P1265">
        <f>IFERROR(ROUND(Table1[[#This Row],[pledged]]/Table1[[#This Row],[backers_count]],2),0)</f>
        <v>74.239999999999995</v>
      </c>
      <c r="Q1265" t="s">
        <v>8324</v>
      </c>
      <c r="R1265" t="s">
        <v>8336</v>
      </c>
      <c r="S1265" s="14">
        <f>(((Table1[[#This Row],[launched_at]]/60)/60)/24)+DATE(1970,1,1)</f>
        <v>41772.727893518517</v>
      </c>
      <c r="T1265" s="14">
        <f>(((Table1[[#This Row],[deadline]]/60)/60)/24)+DATE(1970,1,1)</f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9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>ROUND(Table1[[#This Row],[pledged]]/Table1[[#This Row],[goal]]*100,0)</f>
        <v>43</v>
      </c>
      <c r="P1266">
        <f>IFERROR(ROUND(Table1[[#This Row],[pledged]]/Table1[[#This Row],[backers_count]],2),0)</f>
        <v>40.98</v>
      </c>
      <c r="Q1266" t="s">
        <v>8309</v>
      </c>
      <c r="R1266" t="s">
        <v>8319</v>
      </c>
      <c r="S1266" s="14">
        <f>(((Table1[[#This Row],[launched_at]]/60)/60)/24)+DATE(1970,1,1)</f>
        <v>42270.875706018516</v>
      </c>
      <c r="T1266" s="14">
        <f>(((Table1[[#This Row],[deadline]]/60)/60)/24)+DATE(1970,1,1)</f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9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>ROUND(Table1[[#This Row],[pledged]]/Table1[[#This Row],[goal]]*100,0)</f>
        <v>107</v>
      </c>
      <c r="P1267">
        <f>IFERROR(ROUND(Table1[[#This Row],[pledged]]/Table1[[#This Row],[backers_count]],2),0)</f>
        <v>204.57</v>
      </c>
      <c r="Q1267" t="s">
        <v>8324</v>
      </c>
      <c r="R1267" t="s">
        <v>8327</v>
      </c>
      <c r="S1267" s="14">
        <f>(((Table1[[#This Row],[launched_at]]/60)/60)/24)+DATE(1970,1,1)</f>
        <v>42611.801412037035</v>
      </c>
      <c r="T1267" s="14">
        <f>(((Table1[[#This Row],[deadline]]/60)/60)/24)+DATE(1970,1,1)</f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9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>ROUND(Table1[[#This Row],[pledged]]/Table1[[#This Row],[goal]]*100,0)</f>
        <v>107</v>
      </c>
      <c r="P1268">
        <f>IFERROR(ROUND(Table1[[#This Row],[pledged]]/Table1[[#This Row],[backers_count]],2),0)</f>
        <v>52.96</v>
      </c>
      <c r="Q1268" t="s">
        <v>8328</v>
      </c>
      <c r="R1268" t="s">
        <v>8342</v>
      </c>
      <c r="S1268" s="14">
        <f>(((Table1[[#This Row],[launched_at]]/60)/60)/24)+DATE(1970,1,1)</f>
        <v>42217.834525462968</v>
      </c>
      <c r="T1268" s="14">
        <f>(((Table1[[#This Row],[deadline]]/60)/60)/24)+DATE(1970,1,1)</f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9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>ROUND(Table1[[#This Row],[pledged]]/Table1[[#This Row],[goal]]*100,0)</f>
        <v>107</v>
      </c>
      <c r="P1269">
        <f>IFERROR(ROUND(Table1[[#This Row],[pledged]]/Table1[[#This Row],[backers_count]],2),0)</f>
        <v>99.53</v>
      </c>
      <c r="Q1269" t="s">
        <v>8328</v>
      </c>
      <c r="R1269" t="s">
        <v>8332</v>
      </c>
      <c r="S1269" s="14">
        <f>(((Table1[[#This Row],[launched_at]]/60)/60)/24)+DATE(1970,1,1)</f>
        <v>41914.917858796296</v>
      </c>
      <c r="T1269" s="14">
        <f>(((Table1[[#This Row],[deadline]]/60)/60)/24)+DATE(1970,1,1)</f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9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>ROUND(Table1[[#This Row],[pledged]]/Table1[[#This Row],[goal]]*100,0)</f>
        <v>122</v>
      </c>
      <c r="P1270">
        <f>IFERROR(ROUND(Table1[[#This Row],[pledged]]/Table1[[#This Row],[backers_count]],2),0)</f>
        <v>75.09</v>
      </c>
      <c r="Q1270" t="s">
        <v>8324</v>
      </c>
      <c r="R1270" t="s">
        <v>8327</v>
      </c>
      <c r="S1270" s="14">
        <f>(((Table1[[#This Row],[launched_at]]/60)/60)/24)+DATE(1970,1,1)</f>
        <v>42452.876909722225</v>
      </c>
      <c r="T1270" s="14">
        <f>(((Table1[[#This Row],[deadline]]/60)/60)/24)+DATE(1970,1,1)</f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9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>ROUND(Table1[[#This Row],[pledged]]/Table1[[#This Row],[goal]]*100,0)</f>
        <v>122</v>
      </c>
      <c r="P1271">
        <f>IFERROR(ROUND(Table1[[#This Row],[pledged]]/Table1[[#This Row],[backers_count]],2),0)</f>
        <v>85.5</v>
      </c>
      <c r="Q1271" t="s">
        <v>8328</v>
      </c>
      <c r="R1271" t="s">
        <v>8332</v>
      </c>
      <c r="S1271" s="14">
        <f>(((Table1[[#This Row],[launched_at]]/60)/60)/24)+DATE(1970,1,1)</f>
        <v>41370.292303240742</v>
      </c>
      <c r="T1271" s="14">
        <f>(((Table1[[#This Row],[deadline]]/60)/60)/24)+DATE(1970,1,1)</f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9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>ROUND(Table1[[#This Row],[pledged]]/Table1[[#This Row],[goal]]*100,0)</f>
        <v>107</v>
      </c>
      <c r="P1272">
        <f>IFERROR(ROUND(Table1[[#This Row],[pledged]]/Table1[[#This Row],[backers_count]],2),0)</f>
        <v>106.53</v>
      </c>
      <c r="Q1272" t="s">
        <v>8328</v>
      </c>
      <c r="R1272" t="s">
        <v>8329</v>
      </c>
      <c r="S1272" s="14">
        <f>(((Table1[[#This Row],[launched_at]]/60)/60)/24)+DATE(1970,1,1)</f>
        <v>42160.708530092597</v>
      </c>
      <c r="T1272" s="14">
        <f>(((Table1[[#This Row],[deadline]]/60)/60)/24)+DATE(1970,1,1)</f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9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>ROUND(Table1[[#This Row],[pledged]]/Table1[[#This Row],[goal]]*100,0)</f>
        <v>106</v>
      </c>
      <c r="P1273">
        <f>IFERROR(ROUND(Table1[[#This Row],[pledged]]/Table1[[#This Row],[backers_count]],2),0)</f>
        <v>184.78</v>
      </c>
      <c r="Q1273" t="s">
        <v>8324</v>
      </c>
      <c r="R1273" t="s">
        <v>8327</v>
      </c>
      <c r="S1273" s="14">
        <f>(((Table1[[#This Row],[launched_at]]/60)/60)/24)+DATE(1970,1,1)</f>
        <v>42746.057106481487</v>
      </c>
      <c r="T1273" s="14">
        <f>(((Table1[[#This Row],[deadline]]/60)/60)/24)+DATE(1970,1,1)</f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9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>ROUND(Table1[[#This Row],[pledged]]/Table1[[#This Row],[goal]]*100,0)</f>
        <v>142</v>
      </c>
      <c r="P1274">
        <f>IFERROR(ROUND(Table1[[#This Row],[pledged]]/Table1[[#This Row],[backers_count]],2),0)</f>
        <v>25.13</v>
      </c>
      <c r="Q1274" t="s">
        <v>8324</v>
      </c>
      <c r="R1274" t="s">
        <v>8327</v>
      </c>
      <c r="S1274" s="14">
        <f>(((Table1[[#This Row],[launched_at]]/60)/60)/24)+DATE(1970,1,1)</f>
        <v>42188.467499999999</v>
      </c>
      <c r="T1274" s="14">
        <f>(((Table1[[#This Row],[deadline]]/60)/60)/24)+DATE(1970,1,1)</f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9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>ROUND(Table1[[#This Row],[pledged]]/Table1[[#This Row],[goal]]*100,0)</f>
        <v>106</v>
      </c>
      <c r="P1275">
        <f>IFERROR(ROUND(Table1[[#This Row],[pledged]]/Table1[[#This Row],[backers_count]],2),0)</f>
        <v>90.28</v>
      </c>
      <c r="Q1275" t="s">
        <v>8328</v>
      </c>
      <c r="R1275" t="s">
        <v>8332</v>
      </c>
      <c r="S1275" s="14">
        <f>(((Table1[[#This Row],[launched_at]]/60)/60)/24)+DATE(1970,1,1)</f>
        <v>42141.95711805555</v>
      </c>
      <c r="T1275" s="14">
        <f>(((Table1[[#This Row],[deadline]]/60)/60)/24)+DATE(1970,1,1)</f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9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>ROUND(Table1[[#This Row],[pledged]]/Table1[[#This Row],[goal]]*100,0)</f>
        <v>101</v>
      </c>
      <c r="P1276">
        <f>IFERROR(ROUND(Table1[[#This Row],[pledged]]/Table1[[#This Row],[backers_count]],2),0)</f>
        <v>103.17</v>
      </c>
      <c r="Q1276" t="s">
        <v>8324</v>
      </c>
      <c r="R1276" t="s">
        <v>8325</v>
      </c>
      <c r="S1276" s="14">
        <f>(((Table1[[#This Row],[launched_at]]/60)/60)/24)+DATE(1970,1,1)</f>
        <v>42163.29833333334</v>
      </c>
      <c r="T1276" s="14">
        <f>(((Table1[[#This Row],[deadline]]/60)/60)/24)+DATE(1970,1,1)</f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9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>ROUND(Table1[[#This Row],[pledged]]/Table1[[#This Row],[goal]]*100,0)</f>
        <v>384</v>
      </c>
      <c r="P1277">
        <f>IFERROR(ROUND(Table1[[#This Row],[pledged]]/Table1[[#This Row],[backers_count]],2),0)</f>
        <v>22.12</v>
      </c>
      <c r="Q1277" t="s">
        <v>8309</v>
      </c>
      <c r="R1277" t="s">
        <v>8310</v>
      </c>
      <c r="S1277" s="14">
        <f>(((Table1[[#This Row],[launched_at]]/60)/60)/24)+DATE(1970,1,1)</f>
        <v>41719.887928240743</v>
      </c>
      <c r="T1277" s="14">
        <f>(((Table1[[#This Row],[deadline]]/60)/60)/24)+DATE(1970,1,1)</f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9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>ROUND(Table1[[#This Row],[pledged]]/Table1[[#This Row],[goal]]*100,0)</f>
        <v>121</v>
      </c>
      <c r="P1278">
        <f>IFERROR(ROUND(Table1[[#This Row],[pledged]]/Table1[[#This Row],[backers_count]],2),0)</f>
        <v>58.6</v>
      </c>
      <c r="Q1278" t="s">
        <v>8328</v>
      </c>
      <c r="R1278" t="s">
        <v>8329</v>
      </c>
      <c r="S1278" s="14">
        <f>(((Table1[[#This Row],[launched_at]]/60)/60)/24)+DATE(1970,1,1)</f>
        <v>40939.02002314815</v>
      </c>
      <c r="T1278" s="14">
        <f>(((Table1[[#This Row],[deadline]]/60)/60)/24)+DATE(1970,1,1)</f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9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>ROUND(Table1[[#This Row],[pledged]]/Table1[[#This Row],[goal]]*100,0)</f>
        <v>105</v>
      </c>
      <c r="P1279">
        <f>IFERROR(ROUND(Table1[[#This Row],[pledged]]/Table1[[#This Row],[backers_count]],2),0)</f>
        <v>136</v>
      </c>
      <c r="Q1279" t="s">
        <v>8324</v>
      </c>
      <c r="R1279" t="s">
        <v>8327</v>
      </c>
      <c r="S1279" s="14">
        <f>(((Table1[[#This Row],[launched_at]]/60)/60)/24)+DATE(1970,1,1)</f>
        <v>42430.839398148149</v>
      </c>
      <c r="T1279" s="14">
        <f>(((Table1[[#This Row],[deadline]]/60)/60)/24)+DATE(1970,1,1)</f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9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>ROUND(Table1[[#This Row],[pledged]]/Table1[[#This Row],[goal]]*100,0)</f>
        <v>105</v>
      </c>
      <c r="P1280">
        <f>IFERROR(ROUND(Table1[[#This Row],[pledged]]/Table1[[#This Row],[backers_count]],2),0)</f>
        <v>73.77</v>
      </c>
      <c r="Q1280" t="s">
        <v>8328</v>
      </c>
      <c r="R1280" t="s">
        <v>8332</v>
      </c>
      <c r="S1280" s="14">
        <f>(((Table1[[#This Row],[launched_at]]/60)/60)/24)+DATE(1970,1,1)</f>
        <v>42759.628599537042</v>
      </c>
      <c r="T1280" s="14">
        <f>(((Table1[[#This Row],[deadline]]/60)/60)/24)+DATE(1970,1,1)</f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9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>ROUND(Table1[[#This Row],[pledged]]/Table1[[#This Row],[goal]]*100,0)</f>
        <v>22</v>
      </c>
      <c r="P1281">
        <f>IFERROR(ROUND(Table1[[#This Row],[pledged]]/Table1[[#This Row],[backers_count]],2),0)</f>
        <v>48.72</v>
      </c>
      <c r="Q1281" t="s">
        <v>8314</v>
      </c>
      <c r="R1281" t="s">
        <v>8315</v>
      </c>
      <c r="S1281" s="14">
        <f>(((Table1[[#This Row],[launched_at]]/60)/60)/24)+DATE(1970,1,1)</f>
        <v>42515.439421296294</v>
      </c>
      <c r="T1281" s="14">
        <f>(((Table1[[#This Row],[deadline]]/60)/60)/24)+DATE(1970,1,1)</f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9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>ROUND(Table1[[#This Row],[pledged]]/Table1[[#This Row],[goal]]*100,0)</f>
        <v>105</v>
      </c>
      <c r="P1282">
        <f>IFERROR(ROUND(Table1[[#This Row],[pledged]]/Table1[[#This Row],[backers_count]],2),0)</f>
        <v>42.72</v>
      </c>
      <c r="Q1282" t="s">
        <v>8328</v>
      </c>
      <c r="R1282" t="s">
        <v>8337</v>
      </c>
      <c r="S1282" s="14">
        <f>(((Table1[[#This Row],[launched_at]]/60)/60)/24)+DATE(1970,1,1)</f>
        <v>42128.820231481484</v>
      </c>
      <c r="T1282" s="14">
        <f>(((Table1[[#This Row],[deadline]]/60)/60)/24)+DATE(1970,1,1)</f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9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>ROUND(Table1[[#This Row],[pledged]]/Table1[[#This Row],[goal]]*100,0)</f>
        <v>119</v>
      </c>
      <c r="P1283">
        <f>IFERROR(ROUND(Table1[[#This Row],[pledged]]/Table1[[#This Row],[backers_count]],2),0)</f>
        <v>44.96</v>
      </c>
      <c r="Q1283" t="s">
        <v>8328</v>
      </c>
      <c r="R1283" t="s">
        <v>8339</v>
      </c>
      <c r="S1283" s="14">
        <f>(((Table1[[#This Row],[launched_at]]/60)/60)/24)+DATE(1970,1,1)</f>
        <v>40564.649456018517</v>
      </c>
      <c r="T1283" s="14">
        <f>(((Table1[[#This Row],[deadline]]/60)/60)/24)+DATE(1970,1,1)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9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>ROUND(Table1[[#This Row],[pledged]]/Table1[[#This Row],[goal]]*100,0)</f>
        <v>119</v>
      </c>
      <c r="P1284">
        <f>IFERROR(ROUND(Table1[[#This Row],[pledged]]/Table1[[#This Row],[backers_count]],2),0)</f>
        <v>46.4</v>
      </c>
      <c r="Q1284" t="s">
        <v>8328</v>
      </c>
      <c r="R1284" t="s">
        <v>8329</v>
      </c>
      <c r="S1284" s="14">
        <f>(((Table1[[#This Row],[launched_at]]/60)/60)/24)+DATE(1970,1,1)</f>
        <v>40771.916701388887</v>
      </c>
      <c r="T1284" s="14">
        <f>(((Table1[[#This Row],[deadline]]/60)/60)/24)+DATE(1970,1,1)</f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9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>ROUND(Table1[[#This Row],[pledged]]/Table1[[#This Row],[goal]]*100,0)</f>
        <v>139</v>
      </c>
      <c r="P1285">
        <f>IFERROR(ROUND(Table1[[#This Row],[pledged]]/Table1[[#This Row],[backers_count]],2),0)</f>
        <v>62.33</v>
      </c>
      <c r="Q1285" t="s">
        <v>8324</v>
      </c>
      <c r="R1285" t="s">
        <v>8327</v>
      </c>
      <c r="S1285" s="14">
        <f>(((Table1[[#This Row],[launched_at]]/60)/60)/24)+DATE(1970,1,1)</f>
        <v>41772.685393518521</v>
      </c>
      <c r="T1285" s="14">
        <f>(((Table1[[#This Row],[deadline]]/60)/60)/24)+DATE(1970,1,1)</f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9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>ROUND(Table1[[#This Row],[pledged]]/Table1[[#This Row],[goal]]*100,0)</f>
        <v>60</v>
      </c>
      <c r="P1286">
        <f>IFERROR(ROUND(Table1[[#This Row],[pledged]]/Table1[[#This Row],[backers_count]],2),0)</f>
        <v>174</v>
      </c>
      <c r="Q1286" t="s">
        <v>8324</v>
      </c>
      <c r="R1286" t="s">
        <v>8336</v>
      </c>
      <c r="S1286" s="14">
        <f>(((Table1[[#This Row],[launched_at]]/60)/60)/24)+DATE(1970,1,1)</f>
        <v>41968.938993055555</v>
      </c>
      <c r="T1286" s="14">
        <f>(((Table1[[#This Row],[deadline]]/60)/60)/24)+DATE(1970,1,1)</f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9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>ROUND(Table1[[#This Row],[pledged]]/Table1[[#This Row],[goal]]*100,0)</f>
        <v>119</v>
      </c>
      <c r="P1287">
        <f>IFERROR(ROUND(Table1[[#This Row],[pledged]]/Table1[[#This Row],[backers_count]],2),0)</f>
        <v>63.18</v>
      </c>
      <c r="Q1287" t="s">
        <v>8328</v>
      </c>
      <c r="R1287" t="s">
        <v>8332</v>
      </c>
      <c r="S1287" s="14">
        <f>(((Table1[[#This Row],[launched_at]]/60)/60)/24)+DATE(1970,1,1)</f>
        <v>40465.655266203699</v>
      </c>
      <c r="T1287" s="14">
        <f>(((Table1[[#This Row],[deadline]]/60)/60)/24)+DATE(1970,1,1)</f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9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>ROUND(Table1[[#This Row],[pledged]]/Table1[[#This Row],[goal]]*100,0)</f>
        <v>166</v>
      </c>
      <c r="P1288">
        <f>IFERROR(ROUND(Table1[[#This Row],[pledged]]/Table1[[#This Row],[backers_count]],2),0)</f>
        <v>46.65</v>
      </c>
      <c r="Q1288" t="s">
        <v>8328</v>
      </c>
      <c r="R1288" t="s">
        <v>8329</v>
      </c>
      <c r="S1288" s="14">
        <f>(((Table1[[#This Row],[launched_at]]/60)/60)/24)+DATE(1970,1,1)</f>
        <v>40299.239953703705</v>
      </c>
      <c r="T1288" s="14">
        <f>(((Table1[[#This Row],[deadline]]/60)/60)/24)+DATE(1970,1,1)</f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9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>ROUND(Table1[[#This Row],[pledged]]/Table1[[#This Row],[goal]]*100,0)</f>
        <v>104</v>
      </c>
      <c r="P1289">
        <f>IFERROR(ROUND(Table1[[#This Row],[pledged]]/Table1[[#This Row],[backers_count]],2),0)</f>
        <v>79.83</v>
      </c>
      <c r="Q1289" t="s">
        <v>8328</v>
      </c>
      <c r="R1289" t="s">
        <v>8332</v>
      </c>
      <c r="S1289" s="14">
        <f>(((Table1[[#This Row],[launched_at]]/60)/60)/24)+DATE(1970,1,1)</f>
        <v>41628.833680555559</v>
      </c>
      <c r="T1289" s="14">
        <f>(((Table1[[#This Row],[deadline]]/60)/60)/24)+DATE(1970,1,1)</f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9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>ROUND(Table1[[#This Row],[pledged]]/Table1[[#This Row],[goal]]*100,0)</f>
        <v>138</v>
      </c>
      <c r="P1290">
        <f>IFERROR(ROUND(Table1[[#This Row],[pledged]]/Table1[[#This Row],[backers_count]],2),0)</f>
        <v>51.88</v>
      </c>
      <c r="Q1290" t="s">
        <v>8324</v>
      </c>
      <c r="R1290" t="s">
        <v>8327</v>
      </c>
      <c r="S1290" s="14">
        <f>(((Table1[[#This Row],[launched_at]]/60)/60)/24)+DATE(1970,1,1)</f>
        <v>41796.771597222221</v>
      </c>
      <c r="T1290" s="14">
        <f>(((Table1[[#This Row],[deadline]]/60)/60)/24)+DATE(1970,1,1)</f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9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>ROUND(Table1[[#This Row],[pledged]]/Table1[[#This Row],[goal]]*100,0)</f>
        <v>138</v>
      </c>
      <c r="P1291">
        <f>IFERROR(ROUND(Table1[[#This Row],[pledged]]/Table1[[#This Row],[backers_count]],2),0)</f>
        <v>109.08</v>
      </c>
      <c r="Q1291" t="s">
        <v>8324</v>
      </c>
      <c r="R1291" t="s">
        <v>8327</v>
      </c>
      <c r="S1291" s="14">
        <f>(((Table1[[#This Row],[launched_at]]/60)/60)/24)+DATE(1970,1,1)</f>
        <v>42685.974004629628</v>
      </c>
      <c r="T1291" s="14">
        <f>(((Table1[[#This Row],[deadline]]/60)/60)/24)+DATE(1970,1,1)</f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9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>ROUND(Table1[[#This Row],[pledged]]/Table1[[#This Row],[goal]]*100,0)</f>
        <v>104</v>
      </c>
      <c r="P1292">
        <f>IFERROR(ROUND(Table1[[#This Row],[pledged]]/Table1[[#This Row],[backers_count]],2),0)</f>
        <v>76.67</v>
      </c>
      <c r="Q1292" t="s">
        <v>8328</v>
      </c>
      <c r="R1292" t="s">
        <v>8332</v>
      </c>
      <c r="S1292" s="14">
        <f>(((Table1[[#This Row],[launched_at]]/60)/60)/24)+DATE(1970,1,1)</f>
        <v>41852.730219907404</v>
      </c>
      <c r="T1292" s="14">
        <f>(((Table1[[#This Row],[deadline]]/60)/60)/24)+DATE(1970,1,1)</f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9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>ROUND(Table1[[#This Row],[pledged]]/Table1[[#This Row],[goal]]*100,0)</f>
        <v>103</v>
      </c>
      <c r="P1293">
        <f>IFERROR(ROUND(Table1[[#This Row],[pledged]]/Table1[[#This Row],[backers_count]],2),0)</f>
        <v>36.61</v>
      </c>
      <c r="Q1293" t="s">
        <v>8324</v>
      </c>
      <c r="R1293" t="s">
        <v>8327</v>
      </c>
      <c r="S1293" s="14">
        <f>(((Table1[[#This Row],[launched_at]]/60)/60)/24)+DATE(1970,1,1)</f>
        <v>42155.696793981479</v>
      </c>
      <c r="T1293" s="14">
        <f>(((Table1[[#This Row],[deadline]]/60)/60)/24)+DATE(1970,1,1)</f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9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>ROUND(Table1[[#This Row],[pledged]]/Table1[[#This Row],[goal]]*100,0)</f>
        <v>176</v>
      </c>
      <c r="P1294">
        <f>IFERROR(ROUND(Table1[[#This Row],[pledged]]/Table1[[#This Row],[backers_count]],2),0)</f>
        <v>56.64</v>
      </c>
      <c r="Q1294" t="s">
        <v>8314</v>
      </c>
      <c r="R1294" t="s">
        <v>8315</v>
      </c>
      <c r="S1294" s="14">
        <f>(((Table1[[#This Row],[launched_at]]/60)/60)/24)+DATE(1970,1,1)</f>
        <v>41941.802384259259</v>
      </c>
      <c r="T1294" s="14">
        <f>(((Table1[[#This Row],[deadline]]/60)/60)/24)+DATE(1970,1,1)</f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9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>ROUND(Table1[[#This Row],[pledged]]/Table1[[#This Row],[goal]]*100,0)</f>
        <v>39</v>
      </c>
      <c r="P1295">
        <f>IFERROR(ROUND(Table1[[#This Row],[pledged]]/Table1[[#This Row],[backers_count]],2),0)</f>
        <v>64.53</v>
      </c>
      <c r="Q1295" t="s">
        <v>8320</v>
      </c>
      <c r="R1295" t="s">
        <v>8321</v>
      </c>
      <c r="S1295" s="14">
        <f>(((Table1[[#This Row],[launched_at]]/60)/60)/24)+DATE(1970,1,1)</f>
        <v>42799.260428240741</v>
      </c>
      <c r="T1295" s="14">
        <f>(((Table1[[#This Row],[deadline]]/60)/60)/24)+DATE(1970,1,1)</f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9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>ROUND(Table1[[#This Row],[pledged]]/Table1[[#This Row],[goal]]*100,0)</f>
        <v>137</v>
      </c>
      <c r="P1296">
        <f>IFERROR(ROUND(Table1[[#This Row],[pledged]]/Table1[[#This Row],[backers_count]],2),0)</f>
        <v>50.29</v>
      </c>
      <c r="Q1296" t="s">
        <v>8322</v>
      </c>
      <c r="R1296" t="s">
        <v>8323</v>
      </c>
      <c r="S1296" s="14">
        <f>(((Table1[[#This Row],[launched_at]]/60)/60)/24)+DATE(1970,1,1)</f>
        <v>41032.071134259262</v>
      </c>
      <c r="T1296" s="14">
        <f>(((Table1[[#This Row],[deadline]]/60)/60)/24)+DATE(1970,1,1)</f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9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>ROUND(Table1[[#This Row],[pledged]]/Table1[[#This Row],[goal]]*100,0)</f>
        <v>103</v>
      </c>
      <c r="P1297">
        <f>IFERROR(ROUND(Table1[[#This Row],[pledged]]/Table1[[#This Row],[backers_count]],2),0)</f>
        <v>65.38</v>
      </c>
      <c r="Q1297" t="s">
        <v>8328</v>
      </c>
      <c r="R1297" t="s">
        <v>8332</v>
      </c>
      <c r="S1297" s="14">
        <f>(((Table1[[#This Row],[launched_at]]/60)/60)/24)+DATE(1970,1,1)</f>
        <v>42465.542905092589</v>
      </c>
      <c r="T1297" s="14">
        <f>(((Table1[[#This Row],[deadline]]/60)/60)/24)+DATE(1970,1,1)</f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9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>ROUND(Table1[[#This Row],[pledged]]/Table1[[#This Row],[goal]]*100,0)</f>
        <v>103</v>
      </c>
      <c r="P1298">
        <f>IFERROR(ROUND(Table1[[#This Row],[pledged]]/Table1[[#This Row],[backers_count]],2),0)</f>
        <v>62.17</v>
      </c>
      <c r="Q1298" t="s">
        <v>8328</v>
      </c>
      <c r="R1298" t="s">
        <v>8332</v>
      </c>
      <c r="S1298" s="14">
        <f>(((Table1[[#This Row],[launched_at]]/60)/60)/24)+DATE(1970,1,1)</f>
        <v>41451.062905092593</v>
      </c>
      <c r="T1298" s="14">
        <f>(((Table1[[#This Row],[deadline]]/60)/60)/24)+DATE(1970,1,1)</f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9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>ROUND(Table1[[#This Row],[pledged]]/Table1[[#This Row],[goal]]*100,0)</f>
        <v>29</v>
      </c>
      <c r="P1299">
        <f>IFERROR(ROUND(Table1[[#This Row],[pledged]]/Table1[[#This Row],[backers_count]],2),0)</f>
        <v>44.48</v>
      </c>
      <c r="Q1299" t="s">
        <v>8314</v>
      </c>
      <c r="R1299" t="s">
        <v>8352</v>
      </c>
      <c r="S1299" s="14">
        <f>(((Table1[[#This Row],[launched_at]]/60)/60)/24)+DATE(1970,1,1)</f>
        <v>42433.726168981477</v>
      </c>
      <c r="T1299" s="14">
        <f>(((Table1[[#This Row],[deadline]]/60)/60)/24)+DATE(1970,1,1)</f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9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>ROUND(Table1[[#This Row],[pledged]]/Table1[[#This Row],[goal]]*100,0)</f>
        <v>102</v>
      </c>
      <c r="P1300">
        <f>IFERROR(ROUND(Table1[[#This Row],[pledged]]/Table1[[#This Row],[backers_count]],2),0)</f>
        <v>85.21</v>
      </c>
      <c r="Q1300" t="s">
        <v>8324</v>
      </c>
      <c r="R1300" t="s">
        <v>8327</v>
      </c>
      <c r="S1300" s="14">
        <f>(((Table1[[#This Row],[launched_at]]/60)/60)/24)+DATE(1970,1,1)</f>
        <v>42044.184988425928</v>
      </c>
      <c r="T1300" s="14">
        <f>(((Table1[[#This Row],[deadline]]/60)/60)/24)+DATE(1970,1,1)</f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9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>ROUND(Table1[[#This Row],[pledged]]/Table1[[#This Row],[goal]]*100,0)</f>
        <v>102</v>
      </c>
      <c r="P1301">
        <f>IFERROR(ROUND(Table1[[#This Row],[pledged]]/Table1[[#This Row],[backers_count]],2),0)</f>
        <v>57.54</v>
      </c>
      <c r="Q1301" t="s">
        <v>8328</v>
      </c>
      <c r="R1301" t="s">
        <v>8342</v>
      </c>
      <c r="S1301" s="14">
        <f>(((Table1[[#This Row],[launched_at]]/60)/60)/24)+DATE(1970,1,1)</f>
        <v>41546.75105324074</v>
      </c>
      <c r="T1301" s="14">
        <f>(((Table1[[#This Row],[deadline]]/60)/60)/24)+DATE(1970,1,1)</f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9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>ROUND(Table1[[#This Row],[pledged]]/Table1[[#This Row],[goal]]*100,0)</f>
        <v>136</v>
      </c>
      <c r="P1302">
        <f>IFERROR(ROUND(Table1[[#This Row],[pledged]]/Table1[[#This Row],[backers_count]],2),0)</f>
        <v>46.42</v>
      </c>
      <c r="Q1302" t="s">
        <v>8324</v>
      </c>
      <c r="R1302" t="s">
        <v>8327</v>
      </c>
      <c r="S1302" s="14">
        <f>(((Table1[[#This Row],[launched_at]]/60)/60)/24)+DATE(1970,1,1)</f>
        <v>42102.743773148148</v>
      </c>
      <c r="T1302" s="14">
        <f>(((Table1[[#This Row],[deadline]]/60)/60)/24)+DATE(1970,1,1)</f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9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>ROUND(Table1[[#This Row],[pledged]]/Table1[[#This Row],[goal]]*100,0)</f>
        <v>102</v>
      </c>
      <c r="P1303">
        <f>IFERROR(ROUND(Table1[[#This Row],[pledged]]/Table1[[#This Row],[backers_count]],2),0)</f>
        <v>204.05</v>
      </c>
      <c r="Q1303" t="s">
        <v>8324</v>
      </c>
      <c r="R1303" t="s">
        <v>8327</v>
      </c>
      <c r="S1303" s="14">
        <f>(((Table1[[#This Row],[launched_at]]/60)/60)/24)+DATE(1970,1,1)</f>
        <v>42186.855879629627</v>
      </c>
      <c r="T1303" s="14">
        <f>(((Table1[[#This Row],[deadline]]/60)/60)/24)+DATE(1970,1,1)</f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9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>ROUND(Table1[[#This Row],[pledged]]/Table1[[#This Row],[goal]]*100,0)</f>
        <v>102</v>
      </c>
      <c r="P1304">
        <f>IFERROR(ROUND(Table1[[#This Row],[pledged]]/Table1[[#This Row],[backers_count]],2),0)</f>
        <v>60.87</v>
      </c>
      <c r="Q1304" t="s">
        <v>8320</v>
      </c>
      <c r="R1304" t="s">
        <v>8321</v>
      </c>
      <c r="S1304" s="14">
        <f>(((Table1[[#This Row],[launched_at]]/60)/60)/24)+DATE(1970,1,1)</f>
        <v>41918.670115740737</v>
      </c>
      <c r="T1304" s="14">
        <f>(((Table1[[#This Row],[deadline]]/60)/60)/24)+DATE(1970,1,1)</f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9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>ROUND(Table1[[#This Row],[pledged]]/Table1[[#This Row],[goal]]*100,0)</f>
        <v>102</v>
      </c>
      <c r="P1305">
        <f>IFERROR(ROUND(Table1[[#This Row],[pledged]]/Table1[[#This Row],[backers_count]],2),0)</f>
        <v>84.85</v>
      </c>
      <c r="Q1305" t="s">
        <v>8324</v>
      </c>
      <c r="R1305" t="s">
        <v>8327</v>
      </c>
      <c r="S1305" s="14">
        <f>(((Table1[[#This Row],[launched_at]]/60)/60)/24)+DATE(1970,1,1)</f>
        <v>41846.667326388888</v>
      </c>
      <c r="T1305" s="14">
        <f>(((Table1[[#This Row],[deadline]]/60)/60)/24)+DATE(1970,1,1)</f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9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>ROUND(Table1[[#This Row],[pledged]]/Table1[[#This Row],[goal]]*100,0)</f>
        <v>203</v>
      </c>
      <c r="P1306">
        <f>IFERROR(ROUND(Table1[[#This Row],[pledged]]/Table1[[#This Row],[backers_count]],2),0)</f>
        <v>30.58</v>
      </c>
      <c r="Q1306" t="s">
        <v>8328</v>
      </c>
      <c r="R1306" t="s">
        <v>8332</v>
      </c>
      <c r="S1306" s="14">
        <f>(((Table1[[#This Row],[launched_at]]/60)/60)/24)+DATE(1970,1,1)</f>
        <v>42568.759374999994</v>
      </c>
      <c r="T1306" s="14">
        <f>(((Table1[[#This Row],[deadline]]/60)/60)/24)+DATE(1970,1,1)</f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9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>ROUND(Table1[[#This Row],[pledged]]/Table1[[#This Row],[goal]]*100,0)</f>
        <v>41</v>
      </c>
      <c r="P1307">
        <f>IFERROR(ROUND(Table1[[#This Row],[pledged]]/Table1[[#This Row],[backers_count]],2),0)</f>
        <v>81.319999999999993</v>
      </c>
      <c r="Q1307" t="s">
        <v>8324</v>
      </c>
      <c r="R1307" t="s">
        <v>8327</v>
      </c>
      <c r="S1307" s="14">
        <f>(((Table1[[#This Row],[launched_at]]/60)/60)/24)+DATE(1970,1,1)</f>
        <v>41766.617291666669</v>
      </c>
      <c r="T1307" s="14">
        <f>(((Table1[[#This Row],[deadline]]/60)/60)/24)+DATE(1970,1,1)</f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9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>ROUND(Table1[[#This Row],[pledged]]/Table1[[#This Row],[goal]]*100,0)</f>
        <v>102</v>
      </c>
      <c r="P1308">
        <f>IFERROR(ROUND(Table1[[#This Row],[pledged]]/Table1[[#This Row],[backers_count]],2),0)</f>
        <v>86.49</v>
      </c>
      <c r="Q1308" t="s">
        <v>8328</v>
      </c>
      <c r="R1308" t="s">
        <v>8332</v>
      </c>
      <c r="S1308" s="14">
        <f>(((Table1[[#This Row],[launched_at]]/60)/60)/24)+DATE(1970,1,1)</f>
        <v>40750.340902777774</v>
      </c>
      <c r="T1308" s="14">
        <f>(((Table1[[#This Row],[deadline]]/60)/60)/24)+DATE(1970,1,1)</f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9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>ROUND(Table1[[#This Row],[pledged]]/Table1[[#This Row],[goal]]*100,0)</f>
        <v>101</v>
      </c>
      <c r="P1309">
        <f>IFERROR(ROUND(Table1[[#This Row],[pledged]]/Table1[[#This Row],[backers_count]],2),0)</f>
        <v>126.72</v>
      </c>
      <c r="Q1309" t="s">
        <v>8324</v>
      </c>
      <c r="R1309" t="s">
        <v>8336</v>
      </c>
      <c r="S1309" s="14">
        <f>(((Table1[[#This Row],[launched_at]]/60)/60)/24)+DATE(1970,1,1)</f>
        <v>42004.703865740739</v>
      </c>
      <c r="T1309" s="14">
        <f>(((Table1[[#This Row],[deadline]]/60)/60)/24)+DATE(1970,1,1)</f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9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>ROUND(Table1[[#This Row],[pledged]]/Table1[[#This Row],[goal]]*100,0)</f>
        <v>108</v>
      </c>
      <c r="P1310">
        <f>IFERROR(ROUND(Table1[[#This Row],[pledged]]/Table1[[#This Row],[backers_count]],2),0)</f>
        <v>46.61</v>
      </c>
      <c r="Q1310" t="s">
        <v>8324</v>
      </c>
      <c r="R1310" t="s">
        <v>8327</v>
      </c>
      <c r="S1310" s="14">
        <f>(((Table1[[#This Row],[launched_at]]/60)/60)/24)+DATE(1970,1,1)</f>
        <v>41884.056747685187</v>
      </c>
      <c r="T1310" s="14">
        <f>(((Table1[[#This Row],[deadline]]/60)/60)/24)+DATE(1970,1,1)</f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9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>ROUND(Table1[[#This Row],[pledged]]/Table1[[#This Row],[goal]]*100,0)</f>
        <v>101</v>
      </c>
      <c r="P1311">
        <f>IFERROR(ROUND(Table1[[#This Row],[pledged]]/Table1[[#This Row],[backers_count]],2),0)</f>
        <v>76.45</v>
      </c>
      <c r="Q1311" t="s">
        <v>8322</v>
      </c>
      <c r="R1311" t="s">
        <v>8333</v>
      </c>
      <c r="S1311" s="14">
        <f>(((Table1[[#This Row],[launched_at]]/60)/60)/24)+DATE(1970,1,1)</f>
        <v>41842.292997685188</v>
      </c>
      <c r="T1311" s="14">
        <f>(((Table1[[#This Row],[deadline]]/60)/60)/24)+DATE(1970,1,1)</f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9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>ROUND(Table1[[#This Row],[pledged]]/Table1[[#This Row],[goal]]*100,0)</f>
        <v>135</v>
      </c>
      <c r="P1312">
        <f>IFERROR(ROUND(Table1[[#This Row],[pledged]]/Table1[[#This Row],[backers_count]],2),0)</f>
        <v>168.75</v>
      </c>
      <c r="Q1312" t="s">
        <v>8324</v>
      </c>
      <c r="R1312" t="s">
        <v>8327</v>
      </c>
      <c r="S1312" s="14">
        <f>(((Table1[[#This Row],[launched_at]]/60)/60)/24)+DATE(1970,1,1)</f>
        <v>42483.675208333334</v>
      </c>
      <c r="T1312" s="14">
        <f>(((Table1[[#This Row],[deadline]]/60)/60)/24)+DATE(1970,1,1)</f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9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>ROUND(Table1[[#This Row],[pledged]]/Table1[[#This Row],[goal]]*100,0)</f>
        <v>119</v>
      </c>
      <c r="P1313">
        <f>IFERROR(ROUND(Table1[[#This Row],[pledged]]/Table1[[#This Row],[backers_count]],2),0)</f>
        <v>176.09</v>
      </c>
      <c r="Q1313" t="s">
        <v>8324</v>
      </c>
      <c r="R1313" t="s">
        <v>8327</v>
      </c>
      <c r="S1313" s="14">
        <f>(((Table1[[#This Row],[launched_at]]/60)/60)/24)+DATE(1970,1,1)</f>
        <v>41964.716319444444</v>
      </c>
      <c r="T1313" s="14">
        <f>(((Table1[[#This Row],[deadline]]/60)/60)/24)+DATE(1970,1,1)</f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9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>ROUND(Table1[[#This Row],[pledged]]/Table1[[#This Row],[goal]]*100,0)</f>
        <v>108</v>
      </c>
      <c r="P1314">
        <f>IFERROR(ROUND(Table1[[#This Row],[pledged]]/Table1[[#This Row],[backers_count]],2),0)</f>
        <v>56.98</v>
      </c>
      <c r="Q1314" t="s">
        <v>8314</v>
      </c>
      <c r="R1314" t="s">
        <v>8315</v>
      </c>
      <c r="S1314" s="14">
        <f>(((Table1[[#This Row],[launched_at]]/60)/60)/24)+DATE(1970,1,1)</f>
        <v>42606.347233796296</v>
      </c>
      <c r="T1314" s="14">
        <f>(((Table1[[#This Row],[deadline]]/60)/60)/24)+DATE(1970,1,1)</f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9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>ROUND(Table1[[#This Row],[pledged]]/Table1[[#This Row],[goal]]*100,0)</f>
        <v>115</v>
      </c>
      <c r="P1315">
        <f>IFERROR(ROUND(Table1[[#This Row],[pledged]]/Table1[[#This Row],[backers_count]],2),0)</f>
        <v>85.96</v>
      </c>
      <c r="Q1315" t="s">
        <v>8322</v>
      </c>
      <c r="R1315" t="s">
        <v>8344</v>
      </c>
      <c r="S1315" s="14">
        <f>(((Table1[[#This Row],[launched_at]]/60)/60)/24)+DATE(1970,1,1)</f>
        <v>41357.209166666667</v>
      </c>
      <c r="T1315" s="14">
        <f>(((Table1[[#This Row],[deadline]]/60)/60)/24)+DATE(1970,1,1)</f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9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>ROUND(Table1[[#This Row],[pledged]]/Table1[[#This Row],[goal]]*100,0)</f>
        <v>101</v>
      </c>
      <c r="P1316">
        <f>IFERROR(ROUND(Table1[[#This Row],[pledged]]/Table1[[#This Row],[backers_count]],2),0)</f>
        <v>98.54</v>
      </c>
      <c r="Q1316" t="s">
        <v>8324</v>
      </c>
      <c r="R1316" t="s">
        <v>8327</v>
      </c>
      <c r="S1316" s="14">
        <f>(((Table1[[#This Row],[launched_at]]/60)/60)/24)+DATE(1970,1,1)</f>
        <v>41829.788252314815</v>
      </c>
      <c r="T1316" s="14">
        <f>(((Table1[[#This Row],[deadline]]/60)/60)/24)+DATE(1970,1,1)</f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9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>ROUND(Table1[[#This Row],[pledged]]/Table1[[#This Row],[goal]]*100,0)</f>
        <v>101</v>
      </c>
      <c r="P1317">
        <f>IFERROR(ROUND(Table1[[#This Row],[pledged]]/Table1[[#This Row],[backers_count]],2),0)</f>
        <v>45.88</v>
      </c>
      <c r="Q1317" t="s">
        <v>8328</v>
      </c>
      <c r="R1317" t="s">
        <v>8332</v>
      </c>
      <c r="S1317" s="14">
        <f>(((Table1[[#This Row],[launched_at]]/60)/60)/24)+DATE(1970,1,1)</f>
        <v>41774.737060185187</v>
      </c>
      <c r="T1317" s="14">
        <f>(((Table1[[#This Row],[deadline]]/60)/60)/24)+DATE(1970,1,1)</f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9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>ROUND(Table1[[#This Row],[pledged]]/Table1[[#This Row],[goal]]*100,0)</f>
        <v>101</v>
      </c>
      <c r="P1318">
        <f>IFERROR(ROUND(Table1[[#This Row],[pledged]]/Table1[[#This Row],[backers_count]],2),0)</f>
        <v>72.05</v>
      </c>
      <c r="Q1318" t="s">
        <v>8324</v>
      </c>
      <c r="R1318" t="s">
        <v>8327</v>
      </c>
      <c r="S1318" s="14">
        <f>(((Table1[[#This Row],[launched_at]]/60)/60)/24)+DATE(1970,1,1)</f>
        <v>41752.83457175926</v>
      </c>
      <c r="T1318" s="14">
        <f>(((Table1[[#This Row],[deadline]]/60)/60)/24)+DATE(1970,1,1)</f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9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>ROUND(Table1[[#This Row],[pledged]]/Table1[[#This Row],[goal]]*100,0)</f>
        <v>101</v>
      </c>
      <c r="P1319">
        <f>IFERROR(ROUND(Table1[[#This Row],[pledged]]/Table1[[#This Row],[backers_count]],2),0)</f>
        <v>310</v>
      </c>
      <c r="Q1319" t="s">
        <v>8324</v>
      </c>
      <c r="R1319" t="s">
        <v>8327</v>
      </c>
      <c r="S1319" s="14">
        <f>(((Table1[[#This Row],[launched_at]]/60)/60)/24)+DATE(1970,1,1)</f>
        <v>42102.866307870368</v>
      </c>
      <c r="T1319" s="14">
        <f>(((Table1[[#This Row],[deadline]]/60)/60)/24)+DATE(1970,1,1)</f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9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>ROUND(Table1[[#This Row],[pledged]]/Table1[[#This Row],[goal]]*100,0)</f>
        <v>101</v>
      </c>
      <c r="P1320">
        <f>IFERROR(ROUND(Table1[[#This Row],[pledged]]/Table1[[#This Row],[backers_count]],2),0)</f>
        <v>115.09</v>
      </c>
      <c r="Q1320" t="s">
        <v>8328</v>
      </c>
      <c r="R1320" t="s">
        <v>8329</v>
      </c>
      <c r="S1320" s="14">
        <f>(((Table1[[#This Row],[launched_at]]/60)/60)/24)+DATE(1970,1,1)</f>
        <v>40860.67050925926</v>
      </c>
      <c r="T1320" s="14">
        <f>(((Table1[[#This Row],[deadline]]/60)/60)/24)+DATE(1970,1,1)</f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9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>ROUND(Table1[[#This Row],[pledged]]/Table1[[#This Row],[goal]]*100,0)</f>
        <v>161</v>
      </c>
      <c r="P1321">
        <f>IFERROR(ROUND(Table1[[#This Row],[pledged]]/Table1[[#This Row],[backers_count]],2),0)</f>
        <v>41.04</v>
      </c>
      <c r="Q1321" t="s">
        <v>8328</v>
      </c>
      <c r="R1321" t="s">
        <v>8339</v>
      </c>
      <c r="S1321" s="14">
        <f>(((Table1[[#This Row],[launched_at]]/60)/60)/24)+DATE(1970,1,1)</f>
        <v>41331.253159722226</v>
      </c>
      <c r="T1321" s="14">
        <f>(((Table1[[#This Row],[deadline]]/60)/60)/24)+DATE(1970,1,1)</f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9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>ROUND(Table1[[#This Row],[pledged]]/Table1[[#This Row],[goal]]*100,0)</f>
        <v>115</v>
      </c>
      <c r="P1322">
        <f>IFERROR(ROUND(Table1[[#This Row],[pledged]]/Table1[[#This Row],[backers_count]],2),0)</f>
        <v>46.22</v>
      </c>
      <c r="Q1322" t="s">
        <v>8328</v>
      </c>
      <c r="R1322" t="s">
        <v>8332</v>
      </c>
      <c r="S1322" s="14">
        <f>(((Table1[[#This Row],[launched_at]]/60)/60)/24)+DATE(1970,1,1)</f>
        <v>41882.590127314819</v>
      </c>
      <c r="T1322" s="14">
        <f>(((Table1[[#This Row],[deadline]]/60)/60)/24)+DATE(1970,1,1)</f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9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>ROUND(Table1[[#This Row],[pledged]]/Table1[[#This Row],[goal]]*100,0)</f>
        <v>100</v>
      </c>
      <c r="P1323">
        <f>IFERROR(ROUND(Table1[[#This Row],[pledged]]/Table1[[#This Row],[backers_count]],2),0)</f>
        <v>65.87</v>
      </c>
      <c r="Q1323" t="s">
        <v>8324</v>
      </c>
      <c r="R1323" t="s">
        <v>8327</v>
      </c>
      <c r="S1323" s="14">
        <f>(((Table1[[#This Row],[launched_at]]/60)/60)/24)+DATE(1970,1,1)</f>
        <v>42561.154664351852</v>
      </c>
      <c r="T1323" s="14">
        <f>(((Table1[[#This Row],[deadline]]/60)/60)/24)+DATE(1970,1,1)</f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9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>ROUND(Table1[[#This Row],[pledged]]/Table1[[#This Row],[goal]]*100,0)</f>
        <v>100</v>
      </c>
      <c r="P1324">
        <f>IFERROR(ROUND(Table1[[#This Row],[pledged]]/Table1[[#This Row],[backers_count]],2),0)</f>
        <v>34.92</v>
      </c>
      <c r="Q1324" t="s">
        <v>8324</v>
      </c>
      <c r="R1324" t="s">
        <v>8327</v>
      </c>
      <c r="S1324" s="14">
        <f>(((Table1[[#This Row],[launched_at]]/60)/60)/24)+DATE(1970,1,1)</f>
        <v>42734.789444444439</v>
      </c>
      <c r="T1324" s="14">
        <f>(((Table1[[#This Row],[deadline]]/60)/60)/24)+DATE(1970,1,1)</f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9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>ROUND(Table1[[#This Row],[pledged]]/Table1[[#This Row],[goal]]*100,0)</f>
        <v>115</v>
      </c>
      <c r="P1325">
        <f>IFERROR(ROUND(Table1[[#This Row],[pledged]]/Table1[[#This Row],[backers_count]],2),0)</f>
        <v>72.91</v>
      </c>
      <c r="Q1325" t="s">
        <v>8328</v>
      </c>
      <c r="R1325" t="s">
        <v>8329</v>
      </c>
      <c r="S1325" s="14">
        <f>(((Table1[[#This Row],[launched_at]]/60)/60)/24)+DATE(1970,1,1)</f>
        <v>41004.156886574077</v>
      </c>
      <c r="T1325" s="14">
        <f>(((Table1[[#This Row],[deadline]]/60)/60)/24)+DATE(1970,1,1)</f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9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>ROUND(Table1[[#This Row],[pledged]]/Table1[[#This Row],[goal]]*100,0)</f>
        <v>100</v>
      </c>
      <c r="P1326">
        <f>IFERROR(ROUND(Table1[[#This Row],[pledged]]/Table1[[#This Row],[backers_count]],2),0)</f>
        <v>121.36</v>
      </c>
      <c r="Q1326" t="s">
        <v>8324</v>
      </c>
      <c r="R1326" t="s">
        <v>8327</v>
      </c>
      <c r="S1326" s="14">
        <f>(((Table1[[#This Row],[launched_at]]/60)/60)/24)+DATE(1970,1,1)</f>
        <v>41995.870486111111</v>
      </c>
      <c r="T1326" s="14">
        <f>(((Table1[[#This Row],[deadline]]/60)/60)/24)+DATE(1970,1,1)</f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9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>ROUND(Table1[[#This Row],[pledged]]/Table1[[#This Row],[goal]]*100,0)</f>
        <v>133</v>
      </c>
      <c r="P1327">
        <f>IFERROR(ROUND(Table1[[#This Row],[pledged]]/Table1[[#This Row],[backers_count]],2),0)</f>
        <v>57.2</v>
      </c>
      <c r="Q1327" t="s">
        <v>8324</v>
      </c>
      <c r="R1327" t="s">
        <v>8327</v>
      </c>
      <c r="S1327" s="14">
        <f>(((Table1[[#This Row],[launched_at]]/60)/60)/24)+DATE(1970,1,1)</f>
        <v>42538.73583333334</v>
      </c>
      <c r="T1327" s="14">
        <f>(((Table1[[#This Row],[deadline]]/60)/60)/24)+DATE(1970,1,1)</f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9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>ROUND(Table1[[#This Row],[pledged]]/Table1[[#This Row],[goal]]*100,0)</f>
        <v>100</v>
      </c>
      <c r="P1328">
        <f>IFERROR(ROUND(Table1[[#This Row],[pledged]]/Table1[[#This Row],[backers_count]],2),0)</f>
        <v>81.67</v>
      </c>
      <c r="Q1328" t="s">
        <v>8324</v>
      </c>
      <c r="R1328" t="s">
        <v>8327</v>
      </c>
      <c r="S1328" s="14">
        <f>(((Table1[[#This Row],[launched_at]]/60)/60)/24)+DATE(1970,1,1)</f>
        <v>42447.894432870366</v>
      </c>
      <c r="T1328" s="14">
        <f>(((Table1[[#This Row],[deadline]]/60)/60)/24)+DATE(1970,1,1)</f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9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>ROUND(Table1[[#This Row],[pledged]]/Table1[[#This Row],[goal]]*100,0)</f>
        <v>100</v>
      </c>
      <c r="P1329">
        <f>IFERROR(ROUND(Table1[[#This Row],[pledged]]/Table1[[#This Row],[backers_count]],2),0)</f>
        <v>40.01</v>
      </c>
      <c r="Q1329" t="s">
        <v>8322</v>
      </c>
      <c r="R1329" t="s">
        <v>8344</v>
      </c>
      <c r="S1329" s="14">
        <f>(((Table1[[#This Row],[launched_at]]/60)/60)/24)+DATE(1970,1,1)</f>
        <v>40795.820150462961</v>
      </c>
      <c r="T1329" s="14">
        <f>(((Table1[[#This Row],[deadline]]/60)/60)/24)+DATE(1970,1,1)</f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9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>ROUND(Table1[[#This Row],[pledged]]/Table1[[#This Row],[goal]]*100,0)</f>
        <v>105</v>
      </c>
      <c r="P1330">
        <f>IFERROR(ROUND(Table1[[#This Row],[pledged]]/Table1[[#This Row],[backers_count]],2),0)</f>
        <v>114.29</v>
      </c>
      <c r="Q1330" t="s">
        <v>8324</v>
      </c>
      <c r="R1330" t="s">
        <v>8327</v>
      </c>
      <c r="S1330" s="14">
        <f>(((Table1[[#This Row],[launched_at]]/60)/60)/24)+DATE(1970,1,1)</f>
        <v>42268.009224537032</v>
      </c>
      <c r="T1330" s="14">
        <f>(((Table1[[#This Row],[deadline]]/60)/60)/24)+DATE(1970,1,1)</f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9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>ROUND(Table1[[#This Row],[pledged]]/Table1[[#This Row],[goal]]*100,0)</f>
        <v>100</v>
      </c>
      <c r="P1331">
        <f>IFERROR(ROUND(Table1[[#This Row],[pledged]]/Table1[[#This Row],[backers_count]],2),0)</f>
        <v>129.03</v>
      </c>
      <c r="Q1331" t="s">
        <v>8324</v>
      </c>
      <c r="R1331" t="s">
        <v>8327</v>
      </c>
      <c r="S1331" s="14">
        <f>(((Table1[[#This Row],[launched_at]]/60)/60)/24)+DATE(1970,1,1)</f>
        <v>42676.065150462964</v>
      </c>
      <c r="T1331" s="14">
        <f>(((Table1[[#This Row],[deadline]]/60)/60)/24)+DATE(1970,1,1)</f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9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>ROUND(Table1[[#This Row],[pledged]]/Table1[[#This Row],[goal]]*100,0)</f>
        <v>107</v>
      </c>
      <c r="P1332">
        <f>IFERROR(ROUND(Table1[[#This Row],[pledged]]/Table1[[#This Row],[backers_count]],2),0)</f>
        <v>74.069999999999993</v>
      </c>
      <c r="Q1332" t="s">
        <v>8324</v>
      </c>
      <c r="R1332" t="s">
        <v>8325</v>
      </c>
      <c r="S1332" s="14">
        <f>(((Table1[[#This Row],[launched_at]]/60)/60)/24)+DATE(1970,1,1)</f>
        <v>42139.014525462961</v>
      </c>
      <c r="T1332" s="14">
        <f>(((Table1[[#This Row],[deadline]]/60)/60)/24)+DATE(1970,1,1)</f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9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>ROUND(Table1[[#This Row],[pledged]]/Table1[[#This Row],[goal]]*100,0)</f>
        <v>100</v>
      </c>
      <c r="P1333">
        <f>IFERROR(ROUND(Table1[[#This Row],[pledged]]/Table1[[#This Row],[backers_count]],2),0)</f>
        <v>307.69</v>
      </c>
      <c r="Q1333" t="s">
        <v>8324</v>
      </c>
      <c r="R1333" t="s">
        <v>8327</v>
      </c>
      <c r="S1333" s="14">
        <f>(((Table1[[#This Row],[launched_at]]/60)/60)/24)+DATE(1970,1,1)</f>
        <v>41794.817523148151</v>
      </c>
      <c r="T1333" s="14">
        <f>(((Table1[[#This Row],[deadline]]/60)/60)/24)+DATE(1970,1,1)</f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9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>ROUND(Table1[[#This Row],[pledged]]/Table1[[#This Row],[goal]]*100,0)</f>
        <v>36</v>
      </c>
      <c r="P1334">
        <f>IFERROR(ROUND(Table1[[#This Row],[pledged]]/Table1[[#This Row],[backers_count]],2),0)</f>
        <v>104.89</v>
      </c>
      <c r="Q1334" t="s">
        <v>8314</v>
      </c>
      <c r="R1334" t="s">
        <v>8315</v>
      </c>
      <c r="S1334" s="14">
        <f>(((Table1[[#This Row],[launched_at]]/60)/60)/24)+DATE(1970,1,1)</f>
        <v>42585.691898148143</v>
      </c>
      <c r="T1334" s="14">
        <f>(((Table1[[#This Row],[deadline]]/60)/60)/24)+DATE(1970,1,1)</f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9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>ROUND(Table1[[#This Row],[pledged]]/Table1[[#This Row],[goal]]*100,0)</f>
        <v>114</v>
      </c>
      <c r="P1335">
        <f>IFERROR(ROUND(Table1[[#This Row],[pledged]]/Table1[[#This Row],[backers_count]],2),0)</f>
        <v>47.4</v>
      </c>
      <c r="Q1335" t="s">
        <v>8322</v>
      </c>
      <c r="R1335" t="s">
        <v>8323</v>
      </c>
      <c r="S1335" s="14">
        <f>(((Table1[[#This Row],[launched_at]]/60)/60)/24)+DATE(1970,1,1)</f>
        <v>40213.323599537034</v>
      </c>
      <c r="T1335" s="14">
        <f>(((Table1[[#This Row],[deadline]]/60)/60)/24)+DATE(1970,1,1)</f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9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>ROUND(Table1[[#This Row],[pledged]]/Table1[[#This Row],[goal]]*100,0)</f>
        <v>114</v>
      </c>
      <c r="P1336">
        <f>IFERROR(ROUND(Table1[[#This Row],[pledged]]/Table1[[#This Row],[backers_count]],2),0)</f>
        <v>69.790000000000006</v>
      </c>
      <c r="Q1336" t="s">
        <v>8322</v>
      </c>
      <c r="R1336" t="s">
        <v>8344</v>
      </c>
      <c r="S1336" s="14">
        <f>(((Table1[[#This Row],[launched_at]]/60)/60)/24)+DATE(1970,1,1)</f>
        <v>40595.497164351851</v>
      </c>
      <c r="T1336" s="14">
        <f>(((Table1[[#This Row],[deadline]]/60)/60)/24)+DATE(1970,1,1)</f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9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>ROUND(Table1[[#This Row],[pledged]]/Table1[[#This Row],[goal]]*100,0)</f>
        <v>179</v>
      </c>
      <c r="P1337">
        <f>IFERROR(ROUND(Table1[[#This Row],[pledged]]/Table1[[#This Row],[backers_count]],2),0)</f>
        <v>53.73</v>
      </c>
      <c r="Q1337" t="s">
        <v>8312</v>
      </c>
      <c r="R1337" t="s">
        <v>8334</v>
      </c>
      <c r="S1337" s="14">
        <f>(((Table1[[#This Row],[launched_at]]/60)/60)/24)+DATE(1970,1,1)</f>
        <v>41367.572280092594</v>
      </c>
      <c r="T1337" s="14">
        <f>(((Table1[[#This Row],[deadline]]/60)/60)/24)+DATE(1970,1,1)</f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9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>ROUND(Table1[[#This Row],[pledged]]/Table1[[#This Row],[goal]]*100,0)</f>
        <v>132</v>
      </c>
      <c r="P1338">
        <f>IFERROR(ROUND(Table1[[#This Row],[pledged]]/Table1[[#This Row],[backers_count]],2),0)</f>
        <v>63.03</v>
      </c>
      <c r="Q1338" t="s">
        <v>8328</v>
      </c>
      <c r="R1338" t="s">
        <v>8329</v>
      </c>
      <c r="S1338" s="14">
        <f>(((Table1[[#This Row],[launched_at]]/60)/60)/24)+DATE(1970,1,1)</f>
        <v>42173.746342592596</v>
      </c>
      <c r="T1338" s="14">
        <f>(((Table1[[#This Row],[deadline]]/60)/60)/24)+DATE(1970,1,1)</f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9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>ROUND(Table1[[#This Row],[pledged]]/Table1[[#This Row],[goal]]*100,0)</f>
        <v>132</v>
      </c>
      <c r="P1339">
        <f>IFERROR(ROUND(Table1[[#This Row],[pledged]]/Table1[[#This Row],[backers_count]],2),0)</f>
        <v>70.63</v>
      </c>
      <c r="Q1339" t="s">
        <v>8328</v>
      </c>
      <c r="R1339" t="s">
        <v>8332</v>
      </c>
      <c r="S1339" s="14">
        <f>(((Table1[[#This Row],[launched_at]]/60)/60)/24)+DATE(1970,1,1)</f>
        <v>40778.770011574074</v>
      </c>
      <c r="T1339" s="14">
        <f>(((Table1[[#This Row],[deadline]]/60)/60)/24)+DATE(1970,1,1)</f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9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>ROUND(Table1[[#This Row],[pledged]]/Table1[[#This Row],[goal]]*100,0)</f>
        <v>101</v>
      </c>
      <c r="P1340">
        <f>IFERROR(ROUND(Table1[[#This Row],[pledged]]/Table1[[#This Row],[backers_count]],2),0)</f>
        <v>53.95</v>
      </c>
      <c r="Q1340" t="s">
        <v>8324</v>
      </c>
      <c r="R1340" t="s">
        <v>8325</v>
      </c>
      <c r="S1340" s="14">
        <f>(((Table1[[#This Row],[launched_at]]/60)/60)/24)+DATE(1970,1,1)</f>
        <v>41780.745254629634</v>
      </c>
      <c r="T1340" s="14">
        <f>(((Table1[[#This Row],[deadline]]/60)/60)/24)+DATE(1970,1,1)</f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9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>ROUND(Table1[[#This Row],[pledged]]/Table1[[#This Row],[goal]]*100,0)</f>
        <v>171</v>
      </c>
      <c r="P1341">
        <f>IFERROR(ROUND(Table1[[#This Row],[pledged]]/Table1[[#This Row],[backers_count]],2),0)</f>
        <v>46.18</v>
      </c>
      <c r="Q1341" t="s">
        <v>8328</v>
      </c>
      <c r="R1341" t="s">
        <v>8329</v>
      </c>
      <c r="S1341" s="14">
        <f>(((Table1[[#This Row],[launched_at]]/60)/60)/24)+DATE(1970,1,1)</f>
        <v>41605.868449074071</v>
      </c>
      <c r="T1341" s="14">
        <f>(((Table1[[#This Row],[deadline]]/60)/60)/24)+DATE(1970,1,1)</f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9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>ROUND(Table1[[#This Row],[pledged]]/Table1[[#This Row],[goal]]*100,0)</f>
        <v>112</v>
      </c>
      <c r="P1342">
        <f>IFERROR(ROUND(Table1[[#This Row],[pledged]]/Table1[[#This Row],[backers_count]],2),0)</f>
        <v>47.76</v>
      </c>
      <c r="Q1342" t="s">
        <v>8328</v>
      </c>
      <c r="R1342" t="s">
        <v>8332</v>
      </c>
      <c r="S1342" s="14">
        <f>(((Table1[[#This Row],[launched_at]]/60)/60)/24)+DATE(1970,1,1)</f>
        <v>42719.90834490741</v>
      </c>
      <c r="T1342" s="14">
        <f>(((Table1[[#This Row],[deadline]]/60)/60)/24)+DATE(1970,1,1)</f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9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>ROUND(Table1[[#This Row],[pledged]]/Table1[[#This Row],[goal]]*100,0)</f>
        <v>112</v>
      </c>
      <c r="P1343">
        <f>IFERROR(ROUND(Table1[[#This Row],[pledged]]/Table1[[#This Row],[backers_count]],2),0)</f>
        <v>60.15</v>
      </c>
      <c r="Q1343" t="s">
        <v>8328</v>
      </c>
      <c r="R1343" t="s">
        <v>8342</v>
      </c>
      <c r="S1343" s="14">
        <f>(((Table1[[#This Row],[launched_at]]/60)/60)/24)+DATE(1970,1,1)</f>
        <v>41524.858553240738</v>
      </c>
      <c r="T1343" s="14">
        <f>(((Table1[[#This Row],[deadline]]/60)/60)/24)+DATE(1970,1,1)</f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9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>ROUND(Table1[[#This Row],[pledged]]/Table1[[#This Row],[goal]]*100,0)</f>
        <v>130</v>
      </c>
      <c r="P1344">
        <f>IFERROR(ROUND(Table1[[#This Row],[pledged]]/Table1[[#This Row],[backers_count]],2),0)</f>
        <v>61.06</v>
      </c>
      <c r="Q1344" t="s">
        <v>8324</v>
      </c>
      <c r="R1344" t="s">
        <v>8327</v>
      </c>
      <c r="S1344" s="14">
        <f>(((Table1[[#This Row],[launched_at]]/60)/60)/24)+DATE(1970,1,1)</f>
        <v>42566.604826388888</v>
      </c>
      <c r="T1344" s="14">
        <f>(((Table1[[#This Row],[deadline]]/60)/60)/24)+DATE(1970,1,1)</f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9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>ROUND(Table1[[#This Row],[pledged]]/Table1[[#This Row],[goal]]*100,0)</f>
        <v>195</v>
      </c>
      <c r="P1345">
        <f>IFERROR(ROUND(Table1[[#This Row],[pledged]]/Table1[[#This Row],[backers_count]],2),0)</f>
        <v>64.03</v>
      </c>
      <c r="Q1345" t="s">
        <v>8328</v>
      </c>
      <c r="R1345" t="s">
        <v>8342</v>
      </c>
      <c r="S1345" s="14">
        <f>(((Table1[[#This Row],[launched_at]]/60)/60)/24)+DATE(1970,1,1)</f>
        <v>42027.13817129629</v>
      </c>
      <c r="T1345" s="14">
        <f>(((Table1[[#This Row],[deadline]]/60)/60)/24)+DATE(1970,1,1)</f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9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>ROUND(Table1[[#This Row],[pledged]]/Table1[[#This Row],[goal]]*100,0)</f>
        <v>78</v>
      </c>
      <c r="P1346">
        <f>IFERROR(ROUND(Table1[[#This Row],[pledged]]/Table1[[#This Row],[backers_count]],2),0)</f>
        <v>105.54</v>
      </c>
      <c r="Q1346" t="s">
        <v>8324</v>
      </c>
      <c r="R1346" t="s">
        <v>8327</v>
      </c>
      <c r="S1346" s="14">
        <f>(((Table1[[#This Row],[launched_at]]/60)/60)/24)+DATE(1970,1,1)</f>
        <v>42469.68414351852</v>
      </c>
      <c r="T1346" s="14">
        <f>(((Table1[[#This Row],[deadline]]/60)/60)/24)+DATE(1970,1,1)</f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9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>ROUND(Table1[[#This Row],[pledged]]/Table1[[#This Row],[goal]]*100,0)</f>
        <v>118</v>
      </c>
      <c r="P1347">
        <f>IFERROR(ROUND(Table1[[#This Row],[pledged]]/Table1[[#This Row],[backers_count]],2),0)</f>
        <v>100.06</v>
      </c>
      <c r="Q1347" t="s">
        <v>8324</v>
      </c>
      <c r="R1347" t="s">
        <v>8327</v>
      </c>
      <c r="S1347" s="14">
        <f>(((Table1[[#This Row],[launched_at]]/60)/60)/24)+DATE(1970,1,1)</f>
        <v>42179.344988425932</v>
      </c>
      <c r="T1347" s="14">
        <f>(((Table1[[#This Row],[deadline]]/60)/60)/24)+DATE(1970,1,1)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9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>ROUND(Table1[[#This Row],[pledged]]/Table1[[#This Row],[goal]]*100,0)</f>
        <v>111</v>
      </c>
      <c r="P1348">
        <f>IFERROR(ROUND(Table1[[#This Row],[pledged]]/Table1[[#This Row],[backers_count]],2),0)</f>
        <v>125.81</v>
      </c>
      <c r="Q1348" t="s">
        <v>8324</v>
      </c>
      <c r="R1348" t="s">
        <v>8327</v>
      </c>
      <c r="S1348" s="14">
        <f>(((Table1[[#This Row],[launched_at]]/60)/60)/24)+DATE(1970,1,1)</f>
        <v>41853.240208333329</v>
      </c>
      <c r="T1348" s="14">
        <f>(((Table1[[#This Row],[deadline]]/60)/60)/24)+DATE(1970,1,1)</f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9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>ROUND(Table1[[#This Row],[pledged]]/Table1[[#This Row],[goal]]*100,0)</f>
        <v>111</v>
      </c>
      <c r="P1349">
        <f>IFERROR(ROUND(Table1[[#This Row],[pledged]]/Table1[[#This Row],[backers_count]],2),0)</f>
        <v>58.79</v>
      </c>
      <c r="Q1349" t="s">
        <v>8324</v>
      </c>
      <c r="R1349" t="s">
        <v>8327</v>
      </c>
      <c r="S1349" s="14">
        <f>(((Table1[[#This Row],[launched_at]]/60)/60)/24)+DATE(1970,1,1)</f>
        <v>42633.116851851853</v>
      </c>
      <c r="T1349" s="14">
        <f>(((Table1[[#This Row],[deadline]]/60)/60)/24)+DATE(1970,1,1)</f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9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>ROUND(Table1[[#This Row],[pledged]]/Table1[[#This Row],[goal]]*100,0)</f>
        <v>35</v>
      </c>
      <c r="P1350">
        <f>IFERROR(ROUND(Table1[[#This Row],[pledged]]/Table1[[#This Row],[backers_count]],2),0)</f>
        <v>84.28</v>
      </c>
      <c r="Q1350" t="s">
        <v>8324</v>
      </c>
      <c r="R1350" t="s">
        <v>8327</v>
      </c>
      <c r="S1350" s="14">
        <f>(((Table1[[#This Row],[launched_at]]/60)/60)/24)+DATE(1970,1,1)</f>
        <v>41747.86986111111</v>
      </c>
      <c r="T1350" s="14">
        <f>(((Table1[[#This Row],[deadline]]/60)/60)/24)+DATE(1970,1,1)</f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9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>ROUND(Table1[[#This Row],[pledged]]/Table1[[#This Row],[goal]]*100,0)</f>
        <v>110</v>
      </c>
      <c r="P1351">
        <f>IFERROR(ROUND(Table1[[#This Row],[pledged]]/Table1[[#This Row],[backers_count]],2),0)</f>
        <v>55.22</v>
      </c>
      <c r="Q1351" t="s">
        <v>8314</v>
      </c>
      <c r="R1351" t="s">
        <v>8315</v>
      </c>
      <c r="S1351" s="14">
        <f>(((Table1[[#This Row],[launched_at]]/60)/60)/24)+DATE(1970,1,1)</f>
        <v>42780.600532407407</v>
      </c>
      <c r="T1351" s="14">
        <f>(((Table1[[#This Row],[deadline]]/60)/60)/24)+DATE(1970,1,1)</f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9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>ROUND(Table1[[#This Row],[pledged]]/Table1[[#This Row],[goal]]*100,0)</f>
        <v>385</v>
      </c>
      <c r="P1352">
        <f>IFERROR(ROUND(Table1[[#This Row],[pledged]]/Table1[[#This Row],[backers_count]],2),0)</f>
        <v>32.1</v>
      </c>
      <c r="Q1352" t="s">
        <v>8322</v>
      </c>
      <c r="R1352" t="s">
        <v>8323</v>
      </c>
      <c r="S1352" s="14">
        <f>(((Table1[[#This Row],[launched_at]]/60)/60)/24)+DATE(1970,1,1)</f>
        <v>41304.833194444444</v>
      </c>
      <c r="T1352" s="14">
        <f>(((Table1[[#This Row],[deadline]]/60)/60)/24)+DATE(1970,1,1)</f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9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>ROUND(Table1[[#This Row],[pledged]]/Table1[[#This Row],[goal]]*100,0)</f>
        <v>101</v>
      </c>
      <c r="P1353">
        <f>IFERROR(ROUND(Table1[[#This Row],[pledged]]/Table1[[#This Row],[backers_count]],2),0)</f>
        <v>47.19</v>
      </c>
      <c r="Q1353" t="s">
        <v>8328</v>
      </c>
      <c r="R1353" t="s">
        <v>8339</v>
      </c>
      <c r="S1353" s="14">
        <f>(((Table1[[#This Row],[launched_at]]/60)/60)/24)+DATE(1970,1,1)</f>
        <v>41737.684664351851</v>
      </c>
      <c r="T1353" s="14">
        <f>(((Table1[[#This Row],[deadline]]/60)/60)/24)+DATE(1970,1,1)</f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9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>ROUND(Table1[[#This Row],[pledged]]/Table1[[#This Row],[goal]]*100,0)</f>
        <v>109</v>
      </c>
      <c r="P1354">
        <f>IFERROR(ROUND(Table1[[#This Row],[pledged]]/Table1[[#This Row],[backers_count]],2),0)</f>
        <v>29.26</v>
      </c>
      <c r="Q1354" t="s">
        <v>8324</v>
      </c>
      <c r="R1354" t="s">
        <v>8327</v>
      </c>
      <c r="S1354" s="14">
        <f>(((Table1[[#This Row],[launched_at]]/60)/60)/24)+DATE(1970,1,1)</f>
        <v>42492.717233796298</v>
      </c>
      <c r="T1354" s="14">
        <f>(((Table1[[#This Row],[deadline]]/60)/60)/24)+DATE(1970,1,1)</f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9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>ROUND(Table1[[#This Row],[pledged]]/Table1[[#This Row],[goal]]*100,0)</f>
        <v>109</v>
      </c>
      <c r="P1355">
        <f>IFERROR(ROUND(Table1[[#This Row],[pledged]]/Table1[[#This Row],[backers_count]],2),0)</f>
        <v>44.19</v>
      </c>
      <c r="Q1355" t="s">
        <v>8324</v>
      </c>
      <c r="R1355" t="s">
        <v>8327</v>
      </c>
      <c r="S1355" s="14">
        <f>(((Table1[[#This Row],[launched_at]]/60)/60)/24)+DATE(1970,1,1)</f>
        <v>42086.614942129629</v>
      </c>
      <c r="T1355" s="14">
        <f>(((Table1[[#This Row],[deadline]]/60)/60)/24)+DATE(1970,1,1)</f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9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>ROUND(Table1[[#This Row],[pledged]]/Table1[[#This Row],[goal]]*100,0)</f>
        <v>109</v>
      </c>
      <c r="P1356">
        <f>IFERROR(ROUND(Table1[[#This Row],[pledged]]/Table1[[#This Row],[backers_count]],2),0)</f>
        <v>75.959999999999994</v>
      </c>
      <c r="Q1356" t="s">
        <v>8324</v>
      </c>
      <c r="R1356" t="s">
        <v>8336</v>
      </c>
      <c r="S1356" s="14">
        <f>(((Table1[[#This Row],[launched_at]]/60)/60)/24)+DATE(1970,1,1)</f>
        <v>41954.850868055553</v>
      </c>
      <c r="T1356" s="14">
        <f>(((Table1[[#This Row],[deadline]]/60)/60)/24)+DATE(1970,1,1)</f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9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>ROUND(Table1[[#This Row],[pledged]]/Table1[[#This Row],[goal]]*100,0)</f>
        <v>152</v>
      </c>
      <c r="P1357">
        <f>IFERROR(ROUND(Table1[[#This Row],[pledged]]/Table1[[#This Row],[backers_count]],2),0)</f>
        <v>64.25</v>
      </c>
      <c r="Q1357" t="s">
        <v>8328</v>
      </c>
      <c r="R1357" t="s">
        <v>8332</v>
      </c>
      <c r="S1357" s="14">
        <f>(((Table1[[#This Row],[launched_at]]/60)/60)/24)+DATE(1970,1,1)</f>
        <v>41767.656863425924</v>
      </c>
      <c r="T1357" s="14">
        <f>(((Table1[[#This Row],[deadline]]/60)/60)/24)+DATE(1970,1,1)</f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9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>ROUND(Table1[[#This Row],[pledged]]/Table1[[#This Row],[goal]]*100,0)</f>
        <v>126</v>
      </c>
      <c r="P1358">
        <f>IFERROR(ROUND(Table1[[#This Row],[pledged]]/Table1[[#This Row],[backers_count]],2),0)</f>
        <v>47.91</v>
      </c>
      <c r="Q1358" t="s">
        <v>8309</v>
      </c>
      <c r="R1358" t="s">
        <v>8310</v>
      </c>
      <c r="S1358" s="14">
        <f>(((Table1[[#This Row],[launched_at]]/60)/60)/24)+DATE(1970,1,1)</f>
        <v>40215.919050925928</v>
      </c>
      <c r="T1358" s="14">
        <f>(((Table1[[#This Row],[deadline]]/60)/60)/24)+DATE(1970,1,1)</f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9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>ROUND(Table1[[#This Row],[pledged]]/Table1[[#This Row],[goal]]*100,0)</f>
        <v>5</v>
      </c>
      <c r="P1359">
        <f>IFERROR(ROUND(Table1[[#This Row],[pledged]]/Table1[[#This Row],[backers_count]],2),0)</f>
        <v>135.04</v>
      </c>
      <c r="Q1359" t="s">
        <v>8309</v>
      </c>
      <c r="R1359" t="s">
        <v>8343</v>
      </c>
      <c r="S1359" s="14">
        <f>(((Table1[[#This Row],[launched_at]]/60)/60)/24)+DATE(1970,1,1)</f>
        <v>42173.275740740741</v>
      </c>
      <c r="T1359" s="14">
        <f>(((Table1[[#This Row],[deadline]]/60)/60)/24)+DATE(1970,1,1)</f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9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>ROUND(Table1[[#This Row],[pledged]]/Table1[[#This Row],[goal]]*100,0)</f>
        <v>103</v>
      </c>
      <c r="P1360">
        <f>IFERROR(ROUND(Table1[[#This Row],[pledged]]/Table1[[#This Row],[backers_count]],2),0)</f>
        <v>67.42</v>
      </c>
      <c r="Q1360" t="s">
        <v>8328</v>
      </c>
      <c r="R1360" t="s">
        <v>8342</v>
      </c>
      <c r="S1360" s="14">
        <f>(((Table1[[#This Row],[launched_at]]/60)/60)/24)+DATE(1970,1,1)</f>
        <v>40961.252141203702</v>
      </c>
      <c r="T1360" s="14">
        <f>(((Table1[[#This Row],[deadline]]/60)/60)/24)+DATE(1970,1,1)</f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9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>ROUND(Table1[[#This Row],[pledged]]/Table1[[#This Row],[goal]]*100,0)</f>
        <v>126</v>
      </c>
      <c r="P1361">
        <f>IFERROR(ROUND(Table1[[#This Row],[pledged]]/Table1[[#This Row],[backers_count]],2),0)</f>
        <v>62.88</v>
      </c>
      <c r="Q1361" t="s">
        <v>8324</v>
      </c>
      <c r="R1361" t="s">
        <v>8327</v>
      </c>
      <c r="S1361" s="14">
        <f>(((Table1[[#This Row],[launched_at]]/60)/60)/24)+DATE(1970,1,1)</f>
        <v>41013.936562499999</v>
      </c>
      <c r="T1361" s="14">
        <f>(((Table1[[#This Row],[deadline]]/60)/60)/24)+DATE(1970,1,1)</f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9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>ROUND(Table1[[#This Row],[pledged]]/Table1[[#This Row],[goal]]*100,0)</f>
        <v>107</v>
      </c>
      <c r="P1362">
        <f>IFERROR(ROUND(Table1[[#This Row],[pledged]]/Table1[[#This Row],[backers_count]],2),0)</f>
        <v>62.67</v>
      </c>
      <c r="Q1362" t="s">
        <v>8324</v>
      </c>
      <c r="R1362" t="s">
        <v>8327</v>
      </c>
      <c r="S1362" s="14">
        <f>(((Table1[[#This Row],[launched_at]]/60)/60)/24)+DATE(1970,1,1)</f>
        <v>42490.133877314816</v>
      </c>
      <c r="T1362" s="14">
        <f>(((Table1[[#This Row],[deadline]]/60)/60)/24)+DATE(1970,1,1)</f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9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>ROUND(Table1[[#This Row],[pledged]]/Table1[[#This Row],[goal]]*100,0)</f>
        <v>114</v>
      </c>
      <c r="P1363">
        <f>IFERROR(ROUND(Table1[[#This Row],[pledged]]/Table1[[#This Row],[backers_count]],2),0)</f>
        <v>50.69</v>
      </c>
      <c r="Q1363" t="s">
        <v>8328</v>
      </c>
      <c r="R1363" t="s">
        <v>8332</v>
      </c>
      <c r="S1363" s="14">
        <f>(((Table1[[#This Row],[launched_at]]/60)/60)/24)+DATE(1970,1,1)</f>
        <v>41666.842824074076</v>
      </c>
      <c r="T1363" s="14">
        <f>(((Table1[[#This Row],[deadline]]/60)/60)/24)+DATE(1970,1,1)</f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9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>ROUND(Table1[[#This Row],[pledged]]/Table1[[#This Row],[goal]]*100,0)</f>
        <v>125</v>
      </c>
      <c r="P1364">
        <f>IFERROR(ROUND(Table1[[#This Row],[pledged]]/Table1[[#This Row],[backers_count]],2),0)</f>
        <v>75</v>
      </c>
      <c r="Q1364" t="s">
        <v>8324</v>
      </c>
      <c r="R1364" t="s">
        <v>8336</v>
      </c>
      <c r="S1364" s="14">
        <f>(((Table1[[#This Row],[launched_at]]/60)/60)/24)+DATE(1970,1,1)</f>
        <v>42044.765960648147</v>
      </c>
      <c r="T1364" s="14">
        <f>(((Table1[[#This Row],[deadline]]/60)/60)/24)+DATE(1970,1,1)</f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9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>ROUND(Table1[[#This Row],[pledged]]/Table1[[#This Row],[goal]]*100,0)</f>
        <v>107</v>
      </c>
      <c r="P1365">
        <f>IFERROR(ROUND(Table1[[#This Row],[pledged]]/Table1[[#This Row],[backers_count]],2),0)</f>
        <v>59.46</v>
      </c>
      <c r="Q1365" t="s">
        <v>8328</v>
      </c>
      <c r="R1365" t="s">
        <v>8342</v>
      </c>
      <c r="S1365" s="14">
        <f>(((Table1[[#This Row],[launched_at]]/60)/60)/24)+DATE(1970,1,1)</f>
        <v>41483.449282407404</v>
      </c>
      <c r="T1365" s="14">
        <f>(((Table1[[#This Row],[deadline]]/60)/60)/24)+DATE(1970,1,1)</f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9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>ROUND(Table1[[#This Row],[pledged]]/Table1[[#This Row],[goal]]*100,0)</f>
        <v>107</v>
      </c>
      <c r="P1366">
        <f>IFERROR(ROUND(Table1[[#This Row],[pledged]]/Table1[[#This Row],[backers_count]],2),0)</f>
        <v>51.19</v>
      </c>
      <c r="Q1366" t="s">
        <v>8328</v>
      </c>
      <c r="R1366" t="s">
        <v>8329</v>
      </c>
      <c r="S1366" s="14">
        <f>(((Table1[[#This Row],[launched_at]]/60)/60)/24)+DATE(1970,1,1)</f>
        <v>40948.16815972222</v>
      </c>
      <c r="T1366" s="14">
        <f>(((Table1[[#This Row],[deadline]]/60)/60)/24)+DATE(1970,1,1)</f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9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>ROUND(Table1[[#This Row],[pledged]]/Table1[[#This Row],[goal]]*100,0)</f>
        <v>107</v>
      </c>
      <c r="P1367">
        <f>IFERROR(ROUND(Table1[[#This Row],[pledged]]/Table1[[#This Row],[backers_count]],2),0)</f>
        <v>67.91</v>
      </c>
      <c r="Q1367" t="s">
        <v>8322</v>
      </c>
      <c r="R1367" t="s">
        <v>8323</v>
      </c>
      <c r="S1367" s="14">
        <f>(((Table1[[#This Row],[launched_at]]/60)/60)/24)+DATE(1970,1,1)</f>
        <v>41894.879606481481</v>
      </c>
      <c r="T1367" s="14">
        <f>(((Table1[[#This Row],[deadline]]/60)/60)/24)+DATE(1970,1,1)</f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9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>ROUND(Table1[[#This Row],[pledged]]/Table1[[#This Row],[goal]]*100,0)</f>
        <v>124</v>
      </c>
      <c r="P1368">
        <f>IFERROR(ROUND(Table1[[#This Row],[pledged]]/Table1[[#This Row],[backers_count]],2),0)</f>
        <v>47.85</v>
      </c>
      <c r="Q1368" t="s">
        <v>8324</v>
      </c>
      <c r="R1368" t="s">
        <v>8327</v>
      </c>
      <c r="S1368" s="14">
        <f>(((Table1[[#This Row],[launched_at]]/60)/60)/24)+DATE(1970,1,1)</f>
        <v>42584.846828703703</v>
      </c>
      <c r="T1368" s="14">
        <f>(((Table1[[#This Row],[deadline]]/60)/60)/24)+DATE(1970,1,1)</f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9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>ROUND(Table1[[#This Row],[pledged]]/Table1[[#This Row],[goal]]*100,0)</f>
        <v>107</v>
      </c>
      <c r="P1369">
        <f>IFERROR(ROUND(Table1[[#This Row],[pledged]]/Table1[[#This Row],[backers_count]],2),0)</f>
        <v>71.73</v>
      </c>
      <c r="Q1369" t="s">
        <v>8324</v>
      </c>
      <c r="R1369" t="s">
        <v>8327</v>
      </c>
      <c r="S1369" s="14">
        <f>(((Table1[[#This Row],[launched_at]]/60)/60)/24)+DATE(1970,1,1)</f>
        <v>42275.731666666667</v>
      </c>
      <c r="T1369" s="14">
        <f>(((Table1[[#This Row],[deadline]]/60)/60)/24)+DATE(1970,1,1)</f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9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>ROUND(Table1[[#This Row],[pledged]]/Table1[[#This Row],[goal]]*100,0)</f>
        <v>106</v>
      </c>
      <c r="P1370">
        <f>IFERROR(ROUND(Table1[[#This Row],[pledged]]/Table1[[#This Row],[backers_count]],2),0)</f>
        <v>78.94</v>
      </c>
      <c r="Q1370" t="s">
        <v>8324</v>
      </c>
      <c r="R1370" t="s">
        <v>8327</v>
      </c>
      <c r="S1370" s="14">
        <f>(((Table1[[#This Row],[launched_at]]/60)/60)/24)+DATE(1970,1,1)</f>
        <v>42585.523842592593</v>
      </c>
      <c r="T1370" s="14">
        <f>(((Table1[[#This Row],[deadline]]/60)/60)/24)+DATE(1970,1,1)</f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9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>ROUND(Table1[[#This Row],[pledged]]/Table1[[#This Row],[goal]]*100,0)</f>
        <v>123</v>
      </c>
      <c r="P1371">
        <f>IFERROR(ROUND(Table1[[#This Row],[pledged]]/Table1[[#This Row],[backers_count]],2),0)</f>
        <v>31.62</v>
      </c>
      <c r="Q1371" t="s">
        <v>8322</v>
      </c>
      <c r="R1371" t="s">
        <v>8333</v>
      </c>
      <c r="S1371" s="14">
        <f>(((Table1[[#This Row],[launched_at]]/60)/60)/24)+DATE(1970,1,1)</f>
        <v>41812.67324074074</v>
      </c>
      <c r="T1371" s="14">
        <f>(((Table1[[#This Row],[deadline]]/60)/60)/24)+DATE(1970,1,1)</f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9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>ROUND(Table1[[#This Row],[pledged]]/Table1[[#This Row],[goal]]*100,0)</f>
        <v>247</v>
      </c>
      <c r="P1372">
        <f>IFERROR(ROUND(Table1[[#This Row],[pledged]]/Table1[[#This Row],[backers_count]],2),0)</f>
        <v>78.72</v>
      </c>
      <c r="Q1372" t="s">
        <v>8322</v>
      </c>
      <c r="R1372" t="s">
        <v>8344</v>
      </c>
      <c r="S1372" s="14">
        <f>(((Table1[[#This Row],[launched_at]]/60)/60)/24)+DATE(1970,1,1)</f>
        <v>41365.613078703704</v>
      </c>
      <c r="T1372" s="14">
        <f>(((Table1[[#This Row],[deadline]]/60)/60)/24)+DATE(1970,1,1)</f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9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>ROUND(Table1[[#This Row],[pledged]]/Table1[[#This Row],[goal]]*100,0)</f>
        <v>37</v>
      </c>
      <c r="P1373">
        <f>IFERROR(ROUND(Table1[[#This Row],[pledged]]/Table1[[#This Row],[backers_count]],2),0)</f>
        <v>147.4</v>
      </c>
      <c r="Q1373" t="s">
        <v>8324</v>
      </c>
      <c r="R1373" t="s">
        <v>8327</v>
      </c>
      <c r="S1373" s="14">
        <f>(((Table1[[#This Row],[launched_at]]/60)/60)/24)+DATE(1970,1,1)</f>
        <v>41903.882951388885</v>
      </c>
      <c r="T1373" s="14">
        <f>(((Table1[[#This Row],[deadline]]/60)/60)/24)+DATE(1970,1,1)</f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9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>ROUND(Table1[[#This Row],[pledged]]/Table1[[#This Row],[goal]]*100,0)</f>
        <v>123</v>
      </c>
      <c r="P1374">
        <f>IFERROR(ROUND(Table1[[#This Row],[pledged]]/Table1[[#This Row],[backers_count]],2),0)</f>
        <v>54.99</v>
      </c>
      <c r="Q1374" t="s">
        <v>8328</v>
      </c>
      <c r="R1374" t="s">
        <v>8342</v>
      </c>
      <c r="S1374" s="14">
        <f>(((Table1[[#This Row],[launched_at]]/60)/60)/24)+DATE(1970,1,1)</f>
        <v>42125.078275462962</v>
      </c>
      <c r="T1374" s="14">
        <f>(((Table1[[#This Row],[deadline]]/60)/60)/24)+DATE(1970,1,1)</f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9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>ROUND(Table1[[#This Row],[pledged]]/Table1[[#This Row],[goal]]*100,0)</f>
        <v>105</v>
      </c>
      <c r="P1375">
        <f>IFERROR(ROUND(Table1[[#This Row],[pledged]]/Table1[[#This Row],[backers_count]],2),0)</f>
        <v>59.26</v>
      </c>
      <c r="Q1375" t="s">
        <v>8328</v>
      </c>
      <c r="R1375" t="s">
        <v>8337</v>
      </c>
      <c r="S1375" s="14">
        <f>(((Table1[[#This Row],[launched_at]]/60)/60)/24)+DATE(1970,1,1)</f>
        <v>42656.805497685185</v>
      </c>
      <c r="T1375" s="14">
        <f>(((Table1[[#This Row],[deadline]]/60)/60)/24)+DATE(1970,1,1)</f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9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>ROUND(Table1[[#This Row],[pledged]]/Table1[[#This Row],[goal]]*100,0)</f>
        <v>108</v>
      </c>
      <c r="P1376">
        <f>IFERROR(ROUND(Table1[[#This Row],[pledged]]/Table1[[#This Row],[backers_count]],2),0)</f>
        <v>126.55</v>
      </c>
      <c r="Q1376" t="s">
        <v>8324</v>
      </c>
      <c r="R1376" t="s">
        <v>8327</v>
      </c>
      <c r="S1376" s="14">
        <f>(((Table1[[#This Row],[launched_at]]/60)/60)/24)+DATE(1970,1,1)</f>
        <v>42157.591064814813</v>
      </c>
      <c r="T1376" s="14">
        <f>(((Table1[[#This Row],[deadline]]/60)/60)/24)+DATE(1970,1,1)</f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9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>ROUND(Table1[[#This Row],[pledged]]/Table1[[#This Row],[goal]]*100,0)</f>
        <v>105</v>
      </c>
      <c r="P1377">
        <f>IFERROR(ROUND(Table1[[#This Row],[pledged]]/Table1[[#This Row],[backers_count]],2),0)</f>
        <v>32.97</v>
      </c>
      <c r="Q1377" t="s">
        <v>8324</v>
      </c>
      <c r="R1377" t="s">
        <v>8327</v>
      </c>
      <c r="S1377" s="14">
        <f>(((Table1[[#This Row],[launched_at]]/60)/60)/24)+DATE(1970,1,1)</f>
        <v>42148.676851851851</v>
      </c>
      <c r="T1377" s="14">
        <f>(((Table1[[#This Row],[deadline]]/60)/60)/24)+DATE(1970,1,1)</f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9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>ROUND(Table1[[#This Row],[pledged]]/Table1[[#This Row],[goal]]*100,0)</f>
        <v>105</v>
      </c>
      <c r="P1378">
        <f>IFERROR(ROUND(Table1[[#This Row],[pledged]]/Table1[[#This Row],[backers_count]],2),0)</f>
        <v>79.540000000000006</v>
      </c>
      <c r="Q1378" t="s">
        <v>8324</v>
      </c>
      <c r="R1378" t="s">
        <v>8327</v>
      </c>
      <c r="S1378" s="14">
        <f>(((Table1[[#This Row],[launched_at]]/60)/60)/24)+DATE(1970,1,1)</f>
        <v>42341.180636574078</v>
      </c>
      <c r="T1378" s="14">
        <f>(((Table1[[#This Row],[deadline]]/60)/60)/24)+DATE(1970,1,1)</f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9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>ROUND(Table1[[#This Row],[pledged]]/Table1[[#This Row],[goal]]*100,0)</f>
        <v>104</v>
      </c>
      <c r="P1379">
        <f>IFERROR(ROUND(Table1[[#This Row],[pledged]]/Table1[[#This Row],[backers_count]],2),0)</f>
        <v>71.67</v>
      </c>
      <c r="Q1379" t="s">
        <v>8324</v>
      </c>
      <c r="R1379" t="s">
        <v>8327</v>
      </c>
      <c r="S1379" s="14">
        <f>(((Table1[[#This Row],[launched_at]]/60)/60)/24)+DATE(1970,1,1)</f>
        <v>42302.701516203699</v>
      </c>
      <c r="T1379" s="14">
        <f>(((Table1[[#This Row],[deadline]]/60)/60)/24)+DATE(1970,1,1)</f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9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>ROUND(Table1[[#This Row],[pledged]]/Table1[[#This Row],[goal]]*100,0)</f>
        <v>121</v>
      </c>
      <c r="P1380">
        <f>IFERROR(ROUND(Table1[[#This Row],[pledged]]/Table1[[#This Row],[backers_count]],2),0)</f>
        <v>46.09</v>
      </c>
      <c r="Q1380" t="s">
        <v>8328</v>
      </c>
      <c r="R1380" t="s">
        <v>8332</v>
      </c>
      <c r="S1380" s="14">
        <f>(((Table1[[#This Row],[launched_at]]/60)/60)/24)+DATE(1970,1,1)</f>
        <v>41059.185682870368</v>
      </c>
      <c r="T1380" s="14">
        <f>(((Table1[[#This Row],[deadline]]/60)/60)/24)+DATE(1970,1,1)</f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9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>ROUND(Table1[[#This Row],[pledged]]/Table1[[#This Row],[goal]]*100,0)</f>
        <v>104</v>
      </c>
      <c r="P1381">
        <f>IFERROR(ROUND(Table1[[#This Row],[pledged]]/Table1[[#This Row],[backers_count]],2),0)</f>
        <v>125.45</v>
      </c>
      <c r="Q1381" t="s">
        <v>8322</v>
      </c>
      <c r="R1381" t="s">
        <v>8323</v>
      </c>
      <c r="S1381" s="14">
        <f>(((Table1[[#This Row],[launched_at]]/60)/60)/24)+DATE(1970,1,1)</f>
        <v>42438.827789351853</v>
      </c>
      <c r="T1381" s="14">
        <f>(((Table1[[#This Row],[deadline]]/60)/60)/24)+DATE(1970,1,1)</f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9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>ROUND(Table1[[#This Row],[pledged]]/Table1[[#This Row],[goal]]*100,0)</f>
        <v>121</v>
      </c>
      <c r="P1382">
        <f>IFERROR(ROUND(Table1[[#This Row],[pledged]]/Table1[[#This Row],[backers_count]],2),0)</f>
        <v>125.38</v>
      </c>
      <c r="Q1382" t="s">
        <v>8324</v>
      </c>
      <c r="R1382" t="s">
        <v>8327</v>
      </c>
      <c r="S1382" s="14">
        <f>(((Table1[[#This Row],[launched_at]]/60)/60)/24)+DATE(1970,1,1)</f>
        <v>42087.768055555556</v>
      </c>
      <c r="T1382" s="14">
        <f>(((Table1[[#This Row],[deadline]]/60)/60)/24)+DATE(1970,1,1)</f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9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>ROUND(Table1[[#This Row],[pledged]]/Table1[[#This Row],[goal]]*100,0)</f>
        <v>103</v>
      </c>
      <c r="P1383">
        <f>IFERROR(ROUND(Table1[[#This Row],[pledged]]/Table1[[#This Row],[backers_count]],2),0)</f>
        <v>60</v>
      </c>
      <c r="Q1383" t="s">
        <v>8322</v>
      </c>
      <c r="R1383" t="s">
        <v>8344</v>
      </c>
      <c r="S1383" s="14">
        <f>(((Table1[[#This Row],[launched_at]]/60)/60)/24)+DATE(1970,1,1)</f>
        <v>41786.65892361111</v>
      </c>
      <c r="T1383" s="14">
        <f>(((Table1[[#This Row],[deadline]]/60)/60)/24)+DATE(1970,1,1)</f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9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>ROUND(Table1[[#This Row],[pledged]]/Table1[[#This Row],[goal]]*100,0)</f>
        <v>120</v>
      </c>
      <c r="P1384">
        <f>IFERROR(ROUND(Table1[[#This Row],[pledged]]/Table1[[#This Row],[backers_count]],2),0)</f>
        <v>78.260000000000005</v>
      </c>
      <c r="Q1384" t="s">
        <v>8322</v>
      </c>
      <c r="R1384" t="s">
        <v>8344</v>
      </c>
      <c r="S1384" s="14">
        <f>(((Table1[[#This Row],[launched_at]]/60)/60)/24)+DATE(1970,1,1)</f>
        <v>40619.402361111112</v>
      </c>
      <c r="T1384" s="14">
        <f>(((Table1[[#This Row],[deadline]]/60)/60)/24)+DATE(1970,1,1)</f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9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>ROUND(Table1[[#This Row],[pledged]]/Table1[[#This Row],[goal]]*100,0)</f>
        <v>51</v>
      </c>
      <c r="P1385">
        <f>IFERROR(ROUND(Table1[[#This Row],[pledged]]/Table1[[#This Row],[backers_count]],2),0)</f>
        <v>63.12</v>
      </c>
      <c r="Q1385" t="s">
        <v>8312</v>
      </c>
      <c r="R1385" t="s">
        <v>8353</v>
      </c>
      <c r="S1385" s="14">
        <f>(((Table1[[#This Row],[launched_at]]/60)/60)/24)+DATE(1970,1,1)</f>
        <v>42250.685706018514</v>
      </c>
      <c r="T1385" s="14">
        <f>(((Table1[[#This Row],[deadline]]/60)/60)/24)+DATE(1970,1,1)</f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9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>ROUND(Table1[[#This Row],[pledged]]/Table1[[#This Row],[goal]]*100,0)</f>
        <v>103</v>
      </c>
      <c r="P1386">
        <f>IFERROR(ROUND(Table1[[#This Row],[pledged]]/Table1[[#This Row],[backers_count]],2),0)</f>
        <v>132.96</v>
      </c>
      <c r="Q1386" t="s">
        <v>8324</v>
      </c>
      <c r="R1386" t="s">
        <v>8327</v>
      </c>
      <c r="S1386" s="14">
        <f>(((Table1[[#This Row],[launched_at]]/60)/60)/24)+DATE(1970,1,1)</f>
        <v>42036.995590277773</v>
      </c>
      <c r="T1386" s="14">
        <f>(((Table1[[#This Row],[deadline]]/60)/60)/24)+DATE(1970,1,1)</f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9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>ROUND(Table1[[#This Row],[pledged]]/Table1[[#This Row],[goal]]*100,0)</f>
        <v>119</v>
      </c>
      <c r="P1387">
        <f>IFERROR(ROUND(Table1[[#This Row],[pledged]]/Table1[[#This Row],[backers_count]],2),0)</f>
        <v>51.81</v>
      </c>
      <c r="Q1387" t="s">
        <v>8328</v>
      </c>
      <c r="R1387" t="s">
        <v>8332</v>
      </c>
      <c r="S1387" s="14">
        <f>(((Table1[[#This Row],[launched_at]]/60)/60)/24)+DATE(1970,1,1)</f>
        <v>41157.947337962964</v>
      </c>
      <c r="T1387" s="14">
        <f>(((Table1[[#This Row],[deadline]]/60)/60)/24)+DATE(1970,1,1)</f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9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>ROUND(Table1[[#This Row],[pledged]]/Table1[[#This Row],[goal]]*100,0)</f>
        <v>128</v>
      </c>
      <c r="P1388">
        <f>IFERROR(ROUND(Table1[[#This Row],[pledged]]/Table1[[#This Row],[backers_count]],2),0)</f>
        <v>37.21</v>
      </c>
      <c r="Q1388" t="s">
        <v>8324</v>
      </c>
      <c r="R1388" t="s">
        <v>8327</v>
      </c>
      <c r="S1388" s="14">
        <f>(((Table1[[#This Row],[launched_at]]/60)/60)/24)+DATE(1970,1,1)</f>
        <v>42693.742604166662</v>
      </c>
      <c r="T1388" s="14">
        <f>(((Table1[[#This Row],[deadline]]/60)/60)/24)+DATE(1970,1,1)</f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9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>ROUND(Table1[[#This Row],[pledged]]/Table1[[#This Row],[goal]]*100,0)</f>
        <v>18</v>
      </c>
      <c r="P1389">
        <f>IFERROR(ROUND(Table1[[#This Row],[pledged]]/Table1[[#This Row],[backers_count]],2),0)</f>
        <v>43.98</v>
      </c>
      <c r="Q1389" t="s">
        <v>8309</v>
      </c>
      <c r="R1389" t="s">
        <v>8311</v>
      </c>
      <c r="S1389" s="14">
        <f>(((Table1[[#This Row],[launched_at]]/60)/60)/24)+DATE(1970,1,1)</f>
        <v>42422.254328703704</v>
      </c>
      <c r="T1389" s="14">
        <f>(((Table1[[#This Row],[deadline]]/60)/60)/24)+DATE(1970,1,1)</f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9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>ROUND(Table1[[#This Row],[pledged]]/Table1[[#This Row],[goal]]*100,0)</f>
        <v>119</v>
      </c>
      <c r="P1390">
        <f>IFERROR(ROUND(Table1[[#This Row],[pledged]]/Table1[[#This Row],[backers_count]],2),0)</f>
        <v>57.34</v>
      </c>
      <c r="Q1390" t="s">
        <v>8312</v>
      </c>
      <c r="R1390" t="s">
        <v>8334</v>
      </c>
      <c r="S1390" s="14">
        <f>(((Table1[[#This Row],[launched_at]]/60)/60)/24)+DATE(1970,1,1)</f>
        <v>40713.630497685182</v>
      </c>
      <c r="T1390" s="14">
        <f>(((Table1[[#This Row],[deadline]]/60)/60)/24)+DATE(1970,1,1)</f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9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>ROUND(Table1[[#This Row],[pledged]]/Table1[[#This Row],[goal]]*100,0)</f>
        <v>4</v>
      </c>
      <c r="P1391">
        <f>IFERROR(ROUND(Table1[[#This Row],[pledged]]/Table1[[#This Row],[backers_count]],2),0)</f>
        <v>591.66999999999996</v>
      </c>
      <c r="Q1391" t="s">
        <v>8309</v>
      </c>
      <c r="R1391" t="s">
        <v>8311</v>
      </c>
      <c r="S1391" s="14">
        <f>(((Table1[[#This Row],[launched_at]]/60)/60)/24)+DATE(1970,1,1)</f>
        <v>42711.750613425931</v>
      </c>
      <c r="T1391" s="14">
        <f>(((Table1[[#This Row],[deadline]]/60)/60)/24)+DATE(1970,1,1)</f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9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>ROUND(Table1[[#This Row],[pledged]]/Table1[[#This Row],[goal]]*100,0)</f>
        <v>118</v>
      </c>
      <c r="P1392">
        <f>IFERROR(ROUND(Table1[[#This Row],[pledged]]/Table1[[#This Row],[backers_count]],2),0)</f>
        <v>57.26</v>
      </c>
      <c r="Q1392" t="s">
        <v>8324</v>
      </c>
      <c r="R1392" t="s">
        <v>8327</v>
      </c>
      <c r="S1392" s="14">
        <f>(((Table1[[#This Row],[launched_at]]/60)/60)/24)+DATE(1970,1,1)</f>
        <v>42147.826840277776</v>
      </c>
      <c r="T1392" s="14">
        <f>(((Table1[[#This Row],[deadline]]/60)/60)/24)+DATE(1970,1,1)</f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9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>ROUND(Table1[[#This Row],[pledged]]/Table1[[#This Row],[goal]]*100,0)</f>
        <v>101</v>
      </c>
      <c r="P1393">
        <f>IFERROR(ROUND(Table1[[#This Row],[pledged]]/Table1[[#This Row],[backers_count]],2),0)</f>
        <v>51.3</v>
      </c>
      <c r="Q1393" t="s">
        <v>8328</v>
      </c>
      <c r="R1393" t="s">
        <v>8330</v>
      </c>
      <c r="S1393" s="14">
        <f>(((Table1[[#This Row],[launched_at]]/60)/60)/24)+DATE(1970,1,1)</f>
        <v>41452.060601851852</v>
      </c>
      <c r="T1393" s="14">
        <f>(((Table1[[#This Row],[deadline]]/60)/60)/24)+DATE(1970,1,1)</f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9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>ROUND(Table1[[#This Row],[pledged]]/Table1[[#This Row],[goal]]*100,0)</f>
        <v>101</v>
      </c>
      <c r="P1394">
        <f>IFERROR(ROUND(Table1[[#This Row],[pledged]]/Table1[[#This Row],[backers_count]],2),0)</f>
        <v>33.99</v>
      </c>
      <c r="Q1394" t="s">
        <v>8324</v>
      </c>
      <c r="R1394" t="s">
        <v>8327</v>
      </c>
      <c r="S1394" s="14">
        <f>(((Table1[[#This Row],[launched_at]]/60)/60)/24)+DATE(1970,1,1)</f>
        <v>40478.263923611114</v>
      </c>
      <c r="T1394" s="14">
        <f>(((Table1[[#This Row],[deadline]]/60)/60)/24)+DATE(1970,1,1)</f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9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>ROUND(Table1[[#This Row],[pledged]]/Table1[[#This Row],[goal]]*100,0)</f>
        <v>101</v>
      </c>
      <c r="P1395">
        <f>IFERROR(ROUND(Table1[[#This Row],[pledged]]/Table1[[#This Row],[backers_count]],2),0)</f>
        <v>90.54</v>
      </c>
      <c r="Q1395" t="s">
        <v>8324</v>
      </c>
      <c r="R1395" t="s">
        <v>8336</v>
      </c>
      <c r="S1395" s="14">
        <f>(((Table1[[#This Row],[launched_at]]/60)/60)/24)+DATE(1970,1,1)</f>
        <v>42553.583425925928</v>
      </c>
      <c r="T1395" s="14">
        <f>(((Table1[[#This Row],[deadline]]/60)/60)/24)+DATE(1970,1,1)</f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9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>ROUND(Table1[[#This Row],[pledged]]/Table1[[#This Row],[goal]]*100,0)</f>
        <v>101</v>
      </c>
      <c r="P1396">
        <f>IFERROR(ROUND(Table1[[#This Row],[pledged]]/Table1[[#This Row],[backers_count]],2),0)</f>
        <v>88.25</v>
      </c>
      <c r="Q1396" t="s">
        <v>8324</v>
      </c>
      <c r="R1396" t="s">
        <v>8327</v>
      </c>
      <c r="S1396" s="14">
        <f>(((Table1[[#This Row],[launched_at]]/60)/60)/24)+DATE(1970,1,1)</f>
        <v>41820.62809027778</v>
      </c>
      <c r="T1396" s="14">
        <f>(((Table1[[#This Row],[deadline]]/60)/60)/24)+DATE(1970,1,1)</f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9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>ROUND(Table1[[#This Row],[pledged]]/Table1[[#This Row],[goal]]*100,0)</f>
        <v>71</v>
      </c>
      <c r="P1397">
        <f>IFERROR(ROUND(Table1[[#This Row],[pledged]]/Table1[[#This Row],[backers_count]],2),0)</f>
        <v>106.97</v>
      </c>
      <c r="Q1397" t="s">
        <v>8324</v>
      </c>
      <c r="R1397" t="s">
        <v>8327</v>
      </c>
      <c r="S1397" s="14">
        <f>(((Table1[[#This Row],[launched_at]]/60)/60)/24)+DATE(1970,1,1)</f>
        <v>42053.049375000002</v>
      </c>
      <c r="T1397" s="14">
        <f>(((Table1[[#This Row],[deadline]]/60)/60)/24)+DATE(1970,1,1)</f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9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>ROUND(Table1[[#This Row],[pledged]]/Table1[[#This Row],[goal]]*100,0)</f>
        <v>101</v>
      </c>
      <c r="P1398">
        <f>IFERROR(ROUND(Table1[[#This Row],[pledged]]/Table1[[#This Row],[backers_count]],2),0)</f>
        <v>76.650000000000006</v>
      </c>
      <c r="Q1398" t="s">
        <v>8324</v>
      </c>
      <c r="R1398" t="s">
        <v>8327</v>
      </c>
      <c r="S1398" s="14">
        <f>(((Table1[[#This Row],[launched_at]]/60)/60)/24)+DATE(1970,1,1)</f>
        <v>42559.431203703702</v>
      </c>
      <c r="T1398" s="14">
        <f>(((Table1[[#This Row],[deadline]]/60)/60)/24)+DATE(1970,1,1)</f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9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>ROUND(Table1[[#This Row],[pledged]]/Table1[[#This Row],[goal]]*100,0)</f>
        <v>100</v>
      </c>
      <c r="P1399">
        <f>IFERROR(ROUND(Table1[[#This Row],[pledged]]/Table1[[#This Row],[backers_count]],2),0)</f>
        <v>103.35</v>
      </c>
      <c r="Q1399" t="s">
        <v>8324</v>
      </c>
      <c r="R1399" t="s">
        <v>8327</v>
      </c>
      <c r="S1399" s="14">
        <f>(((Table1[[#This Row],[launched_at]]/60)/60)/24)+DATE(1970,1,1)</f>
        <v>41862.83997685185</v>
      </c>
      <c r="T1399" s="14">
        <f>(((Table1[[#This Row],[deadline]]/60)/60)/24)+DATE(1970,1,1)</f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9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>ROUND(Table1[[#This Row],[pledged]]/Table1[[#This Row],[goal]]*100,0)</f>
        <v>153</v>
      </c>
      <c r="P1400">
        <f>IFERROR(ROUND(Table1[[#This Row],[pledged]]/Table1[[#This Row],[backers_count]],2),0)</f>
        <v>57.54</v>
      </c>
      <c r="Q1400" t="s">
        <v>8322</v>
      </c>
      <c r="R1400" t="s">
        <v>8323</v>
      </c>
      <c r="S1400" s="14">
        <f>(((Table1[[#This Row],[launched_at]]/60)/60)/24)+DATE(1970,1,1)</f>
        <v>40637.866550925923</v>
      </c>
      <c r="T1400" s="14">
        <f>(((Table1[[#This Row],[deadline]]/60)/60)/24)+DATE(1970,1,1)</f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9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>ROUND(Table1[[#This Row],[pledged]]/Table1[[#This Row],[goal]]*100,0)</f>
        <v>103</v>
      </c>
      <c r="P1401">
        <f>IFERROR(ROUND(Table1[[#This Row],[pledged]]/Table1[[#This Row],[backers_count]],2),0)</f>
        <v>87.7</v>
      </c>
      <c r="Q1401" t="s">
        <v>8324</v>
      </c>
      <c r="R1401" t="s">
        <v>8325</v>
      </c>
      <c r="S1401" s="14">
        <f>(((Table1[[#This Row],[launched_at]]/60)/60)/24)+DATE(1970,1,1)</f>
        <v>41785.72729166667</v>
      </c>
      <c r="T1401" s="14">
        <f>(((Table1[[#This Row],[deadline]]/60)/60)/24)+DATE(1970,1,1)</f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9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>ROUND(Table1[[#This Row],[pledged]]/Table1[[#This Row],[goal]]*100,0)</f>
        <v>117</v>
      </c>
      <c r="P1402">
        <f>IFERROR(ROUND(Table1[[#This Row],[pledged]]/Table1[[#This Row],[backers_count]],2),0)</f>
        <v>100.17</v>
      </c>
      <c r="Q1402" t="s">
        <v>8324</v>
      </c>
      <c r="R1402" t="s">
        <v>8327</v>
      </c>
      <c r="S1402" s="14">
        <f>(((Table1[[#This Row],[launched_at]]/60)/60)/24)+DATE(1970,1,1)</f>
        <v>41947.762592592589</v>
      </c>
      <c r="T1402" s="14">
        <f>(((Table1[[#This Row],[deadline]]/60)/60)/24)+DATE(1970,1,1)</f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9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>ROUND(Table1[[#This Row],[pledged]]/Table1[[#This Row],[goal]]*100,0)</f>
        <v>100</v>
      </c>
      <c r="P1403">
        <f>IFERROR(ROUND(Table1[[#This Row],[pledged]]/Table1[[#This Row],[backers_count]],2),0)</f>
        <v>291.79000000000002</v>
      </c>
      <c r="Q1403" t="s">
        <v>8322</v>
      </c>
      <c r="R1403" t="s">
        <v>8333</v>
      </c>
      <c r="S1403" s="14">
        <f>(((Table1[[#This Row],[launched_at]]/60)/60)/24)+DATE(1970,1,1)</f>
        <v>42468.94458333333</v>
      </c>
      <c r="T1403" s="14">
        <f>(((Table1[[#This Row],[deadline]]/60)/60)/24)+DATE(1970,1,1)</f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9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>ROUND(Table1[[#This Row],[pledged]]/Table1[[#This Row],[goal]]*100,0)</f>
        <v>100</v>
      </c>
      <c r="P1404">
        <f>IFERROR(ROUND(Table1[[#This Row],[pledged]]/Table1[[#This Row],[backers_count]],2),0)</f>
        <v>100</v>
      </c>
      <c r="Q1404" t="s">
        <v>8322</v>
      </c>
      <c r="R1404" t="s">
        <v>8344</v>
      </c>
      <c r="S1404" s="14">
        <f>(((Table1[[#This Row],[launched_at]]/60)/60)/24)+DATE(1970,1,1)</f>
        <v>41274.776736111111</v>
      </c>
      <c r="T1404" s="14">
        <f>(((Table1[[#This Row],[deadline]]/60)/60)/24)+DATE(1970,1,1)</f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9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>ROUND(Table1[[#This Row],[pledged]]/Table1[[#This Row],[goal]]*100,0)</f>
        <v>233</v>
      </c>
      <c r="P1405">
        <f>IFERROR(ROUND(Table1[[#This Row],[pledged]]/Table1[[#This Row],[backers_count]],2),0)</f>
        <v>175</v>
      </c>
      <c r="Q1405" t="s">
        <v>8328</v>
      </c>
      <c r="R1405" t="s">
        <v>8332</v>
      </c>
      <c r="S1405" s="14">
        <f>(((Table1[[#This Row],[launched_at]]/60)/60)/24)+DATE(1970,1,1)</f>
        <v>40996.646921296298</v>
      </c>
      <c r="T1405" s="14">
        <f>(((Table1[[#This Row],[deadline]]/60)/60)/24)+DATE(1970,1,1)</f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9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>ROUND(Table1[[#This Row],[pledged]]/Table1[[#This Row],[goal]]*100,0)</f>
        <v>175</v>
      </c>
      <c r="P1406">
        <f>IFERROR(ROUND(Table1[[#This Row],[pledged]]/Table1[[#This Row],[backers_count]],2),0)</f>
        <v>62.5</v>
      </c>
      <c r="Q1406" t="s">
        <v>8328</v>
      </c>
      <c r="R1406" t="s">
        <v>8339</v>
      </c>
      <c r="S1406" s="14">
        <f>(((Table1[[#This Row],[launched_at]]/60)/60)/24)+DATE(1970,1,1)</f>
        <v>40723.068807870368</v>
      </c>
      <c r="T1406" s="14">
        <f>(((Table1[[#This Row],[deadline]]/60)/60)/24)+DATE(1970,1,1)</f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9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>ROUND(Table1[[#This Row],[pledged]]/Table1[[#This Row],[goal]]*100,0)</f>
        <v>140</v>
      </c>
      <c r="P1407">
        <f>IFERROR(ROUND(Table1[[#This Row],[pledged]]/Table1[[#This Row],[backers_count]],2),0)</f>
        <v>42.67</v>
      </c>
      <c r="Q1407" t="s">
        <v>8309</v>
      </c>
      <c r="R1407" t="s">
        <v>8311</v>
      </c>
      <c r="S1407" s="14">
        <f>(((Table1[[#This Row],[launched_at]]/60)/60)/24)+DATE(1970,1,1)</f>
        <v>41877.912187499998</v>
      </c>
      <c r="T1407" s="14">
        <f>(((Table1[[#This Row],[deadline]]/60)/60)/24)+DATE(1970,1,1)</f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9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>ROUND(Table1[[#This Row],[pledged]]/Table1[[#This Row],[goal]]*100,0)</f>
        <v>116</v>
      </c>
      <c r="P1408">
        <f>IFERROR(ROUND(Table1[[#This Row],[pledged]]/Table1[[#This Row],[backers_count]],2),0)</f>
        <v>55.33</v>
      </c>
      <c r="Q1408" t="s">
        <v>8324</v>
      </c>
      <c r="R1408" t="s">
        <v>8327</v>
      </c>
      <c r="S1408" s="14">
        <f>(((Table1[[#This Row],[launched_at]]/60)/60)/24)+DATE(1970,1,1)</f>
        <v>42261.917395833334</v>
      </c>
      <c r="T1408" s="14">
        <f>(((Table1[[#This Row],[deadline]]/60)/60)/24)+DATE(1970,1,1)</f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9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>ROUND(Table1[[#This Row],[pledged]]/Table1[[#This Row],[goal]]*100,0)</f>
        <v>116</v>
      </c>
      <c r="P1409">
        <f>IFERROR(ROUND(Table1[[#This Row],[pledged]]/Table1[[#This Row],[backers_count]],2),0)</f>
        <v>63.36</v>
      </c>
      <c r="Q1409" t="s">
        <v>8324</v>
      </c>
      <c r="R1409" t="s">
        <v>8327</v>
      </c>
      <c r="S1409" s="14">
        <f>(((Table1[[#This Row],[launched_at]]/60)/60)/24)+DATE(1970,1,1)</f>
        <v>41839.175706018519</v>
      </c>
      <c r="T1409" s="14">
        <f>(((Table1[[#This Row],[deadline]]/60)/60)/24)+DATE(1970,1,1)</f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9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>ROUND(Table1[[#This Row],[pledged]]/Table1[[#This Row],[goal]]*100,0)</f>
        <v>108</v>
      </c>
      <c r="P1410">
        <f>IFERROR(ROUND(Table1[[#This Row],[pledged]]/Table1[[#This Row],[backers_count]],2),0)</f>
        <v>46.89</v>
      </c>
      <c r="Q1410" t="s">
        <v>8324</v>
      </c>
      <c r="R1410" t="s">
        <v>8327</v>
      </c>
      <c r="S1410" s="14">
        <f>(((Table1[[#This Row],[launched_at]]/60)/60)/24)+DATE(1970,1,1)</f>
        <v>42115.889652777783</v>
      </c>
      <c r="T1410" s="14">
        <f>(((Table1[[#This Row],[deadline]]/60)/60)/24)+DATE(1970,1,1)</f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9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>ROUND(Table1[[#This Row],[pledged]]/Table1[[#This Row],[goal]]*100,0)</f>
        <v>139</v>
      </c>
      <c r="P1411">
        <f>IFERROR(ROUND(Table1[[#This Row],[pledged]]/Table1[[#This Row],[backers_count]],2),0)</f>
        <v>29.62</v>
      </c>
      <c r="Q1411" t="s">
        <v>8328</v>
      </c>
      <c r="R1411" t="s">
        <v>8332</v>
      </c>
      <c r="S1411" s="14">
        <f>(((Table1[[#This Row],[launched_at]]/60)/60)/24)+DATE(1970,1,1)</f>
        <v>42438.667071759264</v>
      </c>
      <c r="T1411" s="14">
        <f>(((Table1[[#This Row],[deadline]]/60)/60)/24)+DATE(1970,1,1)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9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>ROUND(Table1[[#This Row],[pledged]]/Table1[[#This Row],[goal]]*100,0)</f>
        <v>7</v>
      </c>
      <c r="P1412">
        <f>IFERROR(ROUND(Table1[[#This Row],[pledged]]/Table1[[#This Row],[backers_count]],2),0)</f>
        <v>115.53</v>
      </c>
      <c r="Q1412" t="s">
        <v>8320</v>
      </c>
      <c r="R1412" t="s">
        <v>8346</v>
      </c>
      <c r="S1412" s="14">
        <f>(((Table1[[#This Row],[launched_at]]/60)/60)/24)+DATE(1970,1,1)</f>
        <v>42394.900462962964</v>
      </c>
      <c r="T1412" s="14">
        <f>(((Table1[[#This Row],[deadline]]/60)/60)/24)+DATE(1970,1,1)</f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9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>ROUND(Table1[[#This Row],[pledged]]/Table1[[#This Row],[goal]]*100,0)</f>
        <v>116</v>
      </c>
      <c r="P1413">
        <f>IFERROR(ROUND(Table1[[#This Row],[pledged]]/Table1[[#This Row],[backers_count]],2),0)</f>
        <v>46.2</v>
      </c>
      <c r="Q1413" t="s">
        <v>8328</v>
      </c>
      <c r="R1413" t="s">
        <v>8329</v>
      </c>
      <c r="S1413" s="14">
        <f>(((Table1[[#This Row],[launched_at]]/60)/60)/24)+DATE(1970,1,1)</f>
        <v>40395.714722222219</v>
      </c>
      <c r="T1413" s="14">
        <f>(((Table1[[#This Row],[deadline]]/60)/60)/24)+DATE(1970,1,1)</f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9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>ROUND(Table1[[#This Row],[pledged]]/Table1[[#This Row],[goal]]*100,0)</f>
        <v>116</v>
      </c>
      <c r="P1414">
        <f>IFERROR(ROUND(Table1[[#This Row],[pledged]]/Table1[[#This Row],[backers_count]],2),0)</f>
        <v>30.94</v>
      </c>
      <c r="Q1414" t="s">
        <v>8324</v>
      </c>
      <c r="R1414" t="s">
        <v>8327</v>
      </c>
      <c r="S1414" s="14">
        <f>(((Table1[[#This Row],[launched_at]]/60)/60)/24)+DATE(1970,1,1)</f>
        <v>42168.316481481481</v>
      </c>
      <c r="T1414" s="14">
        <f>(((Table1[[#This Row],[deadline]]/60)/60)/24)+DATE(1970,1,1)</f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9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>ROUND(Table1[[#This Row],[pledged]]/Table1[[#This Row],[goal]]*100,0)</f>
        <v>115</v>
      </c>
      <c r="P1415">
        <f>IFERROR(ROUND(Table1[[#This Row],[pledged]]/Table1[[#This Row],[backers_count]],2),0)</f>
        <v>82.38</v>
      </c>
      <c r="Q1415" t="s">
        <v>8328</v>
      </c>
      <c r="R1415" t="s">
        <v>8339</v>
      </c>
      <c r="S1415" s="14">
        <f>(((Table1[[#This Row],[launched_at]]/60)/60)/24)+DATE(1970,1,1)</f>
        <v>40973.72623842593</v>
      </c>
      <c r="T1415" s="14">
        <f>(((Table1[[#This Row],[deadline]]/60)/60)/24)+DATE(1970,1,1)</f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9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>ROUND(Table1[[#This Row],[pledged]]/Table1[[#This Row],[goal]]*100,0)</f>
        <v>173</v>
      </c>
      <c r="P1416">
        <f>IFERROR(ROUND(Table1[[#This Row],[pledged]]/Table1[[#This Row],[backers_count]],2),0)</f>
        <v>49.34</v>
      </c>
      <c r="Q1416" t="s">
        <v>8328</v>
      </c>
      <c r="R1416" t="s">
        <v>8329</v>
      </c>
      <c r="S1416" s="14">
        <f>(((Table1[[#This Row],[launched_at]]/60)/60)/24)+DATE(1970,1,1)</f>
        <v>42043.152650462958</v>
      </c>
      <c r="T1416" s="14">
        <f>(((Table1[[#This Row],[deadline]]/60)/60)/24)+DATE(1970,1,1)</f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9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>ROUND(Table1[[#This Row],[pledged]]/Table1[[#This Row],[goal]]*100,0)</f>
        <v>105</v>
      </c>
      <c r="P1417">
        <f>IFERROR(ROUND(Table1[[#This Row],[pledged]]/Table1[[#This Row],[backers_count]],2),0)</f>
        <v>86.23</v>
      </c>
      <c r="Q1417" t="s">
        <v>8324</v>
      </c>
      <c r="R1417" t="s">
        <v>8327</v>
      </c>
      <c r="S1417" s="14">
        <f>(((Table1[[#This Row],[launched_at]]/60)/60)/24)+DATE(1970,1,1)</f>
        <v>42165.993125000001</v>
      </c>
      <c r="T1417" s="14">
        <f>(((Table1[[#This Row],[deadline]]/60)/60)/24)+DATE(1970,1,1)</f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9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>ROUND(Table1[[#This Row],[pledged]]/Table1[[#This Row],[goal]]*100,0)</f>
        <v>34</v>
      </c>
      <c r="P1418">
        <f>IFERROR(ROUND(Table1[[#This Row],[pledged]]/Table1[[#This Row],[backers_count]],2),0)</f>
        <v>132.35</v>
      </c>
      <c r="Q1418" t="s">
        <v>8324</v>
      </c>
      <c r="R1418" t="s">
        <v>8325</v>
      </c>
      <c r="S1418" s="14">
        <f>(((Table1[[#This Row],[launched_at]]/60)/60)/24)+DATE(1970,1,1)</f>
        <v>42800.801817129628</v>
      </c>
      <c r="T1418" s="14">
        <f>(((Table1[[#This Row],[deadline]]/60)/60)/24)+DATE(1970,1,1)</f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9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>ROUND(Table1[[#This Row],[pledged]]/Table1[[#This Row],[goal]]*100,0)</f>
        <v>115</v>
      </c>
      <c r="P1419">
        <f>IFERROR(ROUND(Table1[[#This Row],[pledged]]/Table1[[#This Row],[backers_count]],2),0)</f>
        <v>110.97</v>
      </c>
      <c r="Q1419" t="s">
        <v>8324</v>
      </c>
      <c r="R1419" t="s">
        <v>8327</v>
      </c>
      <c r="S1419" s="14">
        <f>(((Table1[[#This Row],[launched_at]]/60)/60)/24)+DATE(1970,1,1)</f>
        <v>42430.040798611109</v>
      </c>
      <c r="T1419" s="14">
        <f>(((Table1[[#This Row],[deadline]]/60)/60)/24)+DATE(1970,1,1)</f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9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>ROUND(Table1[[#This Row],[pledged]]/Table1[[#This Row],[goal]]*100,0)</f>
        <v>114</v>
      </c>
      <c r="P1420">
        <f>IFERROR(ROUND(Table1[[#This Row],[pledged]]/Table1[[#This Row],[backers_count]],2),0)</f>
        <v>104</v>
      </c>
      <c r="Q1420" t="s">
        <v>8328</v>
      </c>
      <c r="R1420" t="s">
        <v>8329</v>
      </c>
      <c r="S1420" s="14">
        <f>(((Table1[[#This Row],[launched_at]]/60)/60)/24)+DATE(1970,1,1)</f>
        <v>41626.761053240742</v>
      </c>
      <c r="T1420" s="14">
        <f>(((Table1[[#This Row],[deadline]]/60)/60)/24)+DATE(1970,1,1)</f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9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>ROUND(Table1[[#This Row],[pledged]]/Table1[[#This Row],[goal]]*100,0)</f>
        <v>122</v>
      </c>
      <c r="P1421">
        <f>IFERROR(ROUND(Table1[[#This Row],[pledged]]/Table1[[#This Row],[backers_count]],2),0)</f>
        <v>48.84</v>
      </c>
      <c r="Q1421" t="s">
        <v>8328</v>
      </c>
      <c r="R1421" t="s">
        <v>8332</v>
      </c>
      <c r="S1421" s="14">
        <f>(((Table1[[#This Row],[launched_at]]/60)/60)/24)+DATE(1970,1,1)</f>
        <v>40945.845312500001</v>
      </c>
      <c r="T1421" s="14">
        <f>(((Table1[[#This Row],[deadline]]/60)/60)/24)+DATE(1970,1,1)</f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9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>ROUND(Table1[[#This Row],[pledged]]/Table1[[#This Row],[goal]]*100,0)</f>
        <v>1</v>
      </c>
      <c r="P1422">
        <f>IFERROR(ROUND(Table1[[#This Row],[pledged]]/Table1[[#This Row],[backers_count]],2),0)</f>
        <v>100.5</v>
      </c>
      <c r="Q1422" t="s">
        <v>8309</v>
      </c>
      <c r="R1422" t="s">
        <v>8311</v>
      </c>
      <c r="S1422" s="14">
        <f>(((Table1[[#This Row],[launched_at]]/60)/60)/24)+DATE(1970,1,1)</f>
        <v>42569.50409722222</v>
      </c>
      <c r="T1422" s="14">
        <f>(((Table1[[#This Row],[deadline]]/60)/60)/24)+DATE(1970,1,1)</f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9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>ROUND(Table1[[#This Row],[pledged]]/Table1[[#This Row],[goal]]*100,0)</f>
        <v>18</v>
      </c>
      <c r="P1423">
        <f>IFERROR(ROUND(Table1[[#This Row],[pledged]]/Table1[[#This Row],[backers_count]],2),0)</f>
        <v>126.48</v>
      </c>
      <c r="Q1423" t="s">
        <v>8309</v>
      </c>
      <c r="R1423" t="s">
        <v>8341</v>
      </c>
      <c r="S1423" s="14">
        <f>(((Table1[[#This Row],[launched_at]]/60)/60)/24)+DATE(1970,1,1)</f>
        <v>41793.029432870368</v>
      </c>
      <c r="T1423" s="14">
        <f>(((Table1[[#This Row],[deadline]]/60)/60)/24)+DATE(1970,1,1)</f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9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>ROUND(Table1[[#This Row],[pledged]]/Table1[[#This Row],[goal]]*100,0)</f>
        <v>14</v>
      </c>
      <c r="P1424">
        <f>IFERROR(ROUND(Table1[[#This Row],[pledged]]/Table1[[#This Row],[backers_count]],2),0)</f>
        <v>155</v>
      </c>
      <c r="Q1424" t="s">
        <v>8312</v>
      </c>
      <c r="R1424" t="s">
        <v>8350</v>
      </c>
      <c r="S1424" s="14">
        <f>(((Table1[[#This Row],[launched_at]]/60)/60)/24)+DATE(1970,1,1)</f>
        <v>41962.062326388885</v>
      </c>
      <c r="T1424" s="14">
        <f>(((Table1[[#This Row],[deadline]]/60)/60)/24)+DATE(1970,1,1)</f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9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>ROUND(Table1[[#This Row],[pledged]]/Table1[[#This Row],[goal]]*100,0)</f>
        <v>6</v>
      </c>
      <c r="P1425">
        <f>IFERROR(ROUND(Table1[[#This Row],[pledged]]/Table1[[#This Row],[backers_count]],2),0)</f>
        <v>113.57</v>
      </c>
      <c r="Q1425" t="s">
        <v>8317</v>
      </c>
      <c r="R1425" t="s">
        <v>8335</v>
      </c>
      <c r="S1425" s="14">
        <f>(((Table1[[#This Row],[launched_at]]/60)/60)/24)+DATE(1970,1,1)</f>
        <v>41613.172974537039</v>
      </c>
      <c r="T1425" s="14">
        <f>(((Table1[[#This Row],[deadline]]/60)/60)/24)+DATE(1970,1,1)</f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9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>ROUND(Table1[[#This Row],[pledged]]/Table1[[#This Row],[goal]]*100,0)</f>
        <v>114</v>
      </c>
      <c r="P1426">
        <f>IFERROR(ROUND(Table1[[#This Row],[pledged]]/Table1[[#This Row],[backers_count]],2),0)</f>
        <v>113.57</v>
      </c>
      <c r="Q1426" t="s">
        <v>8324</v>
      </c>
      <c r="R1426" t="s">
        <v>8327</v>
      </c>
      <c r="S1426" s="14">
        <f>(((Table1[[#This Row],[launched_at]]/60)/60)/24)+DATE(1970,1,1)</f>
        <v>42026.88118055556</v>
      </c>
      <c r="T1426" s="14">
        <f>(((Table1[[#This Row],[deadline]]/60)/60)/24)+DATE(1970,1,1)</f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9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>ROUND(Table1[[#This Row],[pledged]]/Table1[[#This Row],[goal]]*100,0)</f>
        <v>62</v>
      </c>
      <c r="P1427">
        <f>IFERROR(ROUND(Table1[[#This Row],[pledged]]/Table1[[#This Row],[backers_count]],2),0)</f>
        <v>486.43</v>
      </c>
      <c r="Q1427" t="s">
        <v>8324</v>
      </c>
      <c r="R1427" t="s">
        <v>8327</v>
      </c>
      <c r="S1427" s="14">
        <f>(((Table1[[#This Row],[launched_at]]/60)/60)/24)+DATE(1970,1,1)</f>
        <v>41830.234166666669</v>
      </c>
      <c r="T1427" s="14">
        <f>(((Table1[[#This Row],[deadline]]/60)/60)/24)+DATE(1970,1,1)</f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9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>ROUND(Table1[[#This Row],[pledged]]/Table1[[#This Row],[goal]]*100,0)</f>
        <v>106</v>
      </c>
      <c r="P1428">
        <f>IFERROR(ROUND(Table1[[#This Row],[pledged]]/Table1[[#This Row],[backers_count]],2),0)</f>
        <v>56.67</v>
      </c>
      <c r="Q1428" t="s">
        <v>8322</v>
      </c>
      <c r="R1428" t="s">
        <v>8344</v>
      </c>
      <c r="S1428" s="14">
        <f>(((Table1[[#This Row],[launched_at]]/60)/60)/24)+DATE(1970,1,1)</f>
        <v>41214.79483796296</v>
      </c>
      <c r="T1428" s="14">
        <f>(((Table1[[#This Row],[deadline]]/60)/60)/24)+DATE(1970,1,1)</f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9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>ROUND(Table1[[#This Row],[pledged]]/Table1[[#This Row],[goal]]*100,0)</f>
        <v>136</v>
      </c>
      <c r="P1429">
        <f>IFERROR(ROUND(Table1[[#This Row],[pledged]]/Table1[[#This Row],[backers_count]],2),0)</f>
        <v>66.67</v>
      </c>
      <c r="Q1429" t="s">
        <v>8324</v>
      </c>
      <c r="R1429" t="s">
        <v>8327</v>
      </c>
      <c r="S1429" s="14">
        <f>(((Table1[[#This Row],[launched_at]]/60)/60)/24)+DATE(1970,1,1)</f>
        <v>42072.370381944449</v>
      </c>
      <c r="T1429" s="14">
        <f>(((Table1[[#This Row],[deadline]]/60)/60)/24)+DATE(1970,1,1)</f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9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>ROUND(Table1[[#This Row],[pledged]]/Table1[[#This Row],[goal]]*100,0)</f>
        <v>105</v>
      </c>
      <c r="P1430">
        <f>IFERROR(ROUND(Table1[[#This Row],[pledged]]/Table1[[#This Row],[backers_count]],2),0)</f>
        <v>91.84</v>
      </c>
      <c r="Q1430" t="s">
        <v>8322</v>
      </c>
      <c r="R1430" t="s">
        <v>8344</v>
      </c>
      <c r="S1430" s="14">
        <f>(((Table1[[#This Row],[launched_at]]/60)/60)/24)+DATE(1970,1,1)</f>
        <v>40739.069282407407</v>
      </c>
      <c r="T1430" s="14">
        <f>(((Table1[[#This Row],[deadline]]/60)/60)/24)+DATE(1970,1,1)</f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9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>ROUND(Table1[[#This Row],[pledged]]/Table1[[#This Row],[goal]]*100,0)</f>
        <v>170</v>
      </c>
      <c r="P1431">
        <f>IFERROR(ROUND(Table1[[#This Row],[pledged]]/Table1[[#This Row],[backers_count]],2),0)</f>
        <v>47.18</v>
      </c>
      <c r="Q1431" t="s">
        <v>8309</v>
      </c>
      <c r="R1431" t="s">
        <v>8316</v>
      </c>
      <c r="S1431" s="14">
        <f>(((Table1[[#This Row],[launched_at]]/60)/60)/24)+DATE(1970,1,1)</f>
        <v>42453.49726851852</v>
      </c>
      <c r="T1431" s="14">
        <f>(((Table1[[#This Row],[deadline]]/60)/60)/24)+DATE(1970,1,1)</f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9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>ROUND(Table1[[#This Row],[pledged]]/Table1[[#This Row],[goal]]*100,0)</f>
        <v>110</v>
      </c>
      <c r="P1432">
        <f>IFERROR(ROUND(Table1[[#This Row],[pledged]]/Table1[[#This Row],[backers_count]],2),0)</f>
        <v>45.88</v>
      </c>
      <c r="Q1432" t="s">
        <v>8324</v>
      </c>
      <c r="R1432" t="s">
        <v>8327</v>
      </c>
      <c r="S1432" s="14">
        <f>(((Table1[[#This Row],[launched_at]]/60)/60)/24)+DATE(1970,1,1)</f>
        <v>42206.835370370376</v>
      </c>
      <c r="T1432" s="14">
        <f>(((Table1[[#This Row],[deadline]]/60)/60)/24)+DATE(1970,1,1)</f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9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>ROUND(Table1[[#This Row],[pledged]]/Table1[[#This Row],[goal]]*100,0)</f>
        <v>130</v>
      </c>
      <c r="P1433">
        <f>IFERROR(ROUND(Table1[[#This Row],[pledged]]/Table1[[#This Row],[backers_count]],2),0)</f>
        <v>49.88</v>
      </c>
      <c r="Q1433" t="s">
        <v>8322</v>
      </c>
      <c r="R1433" t="s">
        <v>8333</v>
      </c>
      <c r="S1433" s="14">
        <f>(((Table1[[#This Row],[launched_at]]/60)/60)/24)+DATE(1970,1,1)</f>
        <v>41841.321770833332</v>
      </c>
      <c r="T1433" s="14">
        <f>(((Table1[[#This Row],[deadline]]/60)/60)/24)+DATE(1970,1,1)</f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9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>ROUND(Table1[[#This Row],[pledged]]/Table1[[#This Row],[goal]]*100,0)</f>
        <v>6</v>
      </c>
      <c r="P1434">
        <f>IFERROR(ROUND(Table1[[#This Row],[pledged]]/Table1[[#This Row],[backers_count]],2),0)</f>
        <v>89.21</v>
      </c>
      <c r="Q1434" t="s">
        <v>8320</v>
      </c>
      <c r="R1434" t="s">
        <v>8346</v>
      </c>
      <c r="S1434" s="14">
        <f>(((Table1[[#This Row],[launched_at]]/60)/60)/24)+DATE(1970,1,1)</f>
        <v>41964.844444444447</v>
      </c>
      <c r="T1434" s="14">
        <f>(((Table1[[#This Row],[deadline]]/60)/60)/24)+DATE(1970,1,1)</f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9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>ROUND(Table1[[#This Row],[pledged]]/Table1[[#This Row],[goal]]*100,0)</f>
        <v>226</v>
      </c>
      <c r="P1435">
        <f>IFERROR(ROUND(Table1[[#This Row],[pledged]]/Table1[[#This Row],[backers_count]],2),0)</f>
        <v>94.03</v>
      </c>
      <c r="Q1435" t="s">
        <v>8328</v>
      </c>
      <c r="R1435" t="s">
        <v>8329</v>
      </c>
      <c r="S1435" s="14">
        <f>(((Table1[[#This Row],[launched_at]]/60)/60)/24)+DATE(1970,1,1)</f>
        <v>40564.081030092595</v>
      </c>
      <c r="T1435" s="14">
        <f>(((Table1[[#This Row],[deadline]]/60)/60)/24)+DATE(1970,1,1)</f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9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>ROUND(Table1[[#This Row],[pledged]]/Table1[[#This Row],[goal]]*100,0)</f>
        <v>113</v>
      </c>
      <c r="P1436">
        <f>IFERROR(ROUND(Table1[[#This Row],[pledged]]/Table1[[#This Row],[backers_count]],2),0)</f>
        <v>49.06</v>
      </c>
      <c r="Q1436" t="s">
        <v>8324</v>
      </c>
      <c r="R1436" t="s">
        <v>8327</v>
      </c>
      <c r="S1436" s="14">
        <f>(((Table1[[#This Row],[launched_at]]/60)/60)/24)+DATE(1970,1,1)</f>
        <v>42483.015694444446</v>
      </c>
      <c r="T1436" s="14">
        <f>(((Table1[[#This Row],[deadline]]/60)/60)/24)+DATE(1970,1,1)</f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9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>ROUND(Table1[[#This Row],[pledged]]/Table1[[#This Row],[goal]]*100,0)</f>
        <v>113</v>
      </c>
      <c r="P1437">
        <f>IFERROR(ROUND(Table1[[#This Row],[pledged]]/Table1[[#This Row],[backers_count]],2),0)</f>
        <v>99.5</v>
      </c>
      <c r="Q1437" t="s">
        <v>8324</v>
      </c>
      <c r="R1437" t="s">
        <v>8327</v>
      </c>
      <c r="S1437" s="14">
        <f>(((Table1[[#This Row],[launched_at]]/60)/60)/24)+DATE(1970,1,1)</f>
        <v>42627.454097222217</v>
      </c>
      <c r="T1437" s="14">
        <f>(((Table1[[#This Row],[deadline]]/60)/60)/24)+DATE(1970,1,1)</f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9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>ROUND(Table1[[#This Row],[pledged]]/Table1[[#This Row],[goal]]*100,0)</f>
        <v>101</v>
      </c>
      <c r="P1438">
        <f>IFERROR(ROUND(Table1[[#This Row],[pledged]]/Table1[[#This Row],[backers_count]],2),0)</f>
        <v>41.73</v>
      </c>
      <c r="Q1438" t="s">
        <v>8328</v>
      </c>
      <c r="R1438" t="s">
        <v>8329</v>
      </c>
      <c r="S1438" s="14">
        <f>(((Table1[[#This Row],[launched_at]]/60)/60)/24)+DATE(1970,1,1)</f>
        <v>41067.949212962965</v>
      </c>
      <c r="T1438" s="14">
        <f>(((Table1[[#This Row],[deadline]]/60)/60)/24)+DATE(1970,1,1)</f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9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>ROUND(Table1[[#This Row],[pledged]]/Table1[[#This Row],[goal]]*100,0)</f>
        <v>135</v>
      </c>
      <c r="P1439">
        <f>IFERROR(ROUND(Table1[[#This Row],[pledged]]/Table1[[#This Row],[backers_count]],2),0)</f>
        <v>59.16</v>
      </c>
      <c r="Q1439" t="s">
        <v>8328</v>
      </c>
      <c r="R1439" t="s">
        <v>8332</v>
      </c>
      <c r="S1439" s="14">
        <f>(((Table1[[#This Row],[launched_at]]/60)/60)/24)+DATE(1970,1,1)</f>
        <v>40926.319062499999</v>
      </c>
      <c r="T1439" s="14">
        <f>(((Table1[[#This Row],[deadline]]/60)/60)/24)+DATE(1970,1,1)</f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9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>ROUND(Table1[[#This Row],[pledged]]/Table1[[#This Row],[goal]]*100,0)</f>
        <v>112</v>
      </c>
      <c r="P1440">
        <f>IFERROR(ROUND(Table1[[#This Row],[pledged]]/Table1[[#This Row],[backers_count]],2),0)</f>
        <v>44.32</v>
      </c>
      <c r="Q1440" t="s">
        <v>8312</v>
      </c>
      <c r="R1440" t="s">
        <v>8313</v>
      </c>
      <c r="S1440" s="14">
        <f>(((Table1[[#This Row],[launched_at]]/60)/60)/24)+DATE(1970,1,1)</f>
        <v>41500.727916666663</v>
      </c>
      <c r="T1440" s="14">
        <f>(((Table1[[#This Row],[deadline]]/60)/60)/24)+DATE(1970,1,1)</f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9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>ROUND(Table1[[#This Row],[pledged]]/Table1[[#This Row],[goal]]*100,0)</f>
        <v>102</v>
      </c>
      <c r="P1441">
        <f>IFERROR(ROUND(Table1[[#This Row],[pledged]]/Table1[[#This Row],[backers_count]],2),0)</f>
        <v>99</v>
      </c>
      <c r="Q1441" t="s">
        <v>8324</v>
      </c>
      <c r="R1441" t="s">
        <v>8327</v>
      </c>
      <c r="S1441" s="14">
        <f>(((Table1[[#This Row],[launched_at]]/60)/60)/24)+DATE(1970,1,1)</f>
        <v>42460.335312499999</v>
      </c>
      <c r="T1441" s="14">
        <f>(((Table1[[#This Row],[deadline]]/60)/60)/24)+DATE(1970,1,1)</f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9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>ROUND(Table1[[#This Row],[pledged]]/Table1[[#This Row],[goal]]*100,0)</f>
        <v>112</v>
      </c>
      <c r="P1442">
        <f>IFERROR(ROUND(Table1[[#This Row],[pledged]]/Table1[[#This Row],[backers_count]],2),0)</f>
        <v>44.25</v>
      </c>
      <c r="Q1442" t="s">
        <v>8324</v>
      </c>
      <c r="R1442" t="s">
        <v>8327</v>
      </c>
      <c r="S1442" s="14">
        <f>(((Table1[[#This Row],[launched_at]]/60)/60)/24)+DATE(1970,1,1)</f>
        <v>42185.267245370371</v>
      </c>
      <c r="T1442" s="14">
        <f>(((Table1[[#This Row],[deadline]]/60)/60)/24)+DATE(1970,1,1)</f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9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>ROUND(Table1[[#This Row],[pledged]]/Table1[[#This Row],[goal]]*100,0)</f>
        <v>105</v>
      </c>
      <c r="P1443">
        <f>IFERROR(ROUND(Table1[[#This Row],[pledged]]/Table1[[#This Row],[backers_count]],2),0)</f>
        <v>61.1</v>
      </c>
      <c r="Q1443" t="s">
        <v>8328</v>
      </c>
      <c r="R1443" t="s">
        <v>8329</v>
      </c>
      <c r="S1443" s="14">
        <f>(((Table1[[#This Row],[launched_at]]/60)/60)/24)+DATE(1970,1,1)</f>
        <v>41913.328356481477</v>
      </c>
      <c r="T1443" s="14">
        <f>(((Table1[[#This Row],[deadline]]/60)/60)/24)+DATE(1970,1,1)</f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9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>ROUND(Table1[[#This Row],[pledged]]/Table1[[#This Row],[goal]]*100,0)</f>
        <v>112</v>
      </c>
      <c r="P1444">
        <f>IFERROR(ROUND(Table1[[#This Row],[pledged]]/Table1[[#This Row],[backers_count]],2),0)</f>
        <v>40.4</v>
      </c>
      <c r="Q1444" t="s">
        <v>8322</v>
      </c>
      <c r="R1444" t="s">
        <v>8323</v>
      </c>
      <c r="S1444" s="14">
        <f>(((Table1[[#This Row],[launched_at]]/60)/60)/24)+DATE(1970,1,1)</f>
        <v>42370.571851851855</v>
      </c>
      <c r="T1444" s="14">
        <f>(((Table1[[#This Row],[deadline]]/60)/60)/24)+DATE(1970,1,1)</f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9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>ROUND(Table1[[#This Row],[pledged]]/Table1[[#This Row],[goal]]*100,0)</f>
        <v>112</v>
      </c>
      <c r="P1445">
        <f>IFERROR(ROUND(Table1[[#This Row],[pledged]]/Table1[[#This Row],[backers_count]],2),0)</f>
        <v>68.37</v>
      </c>
      <c r="Q1445" t="s">
        <v>8312</v>
      </c>
      <c r="R1445" t="s">
        <v>8334</v>
      </c>
      <c r="S1445" s="14">
        <f>(((Table1[[#This Row],[launched_at]]/60)/60)/24)+DATE(1970,1,1)</f>
        <v>40689.570868055554</v>
      </c>
      <c r="T1445" s="14">
        <f>(((Table1[[#This Row],[deadline]]/60)/60)/24)+DATE(1970,1,1)</f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9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>ROUND(Table1[[#This Row],[pledged]]/Table1[[#This Row],[goal]]*100,0)</f>
        <v>102</v>
      </c>
      <c r="P1446">
        <f>IFERROR(ROUND(Table1[[#This Row],[pledged]]/Table1[[#This Row],[backers_count]],2),0)</f>
        <v>145.65</v>
      </c>
      <c r="Q1446" t="s">
        <v>8324</v>
      </c>
      <c r="R1446" t="s">
        <v>8327</v>
      </c>
      <c r="S1446" s="14">
        <f>(((Table1[[#This Row],[launched_at]]/60)/60)/24)+DATE(1970,1,1)</f>
        <v>42521.010370370372</v>
      </c>
      <c r="T1446" s="14">
        <f>(((Table1[[#This Row],[deadline]]/60)/60)/24)+DATE(1970,1,1)</f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9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>ROUND(Table1[[#This Row],[pledged]]/Table1[[#This Row],[goal]]*100,0)</f>
        <v>100</v>
      </c>
      <c r="P1447">
        <f>IFERROR(ROUND(Table1[[#This Row],[pledged]]/Table1[[#This Row],[backers_count]],2),0)</f>
        <v>119.64</v>
      </c>
      <c r="Q1447" t="s">
        <v>8324</v>
      </c>
      <c r="R1447" t="s">
        <v>8327</v>
      </c>
      <c r="S1447" s="14">
        <f>(((Table1[[#This Row],[launched_at]]/60)/60)/24)+DATE(1970,1,1)</f>
        <v>42510.798854166671</v>
      </c>
      <c r="T1447" s="14">
        <f>(((Table1[[#This Row],[deadline]]/60)/60)/24)+DATE(1970,1,1)</f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9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>ROUND(Table1[[#This Row],[pledged]]/Table1[[#This Row],[goal]]*100,0)</f>
        <v>111</v>
      </c>
      <c r="P1448">
        <f>IFERROR(ROUND(Table1[[#This Row],[pledged]]/Table1[[#This Row],[backers_count]],2),0)</f>
        <v>416.88</v>
      </c>
      <c r="Q1448" t="s">
        <v>8328</v>
      </c>
      <c r="R1448" t="s">
        <v>8329</v>
      </c>
      <c r="S1448" s="14">
        <f>(((Table1[[#This Row],[launched_at]]/60)/60)/24)+DATE(1970,1,1)</f>
        <v>42323.800138888888</v>
      </c>
      <c r="T1448" s="14">
        <f>(((Table1[[#This Row],[deadline]]/60)/60)/24)+DATE(1970,1,1)</f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9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>ROUND(Table1[[#This Row],[pledged]]/Table1[[#This Row],[goal]]*100,0)</f>
        <v>111</v>
      </c>
      <c r="P1449">
        <f>IFERROR(ROUND(Table1[[#This Row],[pledged]]/Table1[[#This Row],[backers_count]],2),0)</f>
        <v>92.5</v>
      </c>
      <c r="Q1449" t="s">
        <v>8324</v>
      </c>
      <c r="R1449" t="s">
        <v>8327</v>
      </c>
      <c r="S1449" s="14">
        <f>(((Table1[[#This Row],[launched_at]]/60)/60)/24)+DATE(1970,1,1)</f>
        <v>42447.896666666667</v>
      </c>
      <c r="T1449" s="14">
        <f>(((Table1[[#This Row],[deadline]]/60)/60)/24)+DATE(1970,1,1)</f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9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>ROUND(Table1[[#This Row],[pledged]]/Table1[[#This Row],[goal]]*100,0)</f>
        <v>111</v>
      </c>
      <c r="P1450">
        <f>IFERROR(ROUND(Table1[[#This Row],[pledged]]/Table1[[#This Row],[backers_count]],2),0)</f>
        <v>28.88</v>
      </c>
      <c r="Q1450" t="s">
        <v>8328</v>
      </c>
      <c r="R1450" t="s">
        <v>8329</v>
      </c>
      <c r="S1450" s="14">
        <f>(((Table1[[#This Row],[launched_at]]/60)/60)/24)+DATE(1970,1,1)</f>
        <v>41089.186296296299</v>
      </c>
      <c r="T1450" s="14">
        <f>(((Table1[[#This Row],[deadline]]/60)/60)/24)+DATE(1970,1,1)</f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9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>ROUND(Table1[[#This Row],[pledged]]/Table1[[#This Row],[goal]]*100,0)</f>
        <v>111</v>
      </c>
      <c r="P1451">
        <f>IFERROR(ROUND(Table1[[#This Row],[pledged]]/Table1[[#This Row],[backers_count]],2),0)</f>
        <v>63.85</v>
      </c>
      <c r="Q1451" t="s">
        <v>8324</v>
      </c>
      <c r="R1451" t="s">
        <v>8327</v>
      </c>
      <c r="S1451" s="14">
        <f>(((Table1[[#This Row],[launched_at]]/60)/60)/24)+DATE(1970,1,1)</f>
        <v>42171.824884259258</v>
      </c>
      <c r="T1451" s="14">
        <f>(((Table1[[#This Row],[deadline]]/60)/60)/24)+DATE(1970,1,1)</f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9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>ROUND(Table1[[#This Row],[pledged]]/Table1[[#This Row],[goal]]*100,0)</f>
        <v>33</v>
      </c>
      <c r="P1452">
        <f>IFERROR(ROUND(Table1[[#This Row],[pledged]]/Table1[[#This Row],[backers_count]],2),0)</f>
        <v>70.62</v>
      </c>
      <c r="Q1452" t="s">
        <v>8309</v>
      </c>
      <c r="R1452" t="s">
        <v>8341</v>
      </c>
      <c r="S1452" s="14">
        <f>(((Table1[[#This Row],[launched_at]]/60)/60)/24)+DATE(1970,1,1)</f>
        <v>42344.884143518517</v>
      </c>
      <c r="T1452" s="14">
        <f>(((Table1[[#This Row],[deadline]]/60)/60)/24)+DATE(1970,1,1)</f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9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>ROUND(Table1[[#This Row],[pledged]]/Table1[[#This Row],[goal]]*100,0)</f>
        <v>111</v>
      </c>
      <c r="P1453">
        <f>IFERROR(ROUND(Table1[[#This Row],[pledged]]/Table1[[#This Row],[backers_count]],2),0)</f>
        <v>77.19</v>
      </c>
      <c r="Q1453" t="s">
        <v>8324</v>
      </c>
      <c r="R1453" t="s">
        <v>8327</v>
      </c>
      <c r="S1453" s="14">
        <f>(((Table1[[#This Row],[launched_at]]/60)/60)/24)+DATE(1970,1,1)</f>
        <v>41974.898599537039</v>
      </c>
      <c r="T1453" s="14">
        <f>(((Table1[[#This Row],[deadline]]/60)/60)/24)+DATE(1970,1,1)</f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9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>ROUND(Table1[[#This Row],[pledged]]/Table1[[#This Row],[goal]]*100,0)</f>
        <v>111</v>
      </c>
      <c r="P1454">
        <f>IFERROR(ROUND(Table1[[#This Row],[pledged]]/Table1[[#This Row],[backers_count]],2),0)</f>
        <v>34.21</v>
      </c>
      <c r="Q1454" t="s">
        <v>8312</v>
      </c>
      <c r="R1454" t="s">
        <v>8334</v>
      </c>
      <c r="S1454" s="14">
        <f>(((Table1[[#This Row],[launched_at]]/60)/60)/24)+DATE(1970,1,1)</f>
        <v>41157.042928240742</v>
      </c>
      <c r="T1454" s="14">
        <f>(((Table1[[#This Row],[deadline]]/60)/60)/24)+DATE(1970,1,1)</f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9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>ROUND(Table1[[#This Row],[pledged]]/Table1[[#This Row],[goal]]*100,0)</f>
        <v>7</v>
      </c>
      <c r="P1455">
        <f>IFERROR(ROUND(Table1[[#This Row],[pledged]]/Table1[[#This Row],[backers_count]],2),0)</f>
        <v>89.65</v>
      </c>
      <c r="Q1455" t="s">
        <v>8309</v>
      </c>
      <c r="R1455" t="s">
        <v>8311</v>
      </c>
      <c r="S1455" s="14">
        <f>(((Table1[[#This Row],[launched_at]]/60)/60)/24)+DATE(1970,1,1)</f>
        <v>41936.647164351853</v>
      </c>
      <c r="T1455" s="14">
        <f>(((Table1[[#This Row],[deadline]]/60)/60)/24)+DATE(1970,1,1)</f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9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>ROUND(Table1[[#This Row],[pledged]]/Table1[[#This Row],[goal]]*100,0)</f>
        <v>100</v>
      </c>
      <c r="P1456">
        <f>IFERROR(ROUND(Table1[[#This Row],[pledged]]/Table1[[#This Row],[backers_count]],2),0)</f>
        <v>67.650000000000006</v>
      </c>
      <c r="Q1456" t="s">
        <v>8324</v>
      </c>
      <c r="R1456" t="s">
        <v>8327</v>
      </c>
      <c r="S1456" s="14">
        <f>(((Table1[[#This Row],[launched_at]]/60)/60)/24)+DATE(1970,1,1)</f>
        <v>42171.725416666668</v>
      </c>
      <c r="T1456" s="14">
        <f>(((Table1[[#This Row],[deadline]]/60)/60)/24)+DATE(1970,1,1)</f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9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>ROUND(Table1[[#This Row],[pledged]]/Table1[[#This Row],[goal]]*100,0)</f>
        <v>118</v>
      </c>
      <c r="P1457">
        <f>IFERROR(ROUND(Table1[[#This Row],[pledged]]/Table1[[#This Row],[backers_count]],2),0)</f>
        <v>75.34</v>
      </c>
      <c r="Q1457" t="s">
        <v>8324</v>
      </c>
      <c r="R1457" t="s">
        <v>8327</v>
      </c>
      <c r="S1457" s="14">
        <f>(((Table1[[#This Row],[launched_at]]/60)/60)/24)+DATE(1970,1,1)</f>
        <v>41781.096203703702</v>
      </c>
      <c r="T1457" s="14">
        <f>(((Table1[[#This Row],[deadline]]/60)/60)/24)+DATE(1970,1,1)</f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9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>ROUND(Table1[[#This Row],[pledged]]/Table1[[#This Row],[goal]]*100,0)</f>
        <v>661</v>
      </c>
      <c r="P1458">
        <f>IFERROR(ROUND(Table1[[#This Row],[pledged]]/Table1[[#This Row],[backers_count]],2),0)</f>
        <v>21.9</v>
      </c>
      <c r="Q1458" t="s">
        <v>8309</v>
      </c>
      <c r="R1458" t="s">
        <v>8316</v>
      </c>
      <c r="S1458" s="14">
        <f>(((Table1[[#This Row],[launched_at]]/60)/60)/24)+DATE(1970,1,1)</f>
        <v>41150.902187499996</v>
      </c>
      <c r="T1458" s="14">
        <f>(((Table1[[#This Row],[deadline]]/60)/60)/24)+DATE(1970,1,1)</f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9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>ROUND(Table1[[#This Row],[pledged]]/Table1[[#This Row],[goal]]*100,0)</f>
        <v>132</v>
      </c>
      <c r="P1459">
        <f>IFERROR(ROUND(Table1[[#This Row],[pledged]]/Table1[[#This Row],[backers_count]],2),0)</f>
        <v>75.11</v>
      </c>
      <c r="Q1459" t="s">
        <v>8328</v>
      </c>
      <c r="R1459" t="s">
        <v>8332</v>
      </c>
      <c r="S1459" s="14">
        <f>(((Table1[[#This Row],[launched_at]]/60)/60)/24)+DATE(1970,1,1)</f>
        <v>42111.899537037039</v>
      </c>
      <c r="T1459" s="14">
        <f>(((Table1[[#This Row],[deadline]]/60)/60)/24)+DATE(1970,1,1)</f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9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>ROUND(Table1[[#This Row],[pledged]]/Table1[[#This Row],[goal]]*100,0)</f>
        <v>18</v>
      </c>
      <c r="P1460">
        <f>IFERROR(ROUND(Table1[[#This Row],[pledged]]/Table1[[#This Row],[backers_count]],2),0)</f>
        <v>122</v>
      </c>
      <c r="Q1460" t="s">
        <v>8317</v>
      </c>
      <c r="R1460" t="s">
        <v>8335</v>
      </c>
      <c r="S1460" s="14">
        <f>(((Table1[[#This Row],[launched_at]]/60)/60)/24)+DATE(1970,1,1)</f>
        <v>40795.713344907403</v>
      </c>
      <c r="T1460" s="14">
        <f>(((Table1[[#This Row],[deadline]]/60)/60)/24)+DATE(1970,1,1)</f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9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>ROUND(Table1[[#This Row],[pledged]]/Table1[[#This Row],[goal]]*100,0)</f>
        <v>110</v>
      </c>
      <c r="P1461">
        <f>IFERROR(ROUND(Table1[[#This Row],[pledged]]/Table1[[#This Row],[backers_count]],2),0)</f>
        <v>47.03</v>
      </c>
      <c r="Q1461" t="s">
        <v>8324</v>
      </c>
      <c r="R1461" t="s">
        <v>8327</v>
      </c>
      <c r="S1461" s="14">
        <f>(((Table1[[#This Row],[launched_at]]/60)/60)/24)+DATE(1970,1,1)</f>
        <v>42619.935694444444</v>
      </c>
      <c r="T1461" s="14">
        <f>(((Table1[[#This Row],[deadline]]/60)/60)/24)+DATE(1970,1,1)</f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9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>ROUND(Table1[[#This Row],[pledged]]/Table1[[#This Row],[goal]]*100,0)</f>
        <v>110</v>
      </c>
      <c r="P1462">
        <f>IFERROR(ROUND(Table1[[#This Row],[pledged]]/Table1[[#This Row],[backers_count]],2),0)</f>
        <v>28.11</v>
      </c>
      <c r="Q1462" t="s">
        <v>8322</v>
      </c>
      <c r="R1462" t="s">
        <v>8333</v>
      </c>
      <c r="S1462" s="14">
        <f>(((Table1[[#This Row],[launched_at]]/60)/60)/24)+DATE(1970,1,1)</f>
        <v>41719.549131944441</v>
      </c>
      <c r="T1462" s="14">
        <f>(((Table1[[#This Row],[deadline]]/60)/60)/24)+DATE(1970,1,1)</f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9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>ROUND(Table1[[#This Row],[pledged]]/Table1[[#This Row],[goal]]*100,0)</f>
        <v>109</v>
      </c>
      <c r="P1463">
        <f>IFERROR(ROUND(Table1[[#This Row],[pledged]]/Table1[[#This Row],[backers_count]],2),0)</f>
        <v>136.46</v>
      </c>
      <c r="Q1463" t="s">
        <v>8324</v>
      </c>
      <c r="R1463" t="s">
        <v>8327</v>
      </c>
      <c r="S1463" s="14">
        <f>(((Table1[[#This Row],[launched_at]]/60)/60)/24)+DATE(1970,1,1)</f>
        <v>42219.915856481486</v>
      </c>
      <c r="T1463" s="14">
        <f>(((Table1[[#This Row],[deadline]]/60)/60)/24)+DATE(1970,1,1)</f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9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>ROUND(Table1[[#This Row],[pledged]]/Table1[[#This Row],[goal]]*100,0)</f>
        <v>109</v>
      </c>
      <c r="P1464">
        <f>IFERROR(ROUND(Table1[[#This Row],[pledged]]/Table1[[#This Row],[backers_count]],2),0)</f>
        <v>83.97</v>
      </c>
      <c r="Q1464" t="s">
        <v>8324</v>
      </c>
      <c r="R1464" t="s">
        <v>8327</v>
      </c>
      <c r="S1464" s="14">
        <f>(((Table1[[#This Row],[launched_at]]/60)/60)/24)+DATE(1970,1,1)</f>
        <v>41829.787083333329</v>
      </c>
      <c r="T1464" s="14">
        <f>(((Table1[[#This Row],[deadline]]/60)/60)/24)+DATE(1970,1,1)</f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9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>ROUND(Table1[[#This Row],[pledged]]/Table1[[#This Row],[goal]]*100,0)</f>
        <v>109</v>
      </c>
      <c r="P1465">
        <f>IFERROR(ROUND(Table1[[#This Row],[pledged]]/Table1[[#This Row],[backers_count]],2),0)</f>
        <v>155.94999999999999</v>
      </c>
      <c r="Q1465" t="s">
        <v>8324</v>
      </c>
      <c r="R1465" t="s">
        <v>8327</v>
      </c>
      <c r="S1465" s="14">
        <f>(((Table1[[#This Row],[launched_at]]/60)/60)/24)+DATE(1970,1,1)</f>
        <v>42524.53800925926</v>
      </c>
      <c r="T1465" s="14">
        <f>(((Table1[[#This Row],[deadline]]/60)/60)/24)+DATE(1970,1,1)</f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9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>ROUND(Table1[[#This Row],[pledged]]/Table1[[#This Row],[goal]]*100,0)</f>
        <v>109</v>
      </c>
      <c r="P1466">
        <f>IFERROR(ROUND(Table1[[#This Row],[pledged]]/Table1[[#This Row],[backers_count]],2),0)</f>
        <v>71.150000000000006</v>
      </c>
      <c r="Q1466" t="s">
        <v>8324</v>
      </c>
      <c r="R1466" t="s">
        <v>8327</v>
      </c>
      <c r="S1466" s="14">
        <f>(((Table1[[#This Row],[launched_at]]/60)/60)/24)+DATE(1970,1,1)</f>
        <v>42323.562222222223</v>
      </c>
      <c r="T1466" s="14">
        <f>(((Table1[[#This Row],[deadline]]/60)/60)/24)+DATE(1970,1,1)</f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9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>ROUND(Table1[[#This Row],[pledged]]/Table1[[#This Row],[goal]]*100,0)</f>
        <v>109</v>
      </c>
      <c r="P1467">
        <f>IFERROR(ROUND(Table1[[#This Row],[pledged]]/Table1[[#This Row],[backers_count]],2),0)</f>
        <v>57.39</v>
      </c>
      <c r="Q1467" t="s">
        <v>8324</v>
      </c>
      <c r="R1467" t="s">
        <v>8327</v>
      </c>
      <c r="S1467" s="14">
        <f>(((Table1[[#This Row],[launched_at]]/60)/60)/24)+DATE(1970,1,1)</f>
        <v>42143.445219907408</v>
      </c>
      <c r="T1467" s="14">
        <f>(((Table1[[#This Row],[deadline]]/60)/60)/24)+DATE(1970,1,1)</f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9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>ROUND(Table1[[#This Row],[pledged]]/Table1[[#This Row],[goal]]*100,0)</f>
        <v>102</v>
      </c>
      <c r="P1468">
        <f>IFERROR(ROUND(Table1[[#This Row],[pledged]]/Table1[[#This Row],[backers_count]],2),0)</f>
        <v>46.71</v>
      </c>
      <c r="Q1468" t="s">
        <v>8324</v>
      </c>
      <c r="R1468" t="s">
        <v>8327</v>
      </c>
      <c r="S1468" s="14">
        <f>(((Table1[[#This Row],[launched_at]]/60)/60)/24)+DATE(1970,1,1)</f>
        <v>41868.924050925925</v>
      </c>
      <c r="T1468" s="14">
        <f>(((Table1[[#This Row],[deadline]]/60)/60)/24)+DATE(1970,1,1)</f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9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>ROUND(Table1[[#This Row],[pledged]]/Table1[[#This Row],[goal]]*100,0)</f>
        <v>109</v>
      </c>
      <c r="P1469">
        <f>IFERROR(ROUND(Table1[[#This Row],[pledged]]/Table1[[#This Row],[backers_count]],2),0)</f>
        <v>53.41</v>
      </c>
      <c r="Q1469" t="s">
        <v>8320</v>
      </c>
      <c r="R1469" t="s">
        <v>8321</v>
      </c>
      <c r="S1469" s="14">
        <f>(((Table1[[#This Row],[launched_at]]/60)/60)/24)+DATE(1970,1,1)</f>
        <v>42485.754525462966</v>
      </c>
      <c r="T1469" s="14">
        <f>(((Table1[[#This Row],[deadline]]/60)/60)/24)+DATE(1970,1,1)</f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9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>ROUND(Table1[[#This Row],[pledged]]/Table1[[#This Row],[goal]]*100,0)</f>
        <v>105</v>
      </c>
      <c r="P1470">
        <f>IFERROR(ROUND(Table1[[#This Row],[pledged]]/Table1[[#This Row],[backers_count]],2),0)</f>
        <v>85.74</v>
      </c>
      <c r="Q1470" t="s">
        <v>8324</v>
      </c>
      <c r="R1470" t="s">
        <v>8336</v>
      </c>
      <c r="S1470" s="14">
        <f>(((Table1[[#This Row],[launched_at]]/60)/60)/24)+DATE(1970,1,1)</f>
        <v>42025.164780092593</v>
      </c>
      <c r="T1470" s="14">
        <f>(((Table1[[#This Row],[deadline]]/60)/60)/24)+DATE(1970,1,1)</f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9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>ROUND(Table1[[#This Row],[pledged]]/Table1[[#This Row],[goal]]*100,0)</f>
        <v>109</v>
      </c>
      <c r="P1471">
        <f>IFERROR(ROUND(Table1[[#This Row],[pledged]]/Table1[[#This Row],[backers_count]],2),0)</f>
        <v>81.38</v>
      </c>
      <c r="Q1471" t="s">
        <v>8324</v>
      </c>
      <c r="R1471" t="s">
        <v>8327</v>
      </c>
      <c r="S1471" s="14">
        <f>(((Table1[[#This Row],[launched_at]]/60)/60)/24)+DATE(1970,1,1)</f>
        <v>42500.041550925926</v>
      </c>
      <c r="T1471" s="14">
        <f>(((Table1[[#This Row],[deadline]]/60)/60)/24)+DATE(1970,1,1)</f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9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>ROUND(Table1[[#This Row],[pledged]]/Table1[[#This Row],[goal]]*100,0)</f>
        <v>109</v>
      </c>
      <c r="P1472">
        <f>IFERROR(ROUND(Table1[[#This Row],[pledged]]/Table1[[#This Row],[backers_count]],2),0)</f>
        <v>135.63</v>
      </c>
      <c r="Q1472" t="s">
        <v>8324</v>
      </c>
      <c r="R1472" t="s">
        <v>8327</v>
      </c>
      <c r="S1472" s="14">
        <f>(((Table1[[#This Row],[launched_at]]/60)/60)/24)+DATE(1970,1,1)</f>
        <v>42418.425983796296</v>
      </c>
      <c r="T1472" s="14">
        <f>(((Table1[[#This Row],[deadline]]/60)/60)/24)+DATE(1970,1,1)</f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9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>ROUND(Table1[[#This Row],[pledged]]/Table1[[#This Row],[goal]]*100,0)</f>
        <v>108</v>
      </c>
      <c r="P1473">
        <f>IFERROR(ROUND(Table1[[#This Row],[pledged]]/Table1[[#This Row],[backers_count]],2),0)</f>
        <v>70.650000000000006</v>
      </c>
      <c r="Q1473" t="s">
        <v>8328</v>
      </c>
      <c r="R1473" t="s">
        <v>8329</v>
      </c>
      <c r="S1473" s="14">
        <f>(((Table1[[#This Row],[launched_at]]/60)/60)/24)+DATE(1970,1,1)</f>
        <v>41731.833124999997</v>
      </c>
      <c r="T1473" s="14">
        <f>(((Table1[[#This Row],[deadline]]/60)/60)/24)+DATE(1970,1,1)</f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9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>ROUND(Table1[[#This Row],[pledged]]/Table1[[#This Row],[goal]]*100,0)</f>
        <v>108</v>
      </c>
      <c r="P1474">
        <f>IFERROR(ROUND(Table1[[#This Row],[pledged]]/Table1[[#This Row],[backers_count]],2),0)</f>
        <v>40.96</v>
      </c>
      <c r="Q1474" t="s">
        <v>8328</v>
      </c>
      <c r="R1474" t="s">
        <v>8329</v>
      </c>
      <c r="S1474" s="14">
        <f>(((Table1[[#This Row],[launched_at]]/60)/60)/24)+DATE(1970,1,1)</f>
        <v>41716.632847222223</v>
      </c>
      <c r="T1474" s="14">
        <f>(((Table1[[#This Row],[deadline]]/60)/60)/24)+DATE(1970,1,1)</f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9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>ROUND(Table1[[#This Row],[pledged]]/Table1[[#This Row],[goal]]*100,0)</f>
        <v>108</v>
      </c>
      <c r="P1475">
        <f>IFERROR(ROUND(Table1[[#This Row],[pledged]]/Table1[[#This Row],[backers_count]],2),0)</f>
        <v>41.96</v>
      </c>
      <c r="Q1475" t="s">
        <v>8328</v>
      </c>
      <c r="R1475" t="s">
        <v>8329</v>
      </c>
      <c r="S1475" s="14">
        <f>(((Table1[[#This Row],[launched_at]]/60)/60)/24)+DATE(1970,1,1)</f>
        <v>41593.082002314812</v>
      </c>
      <c r="T1475" s="14">
        <f>(((Table1[[#This Row],[deadline]]/60)/60)/24)+DATE(1970,1,1)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9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>ROUND(Table1[[#This Row],[pledged]]/Table1[[#This Row],[goal]]*100,0)</f>
        <v>108</v>
      </c>
      <c r="P1476">
        <f>IFERROR(ROUND(Table1[[#This Row],[pledged]]/Table1[[#This Row],[backers_count]],2),0)</f>
        <v>45.44</v>
      </c>
      <c r="Q1476" t="s">
        <v>8328</v>
      </c>
      <c r="R1476" t="s">
        <v>8332</v>
      </c>
      <c r="S1476" s="14">
        <f>(((Table1[[#This Row],[launched_at]]/60)/60)/24)+DATE(1970,1,1)</f>
        <v>40996.994074074071</v>
      </c>
      <c r="T1476" s="14">
        <f>(((Table1[[#This Row],[deadline]]/60)/60)/24)+DATE(1970,1,1)</f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9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>ROUND(Table1[[#This Row],[pledged]]/Table1[[#This Row],[goal]]*100,0)</f>
        <v>129</v>
      </c>
      <c r="P1477">
        <f>IFERROR(ROUND(Table1[[#This Row],[pledged]]/Table1[[#This Row],[backers_count]],2),0)</f>
        <v>38.869999999999997</v>
      </c>
      <c r="Q1477" t="s">
        <v>8314</v>
      </c>
      <c r="R1477" t="s">
        <v>8315</v>
      </c>
      <c r="S1477" s="14">
        <f>(((Table1[[#This Row],[launched_at]]/60)/60)/24)+DATE(1970,1,1)</f>
        <v>42318.950173611112</v>
      </c>
      <c r="T1477" s="14">
        <f>(((Table1[[#This Row],[deadline]]/60)/60)/24)+DATE(1970,1,1)</f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9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>ROUND(Table1[[#This Row],[pledged]]/Table1[[#This Row],[goal]]*100,0)</f>
        <v>108</v>
      </c>
      <c r="P1478">
        <f>IFERROR(ROUND(Table1[[#This Row],[pledged]]/Table1[[#This Row],[backers_count]],2),0)</f>
        <v>76.790000000000006</v>
      </c>
      <c r="Q1478" t="s">
        <v>8324</v>
      </c>
      <c r="R1478" t="s">
        <v>8325</v>
      </c>
      <c r="S1478" s="14">
        <f>(((Table1[[#This Row],[launched_at]]/60)/60)/24)+DATE(1970,1,1)</f>
        <v>42177.791909722218</v>
      </c>
      <c r="T1478" s="14">
        <f>(((Table1[[#This Row],[deadline]]/60)/60)/24)+DATE(1970,1,1)</f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9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>ROUND(Table1[[#This Row],[pledged]]/Table1[[#This Row],[goal]]*100,0)</f>
        <v>147</v>
      </c>
      <c r="P1479">
        <f>IFERROR(ROUND(Table1[[#This Row],[pledged]]/Table1[[#This Row],[backers_count]],2),0)</f>
        <v>15.72</v>
      </c>
      <c r="Q1479" t="s">
        <v>8317</v>
      </c>
      <c r="R1479" t="s">
        <v>8318</v>
      </c>
      <c r="S1479" s="14">
        <f>(((Table1[[#This Row],[launched_at]]/60)/60)/24)+DATE(1970,1,1)</f>
        <v>42136.75100694444</v>
      </c>
      <c r="T1479" s="14">
        <f>(((Table1[[#This Row],[deadline]]/60)/60)/24)+DATE(1970,1,1)</f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9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>ROUND(Table1[[#This Row],[pledged]]/Table1[[#This Row],[goal]]*100,0)</f>
        <v>107</v>
      </c>
      <c r="P1480">
        <f>IFERROR(ROUND(Table1[[#This Row],[pledged]]/Table1[[#This Row],[backers_count]],2),0)</f>
        <v>169.58</v>
      </c>
      <c r="Q1480" t="s">
        <v>8312</v>
      </c>
      <c r="R1480" t="s">
        <v>8334</v>
      </c>
      <c r="S1480" s="14">
        <f>(((Table1[[#This Row],[launched_at]]/60)/60)/24)+DATE(1970,1,1)</f>
        <v>42162.146782407406</v>
      </c>
      <c r="T1480" s="14">
        <f>(((Table1[[#This Row],[deadline]]/60)/60)/24)+DATE(1970,1,1)</f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9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>ROUND(Table1[[#This Row],[pledged]]/Table1[[#This Row],[goal]]*100,0)</f>
        <v>107</v>
      </c>
      <c r="P1481">
        <f>IFERROR(ROUND(Table1[[#This Row],[pledged]]/Table1[[#This Row],[backers_count]],2),0)</f>
        <v>134.21</v>
      </c>
      <c r="Q1481" t="s">
        <v>8328</v>
      </c>
      <c r="R1481" t="s">
        <v>8332</v>
      </c>
      <c r="S1481" s="14">
        <f>(((Table1[[#This Row],[launched_at]]/60)/60)/24)+DATE(1970,1,1)</f>
        <v>40691.788055555553</v>
      </c>
      <c r="T1481" s="14">
        <f>(((Table1[[#This Row],[deadline]]/60)/60)/24)+DATE(1970,1,1)</f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9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>ROUND(Table1[[#This Row],[pledged]]/Table1[[#This Row],[goal]]*100,0)</f>
        <v>16</v>
      </c>
      <c r="P1482">
        <f>IFERROR(ROUND(Table1[[#This Row],[pledged]]/Table1[[#This Row],[backers_count]],2),0)</f>
        <v>214.07</v>
      </c>
      <c r="Q1482" t="s">
        <v>8309</v>
      </c>
      <c r="R1482" t="s">
        <v>8311</v>
      </c>
      <c r="S1482" s="14">
        <f>(((Table1[[#This Row],[launched_at]]/60)/60)/24)+DATE(1970,1,1)</f>
        <v>42780.709039351852</v>
      </c>
      <c r="T1482" s="14">
        <f>(((Table1[[#This Row],[deadline]]/60)/60)/24)+DATE(1970,1,1)</f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9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>ROUND(Table1[[#This Row],[pledged]]/Table1[[#This Row],[goal]]*100,0)</f>
        <v>161</v>
      </c>
      <c r="P1483">
        <f>IFERROR(ROUND(Table1[[#This Row],[pledged]]/Table1[[#This Row],[backers_count]],2),0)</f>
        <v>37.78</v>
      </c>
      <c r="Q1483" t="s">
        <v>8314</v>
      </c>
      <c r="R1483" t="s">
        <v>8315</v>
      </c>
      <c r="S1483" s="14">
        <f>(((Table1[[#This Row],[launched_at]]/60)/60)/24)+DATE(1970,1,1)</f>
        <v>42711.700694444444</v>
      </c>
      <c r="T1483" s="14">
        <f>(((Table1[[#This Row],[deadline]]/60)/60)/24)+DATE(1970,1,1)</f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9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>ROUND(Table1[[#This Row],[pledged]]/Table1[[#This Row],[goal]]*100,0)</f>
        <v>100</v>
      </c>
      <c r="P1484">
        <f>IFERROR(ROUND(Table1[[#This Row],[pledged]]/Table1[[#This Row],[backers_count]],2),0)</f>
        <v>42.8</v>
      </c>
      <c r="Q1484" t="s">
        <v>8328</v>
      </c>
      <c r="R1484" t="s">
        <v>8329</v>
      </c>
      <c r="S1484" s="14">
        <f>(((Table1[[#This Row],[launched_at]]/60)/60)/24)+DATE(1970,1,1)</f>
        <v>40687.021597222221</v>
      </c>
      <c r="T1484" s="14">
        <f>(((Table1[[#This Row],[deadline]]/60)/60)/24)+DATE(1970,1,1)</f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9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>ROUND(Table1[[#This Row],[pledged]]/Table1[[#This Row],[goal]]*100,0)</f>
        <v>100</v>
      </c>
      <c r="P1485">
        <f>IFERROR(ROUND(Table1[[#This Row],[pledged]]/Table1[[#This Row],[backers_count]],2),0)</f>
        <v>74.53</v>
      </c>
      <c r="Q1485" t="s">
        <v>8324</v>
      </c>
      <c r="R1485" t="s">
        <v>8327</v>
      </c>
      <c r="S1485" s="14">
        <f>(((Table1[[#This Row],[launched_at]]/60)/60)/24)+DATE(1970,1,1)</f>
        <v>41852.658310185187</v>
      </c>
      <c r="T1485" s="14">
        <f>(((Table1[[#This Row],[deadline]]/60)/60)/24)+DATE(1970,1,1)</f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9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>ROUND(Table1[[#This Row],[pledged]]/Table1[[#This Row],[goal]]*100,0)</f>
        <v>107</v>
      </c>
      <c r="P1486">
        <f>IFERROR(ROUND(Table1[[#This Row],[pledged]]/Table1[[#This Row],[backers_count]],2),0)</f>
        <v>49.25</v>
      </c>
      <c r="Q1486" t="s">
        <v>8328</v>
      </c>
      <c r="R1486" t="s">
        <v>8329</v>
      </c>
      <c r="S1486" s="14">
        <f>(((Table1[[#This Row],[launched_at]]/60)/60)/24)+DATE(1970,1,1)</f>
        <v>40833.633194444446</v>
      </c>
      <c r="T1486" s="14">
        <f>(((Table1[[#This Row],[deadline]]/60)/60)/24)+DATE(1970,1,1)</f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9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>ROUND(Table1[[#This Row],[pledged]]/Table1[[#This Row],[goal]]*100,0)</f>
        <v>40</v>
      </c>
      <c r="P1487">
        <f>IFERROR(ROUND(Table1[[#This Row],[pledged]]/Table1[[#This Row],[backers_count]],2),0)</f>
        <v>44.44</v>
      </c>
      <c r="Q1487" t="s">
        <v>8328</v>
      </c>
      <c r="R1487" t="s">
        <v>8329</v>
      </c>
      <c r="S1487" s="14">
        <f>(((Table1[[#This Row],[launched_at]]/60)/60)/24)+DATE(1970,1,1)</f>
        <v>42218.872986111113</v>
      </c>
      <c r="T1487" s="14">
        <f>(((Table1[[#This Row],[deadline]]/60)/60)/24)+DATE(1970,1,1)</f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9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>ROUND(Table1[[#This Row],[pledged]]/Table1[[#This Row],[goal]]*100,0)</f>
        <v>5</v>
      </c>
      <c r="P1488">
        <f>IFERROR(ROUND(Table1[[#This Row],[pledged]]/Table1[[#This Row],[backers_count]],2),0)</f>
        <v>640</v>
      </c>
      <c r="Q1488" t="s">
        <v>8320</v>
      </c>
      <c r="R1488" t="s">
        <v>8346</v>
      </c>
      <c r="S1488" s="14">
        <f>(((Table1[[#This Row],[launched_at]]/60)/60)/24)+DATE(1970,1,1)</f>
        <v>42275.720219907409</v>
      </c>
      <c r="T1488" s="14">
        <f>(((Table1[[#This Row],[deadline]]/60)/60)/24)+DATE(1970,1,1)</f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9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>ROUND(Table1[[#This Row],[pledged]]/Table1[[#This Row],[goal]]*100,0)</f>
        <v>107</v>
      </c>
      <c r="P1489">
        <f>IFERROR(ROUND(Table1[[#This Row],[pledged]]/Table1[[#This Row],[backers_count]],2),0)</f>
        <v>177.5</v>
      </c>
      <c r="Q1489" t="s">
        <v>8328</v>
      </c>
      <c r="R1489" t="s">
        <v>8342</v>
      </c>
      <c r="S1489" s="14">
        <f>(((Table1[[#This Row],[launched_at]]/60)/60)/24)+DATE(1970,1,1)</f>
        <v>42769.809965277775</v>
      </c>
      <c r="T1489" s="14">
        <f>(((Table1[[#This Row],[deadline]]/60)/60)/24)+DATE(1970,1,1)</f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9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>ROUND(Table1[[#This Row],[pledged]]/Table1[[#This Row],[goal]]*100,0)</f>
        <v>106</v>
      </c>
      <c r="P1490">
        <f>IFERROR(ROUND(Table1[[#This Row],[pledged]]/Table1[[#This Row],[backers_count]],2),0)</f>
        <v>96.67</v>
      </c>
      <c r="Q1490" t="s">
        <v>8324</v>
      </c>
      <c r="R1490" t="s">
        <v>8327</v>
      </c>
      <c r="S1490" s="14">
        <f>(((Table1[[#This Row],[launched_at]]/60)/60)/24)+DATE(1970,1,1)</f>
        <v>41950.859560185185</v>
      </c>
      <c r="T1490" s="14">
        <f>(((Table1[[#This Row],[deadline]]/60)/60)/24)+DATE(1970,1,1)</f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9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>ROUND(Table1[[#This Row],[pledged]]/Table1[[#This Row],[goal]]*100,0)</f>
        <v>206</v>
      </c>
      <c r="P1491">
        <f>IFERROR(ROUND(Table1[[#This Row],[pledged]]/Table1[[#This Row],[backers_count]],2),0)</f>
        <v>106.2</v>
      </c>
      <c r="Q1491" t="s">
        <v>8328</v>
      </c>
      <c r="R1491" t="s">
        <v>8330</v>
      </c>
      <c r="S1491" s="14">
        <f>(((Table1[[#This Row],[launched_at]]/60)/60)/24)+DATE(1970,1,1)</f>
        <v>42127.069548611107</v>
      </c>
      <c r="T1491" s="14">
        <f>(((Table1[[#This Row],[deadline]]/60)/60)/24)+DATE(1970,1,1)</f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9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>ROUND(Table1[[#This Row],[pledged]]/Table1[[#This Row],[goal]]*100,0)</f>
        <v>4</v>
      </c>
      <c r="P1492">
        <f>IFERROR(ROUND(Table1[[#This Row],[pledged]]/Table1[[#This Row],[backers_count]],2),0)</f>
        <v>176.94</v>
      </c>
      <c r="Q1492" t="s">
        <v>8324</v>
      </c>
      <c r="R1492" t="s">
        <v>8336</v>
      </c>
      <c r="S1492" s="14">
        <f>(((Table1[[#This Row],[launched_at]]/60)/60)/24)+DATE(1970,1,1)</f>
        <v>42701.166365740741</v>
      </c>
      <c r="T1492" s="14">
        <f>(((Table1[[#This Row],[deadline]]/60)/60)/24)+DATE(1970,1,1)</f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9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>ROUND(Table1[[#This Row],[pledged]]/Table1[[#This Row],[goal]]*100,0)</f>
        <v>106</v>
      </c>
      <c r="P1493">
        <f>IFERROR(ROUND(Table1[[#This Row],[pledged]]/Table1[[#This Row],[backers_count]],2),0)</f>
        <v>44.14</v>
      </c>
      <c r="Q1493" t="s">
        <v>8324</v>
      </c>
      <c r="R1493" t="s">
        <v>8327</v>
      </c>
      <c r="S1493" s="14">
        <f>(((Table1[[#This Row],[launched_at]]/60)/60)/24)+DATE(1970,1,1)</f>
        <v>42422.977418981478</v>
      </c>
      <c r="T1493" s="14">
        <f>(((Table1[[#This Row],[deadline]]/60)/60)/24)+DATE(1970,1,1)</f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9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>ROUND(Table1[[#This Row],[pledged]]/Table1[[#This Row],[goal]]*100,0)</f>
        <v>113</v>
      </c>
      <c r="P1494">
        <f>IFERROR(ROUND(Table1[[#This Row],[pledged]]/Table1[[#This Row],[backers_count]],2),0)</f>
        <v>50.4</v>
      </c>
      <c r="Q1494" t="s">
        <v>8324</v>
      </c>
      <c r="R1494" t="s">
        <v>8327</v>
      </c>
      <c r="S1494" s="14">
        <f>(((Table1[[#This Row],[launched_at]]/60)/60)/24)+DATE(1970,1,1)</f>
        <v>42458.641724537039</v>
      </c>
      <c r="T1494" s="14">
        <f>(((Table1[[#This Row],[deadline]]/60)/60)/24)+DATE(1970,1,1)</f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9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>ROUND(Table1[[#This Row],[pledged]]/Table1[[#This Row],[goal]]*100,0)</f>
        <v>21</v>
      </c>
      <c r="P1495">
        <f>IFERROR(ROUND(Table1[[#This Row],[pledged]]/Table1[[#This Row],[backers_count]],2),0)</f>
        <v>453.14</v>
      </c>
      <c r="Q1495" t="s">
        <v>8314</v>
      </c>
      <c r="R1495" t="s">
        <v>8354</v>
      </c>
      <c r="S1495" s="14">
        <f>(((Table1[[#This Row],[launched_at]]/60)/60)/24)+DATE(1970,1,1)</f>
        <v>41913.790289351848</v>
      </c>
      <c r="T1495" s="14">
        <f>(((Table1[[#This Row],[deadline]]/60)/60)/24)+DATE(1970,1,1)</f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9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>ROUND(Table1[[#This Row],[pledged]]/Table1[[#This Row],[goal]]*100,0)</f>
        <v>127</v>
      </c>
      <c r="P1496">
        <f>IFERROR(ROUND(Table1[[#This Row],[pledged]]/Table1[[#This Row],[backers_count]],2),0)</f>
        <v>57.65</v>
      </c>
      <c r="Q1496" t="s">
        <v>8322</v>
      </c>
      <c r="R1496" t="s">
        <v>8323</v>
      </c>
      <c r="S1496" s="14">
        <f>(((Table1[[#This Row],[launched_at]]/60)/60)/24)+DATE(1970,1,1)</f>
        <v>41099.742800925924</v>
      </c>
      <c r="T1496" s="14">
        <f>(((Table1[[#This Row],[deadline]]/60)/60)/24)+DATE(1970,1,1)</f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9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>ROUND(Table1[[#This Row],[pledged]]/Table1[[#This Row],[goal]]*100,0)</f>
        <v>106</v>
      </c>
      <c r="P1497">
        <f>IFERROR(ROUND(Table1[[#This Row],[pledged]]/Table1[[#This Row],[backers_count]],2),0)</f>
        <v>45.94</v>
      </c>
      <c r="Q1497" t="s">
        <v>8309</v>
      </c>
      <c r="R1497" t="s">
        <v>8316</v>
      </c>
      <c r="S1497" s="14">
        <f>(((Table1[[#This Row],[launched_at]]/60)/60)/24)+DATE(1970,1,1)</f>
        <v>42103.160578703704</v>
      </c>
      <c r="T1497" s="14">
        <f>(((Table1[[#This Row],[deadline]]/60)/60)/24)+DATE(1970,1,1)</f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9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>ROUND(Table1[[#This Row],[pledged]]/Table1[[#This Row],[goal]]*100,0)</f>
        <v>105</v>
      </c>
      <c r="P1498">
        <f>IFERROR(ROUND(Table1[[#This Row],[pledged]]/Table1[[#This Row],[backers_count]],2),0)</f>
        <v>47.88</v>
      </c>
      <c r="Q1498" t="s">
        <v>8324</v>
      </c>
      <c r="R1498" t="s">
        <v>8327</v>
      </c>
      <c r="S1498" s="14">
        <f>(((Table1[[#This Row],[launched_at]]/60)/60)/24)+DATE(1970,1,1)</f>
        <v>42016.938692129625</v>
      </c>
      <c r="T1498" s="14">
        <f>(((Table1[[#This Row],[deadline]]/60)/60)/24)+DATE(1970,1,1)</f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9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>ROUND(Table1[[#This Row],[pledged]]/Table1[[#This Row],[goal]]*100,0)</f>
        <v>158</v>
      </c>
      <c r="P1499">
        <f>IFERROR(ROUND(Table1[[#This Row],[pledged]]/Table1[[#This Row],[backers_count]],2),0)</f>
        <v>38.99</v>
      </c>
      <c r="Q1499" t="s">
        <v>8309</v>
      </c>
      <c r="R1499" t="s">
        <v>8316</v>
      </c>
      <c r="S1499" s="14">
        <f>(((Table1[[#This Row],[launched_at]]/60)/60)/24)+DATE(1970,1,1)</f>
        <v>42524.105462962965</v>
      </c>
      <c r="T1499" s="14">
        <f>(((Table1[[#This Row],[deadline]]/60)/60)/24)+DATE(1970,1,1)</f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9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>ROUND(Table1[[#This Row],[pledged]]/Table1[[#This Row],[goal]]*100,0)</f>
        <v>21</v>
      </c>
      <c r="P1500">
        <f>IFERROR(ROUND(Table1[[#This Row],[pledged]]/Table1[[#This Row],[backers_count]],2),0)</f>
        <v>73.37</v>
      </c>
      <c r="Q1500" t="s">
        <v>8309</v>
      </c>
      <c r="R1500" t="s">
        <v>8316</v>
      </c>
      <c r="S1500" s="14">
        <f>(((Table1[[#This Row],[launched_at]]/60)/60)/24)+DATE(1970,1,1)</f>
        <v>42381.866284722222</v>
      </c>
      <c r="T1500" s="14">
        <f>(((Table1[[#This Row],[deadline]]/60)/60)/24)+DATE(1970,1,1)</f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9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>ROUND(Table1[[#This Row],[pledged]]/Table1[[#This Row],[goal]]*100,0)</f>
        <v>105</v>
      </c>
      <c r="P1501">
        <f>IFERROR(ROUND(Table1[[#This Row],[pledged]]/Table1[[#This Row],[backers_count]],2),0)</f>
        <v>58.33</v>
      </c>
      <c r="Q1501" t="s">
        <v>8328</v>
      </c>
      <c r="R1501" t="s">
        <v>8332</v>
      </c>
      <c r="S1501" s="14">
        <f>(((Table1[[#This Row],[launched_at]]/60)/60)/24)+DATE(1970,1,1)</f>
        <v>40690.823055555556</v>
      </c>
      <c r="T1501" s="14">
        <f>(((Table1[[#This Row],[deadline]]/60)/60)/24)+DATE(1970,1,1)</f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9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>ROUND(Table1[[#This Row],[pledged]]/Table1[[#This Row],[goal]]*100,0)</f>
        <v>105</v>
      </c>
      <c r="P1502">
        <f>IFERROR(ROUND(Table1[[#This Row],[pledged]]/Table1[[#This Row],[backers_count]],2),0)</f>
        <v>80.72</v>
      </c>
      <c r="Q1502" t="s">
        <v>8324</v>
      </c>
      <c r="R1502" t="s">
        <v>8327</v>
      </c>
      <c r="S1502" s="14">
        <f>(((Table1[[#This Row],[launched_at]]/60)/60)/24)+DATE(1970,1,1)</f>
        <v>42545.774189814809</v>
      </c>
      <c r="T1502" s="14">
        <f>(((Table1[[#This Row],[deadline]]/60)/60)/24)+DATE(1970,1,1)</f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9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>ROUND(Table1[[#This Row],[pledged]]/Table1[[#This Row],[goal]]*100,0)</f>
        <v>112</v>
      </c>
      <c r="P1503">
        <f>IFERROR(ROUND(Table1[[#This Row],[pledged]]/Table1[[#This Row],[backers_count]],2),0)</f>
        <v>39.81</v>
      </c>
      <c r="Q1503" t="s">
        <v>8324</v>
      </c>
      <c r="R1503" t="s">
        <v>8327</v>
      </c>
      <c r="S1503" s="14">
        <f>(((Table1[[#This Row],[launched_at]]/60)/60)/24)+DATE(1970,1,1)</f>
        <v>42156.510393518518</v>
      </c>
      <c r="T1503" s="14">
        <f>(((Table1[[#This Row],[deadline]]/60)/60)/24)+DATE(1970,1,1)</f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9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>ROUND(Table1[[#This Row],[pledged]]/Table1[[#This Row],[goal]]*100,0)</f>
        <v>105</v>
      </c>
      <c r="P1504">
        <f>IFERROR(ROUND(Table1[[#This Row],[pledged]]/Table1[[#This Row],[backers_count]],2),0)</f>
        <v>48.98</v>
      </c>
      <c r="Q1504" t="s">
        <v>8324</v>
      </c>
      <c r="R1504" t="s">
        <v>8325</v>
      </c>
      <c r="S1504" s="14">
        <f>(((Table1[[#This Row],[launched_at]]/60)/60)/24)+DATE(1970,1,1)</f>
        <v>42622.767476851848</v>
      </c>
      <c r="T1504" s="14">
        <f>(((Table1[[#This Row],[deadline]]/60)/60)/24)+DATE(1970,1,1)</f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9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>ROUND(Table1[[#This Row],[pledged]]/Table1[[#This Row],[goal]]*100,0)</f>
        <v>104</v>
      </c>
      <c r="P1505">
        <f>IFERROR(ROUND(Table1[[#This Row],[pledged]]/Table1[[#This Row],[backers_count]],2),0)</f>
        <v>111.89</v>
      </c>
      <c r="Q1505" t="s">
        <v>8324</v>
      </c>
      <c r="R1505" t="s">
        <v>8327</v>
      </c>
      <c r="S1505" s="14">
        <f>(((Table1[[#This Row],[launched_at]]/60)/60)/24)+DATE(1970,1,1)</f>
        <v>41937.95344907407</v>
      </c>
      <c r="T1505" s="14">
        <f>(((Table1[[#This Row],[deadline]]/60)/60)/24)+DATE(1970,1,1)</f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9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>ROUND(Table1[[#This Row],[pledged]]/Table1[[#This Row],[goal]]*100,0)</f>
        <v>104</v>
      </c>
      <c r="P1506">
        <f>IFERROR(ROUND(Table1[[#This Row],[pledged]]/Table1[[#This Row],[backers_count]],2),0)</f>
        <v>46.07</v>
      </c>
      <c r="Q1506" t="s">
        <v>8328</v>
      </c>
      <c r="R1506" t="s">
        <v>8332</v>
      </c>
      <c r="S1506" s="14">
        <f>(((Table1[[#This Row],[launched_at]]/60)/60)/24)+DATE(1970,1,1)</f>
        <v>40007.704247685186</v>
      </c>
      <c r="T1506" s="14">
        <f>(((Table1[[#This Row],[deadline]]/60)/60)/24)+DATE(1970,1,1)</f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9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>ROUND(Table1[[#This Row],[pledged]]/Table1[[#This Row],[goal]]*100,0)</f>
        <v>31</v>
      </c>
      <c r="P1507">
        <f>IFERROR(ROUND(Table1[[#This Row],[pledged]]/Table1[[#This Row],[backers_count]],2),0)</f>
        <v>80.13</v>
      </c>
      <c r="Q1507" t="s">
        <v>8328</v>
      </c>
      <c r="R1507" t="s">
        <v>8331</v>
      </c>
      <c r="S1507" s="14">
        <f>(((Table1[[#This Row],[launched_at]]/60)/60)/24)+DATE(1970,1,1)</f>
        <v>42802.046817129631</v>
      </c>
      <c r="T1507" s="14">
        <f>(((Table1[[#This Row],[deadline]]/60)/60)/24)+DATE(1970,1,1)</f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9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>ROUND(Table1[[#This Row],[pledged]]/Table1[[#This Row],[goal]]*100,0)</f>
        <v>260</v>
      </c>
      <c r="P1508">
        <f>IFERROR(ROUND(Table1[[#This Row],[pledged]]/Table1[[#This Row],[backers_count]],2),0)</f>
        <v>34.69</v>
      </c>
      <c r="Q1508" t="s">
        <v>8314</v>
      </c>
      <c r="R1508" t="s">
        <v>8315</v>
      </c>
      <c r="S1508" s="14">
        <f>(((Table1[[#This Row],[launched_at]]/60)/60)/24)+DATE(1970,1,1)</f>
        <v>42627.253263888888</v>
      </c>
      <c r="T1508" s="14">
        <f>(((Table1[[#This Row],[deadline]]/60)/60)/24)+DATE(1970,1,1)</f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9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>ROUND(Table1[[#This Row],[pledged]]/Table1[[#This Row],[goal]]*100,0)</f>
        <v>125</v>
      </c>
      <c r="P1509">
        <f>IFERROR(ROUND(Table1[[#This Row],[pledged]]/Table1[[#This Row],[backers_count]],2),0)</f>
        <v>37.14</v>
      </c>
      <c r="Q1509" t="s">
        <v>8324</v>
      </c>
      <c r="R1509" t="s">
        <v>8327</v>
      </c>
      <c r="S1509" s="14">
        <f>(((Table1[[#This Row],[launched_at]]/60)/60)/24)+DATE(1970,1,1)</f>
        <v>42270.582141203704</v>
      </c>
      <c r="T1509" s="14">
        <f>(((Table1[[#This Row],[deadline]]/60)/60)/24)+DATE(1970,1,1)</f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9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>ROUND(Table1[[#This Row],[pledged]]/Table1[[#This Row],[goal]]*100,0)</f>
        <v>125</v>
      </c>
      <c r="P1510">
        <f>IFERROR(ROUND(Table1[[#This Row],[pledged]]/Table1[[#This Row],[backers_count]],2),0)</f>
        <v>69.33</v>
      </c>
      <c r="Q1510" t="s">
        <v>8324</v>
      </c>
      <c r="R1510" t="s">
        <v>8327</v>
      </c>
      <c r="S1510" s="14">
        <f>(((Table1[[#This Row],[launched_at]]/60)/60)/24)+DATE(1970,1,1)</f>
        <v>42052.949814814812</v>
      </c>
      <c r="T1510" s="14">
        <f>(((Table1[[#This Row],[deadline]]/60)/60)/24)+DATE(1970,1,1)</f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9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>ROUND(Table1[[#This Row],[pledged]]/Table1[[#This Row],[goal]]*100,0)</f>
        <v>124</v>
      </c>
      <c r="P1511">
        <f>IFERROR(ROUND(Table1[[#This Row],[pledged]]/Table1[[#This Row],[backers_count]],2),0)</f>
        <v>50.9</v>
      </c>
      <c r="Q1511" t="s">
        <v>8324</v>
      </c>
      <c r="R1511" t="s">
        <v>8327</v>
      </c>
      <c r="S1511" s="14">
        <f>(((Table1[[#This Row],[launched_at]]/60)/60)/24)+DATE(1970,1,1)</f>
        <v>41772.105937500004</v>
      </c>
      <c r="T1511" s="14">
        <f>(((Table1[[#This Row],[deadline]]/60)/60)/24)+DATE(1970,1,1)</f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9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>ROUND(Table1[[#This Row],[pledged]]/Table1[[#This Row],[goal]]*100,0)</f>
        <v>104</v>
      </c>
      <c r="P1512">
        <f>IFERROR(ROUND(Table1[[#This Row],[pledged]]/Table1[[#This Row],[backers_count]],2),0)</f>
        <v>70.569999999999993</v>
      </c>
      <c r="Q1512" t="s">
        <v>8324</v>
      </c>
      <c r="R1512" t="s">
        <v>8327</v>
      </c>
      <c r="S1512" s="14">
        <f>(((Table1[[#This Row],[launched_at]]/60)/60)/24)+DATE(1970,1,1)</f>
        <v>42675.832465277781</v>
      </c>
      <c r="T1512" s="14">
        <f>(((Table1[[#This Row],[deadline]]/60)/60)/24)+DATE(1970,1,1)</f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9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>ROUND(Table1[[#This Row],[pledged]]/Table1[[#This Row],[goal]]*100,0)</f>
        <v>103</v>
      </c>
      <c r="P1513">
        <f>IFERROR(ROUND(Table1[[#This Row],[pledged]]/Table1[[#This Row],[backers_count]],2),0)</f>
        <v>88.57</v>
      </c>
      <c r="Q1513" t="s">
        <v>8322</v>
      </c>
      <c r="R1513" t="s">
        <v>8344</v>
      </c>
      <c r="S1513" s="14">
        <f>(((Table1[[#This Row],[launched_at]]/60)/60)/24)+DATE(1970,1,1)</f>
        <v>40861.27416666667</v>
      </c>
      <c r="T1513" s="14">
        <f>(((Table1[[#This Row],[deadline]]/60)/60)/24)+DATE(1970,1,1)</f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9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>ROUND(Table1[[#This Row],[pledged]]/Table1[[#This Row],[goal]]*100,0)</f>
        <v>16</v>
      </c>
      <c r="P1514">
        <f>IFERROR(ROUND(Table1[[#This Row],[pledged]]/Table1[[#This Row],[backers_count]],2),0)</f>
        <v>129.16999999999999</v>
      </c>
      <c r="Q1514" t="s">
        <v>8309</v>
      </c>
      <c r="R1514" t="s">
        <v>8311</v>
      </c>
      <c r="S1514" s="14">
        <f>(((Table1[[#This Row],[launched_at]]/60)/60)/24)+DATE(1970,1,1)</f>
        <v>42556.667245370365</v>
      </c>
      <c r="T1514" s="14">
        <f>(((Table1[[#This Row],[deadline]]/60)/60)/24)+DATE(1970,1,1)</f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9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>ROUND(Table1[[#This Row],[pledged]]/Table1[[#This Row],[goal]]*100,0)</f>
        <v>103</v>
      </c>
      <c r="P1515">
        <f>IFERROR(ROUND(Table1[[#This Row],[pledged]]/Table1[[#This Row],[backers_count]],2),0)</f>
        <v>60.78</v>
      </c>
      <c r="Q1515" t="s">
        <v>8324</v>
      </c>
      <c r="R1515" t="s">
        <v>8327</v>
      </c>
      <c r="S1515" s="14">
        <f>(((Table1[[#This Row],[launched_at]]/60)/60)/24)+DATE(1970,1,1)</f>
        <v>42312.792662037042</v>
      </c>
      <c r="T1515" s="14">
        <f>(((Table1[[#This Row],[deadline]]/60)/60)/24)+DATE(1970,1,1)</f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9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>ROUND(Table1[[#This Row],[pledged]]/Table1[[#This Row],[goal]]*100,0)</f>
        <v>155</v>
      </c>
      <c r="P1516">
        <f>IFERROR(ROUND(Table1[[#This Row],[pledged]]/Table1[[#This Row],[backers_count]],2),0)</f>
        <v>39.74</v>
      </c>
      <c r="Q1516" t="s">
        <v>8324</v>
      </c>
      <c r="R1516" t="s">
        <v>8327</v>
      </c>
      <c r="S1516" s="14">
        <f>(((Table1[[#This Row],[launched_at]]/60)/60)/24)+DATE(1970,1,1)</f>
        <v>41988.617083333331</v>
      </c>
      <c r="T1516" s="14">
        <f>(((Table1[[#This Row],[deadline]]/60)/60)/24)+DATE(1970,1,1)</f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9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>ROUND(Table1[[#This Row],[pledged]]/Table1[[#This Row],[goal]]*100,0)</f>
        <v>103</v>
      </c>
      <c r="P1517">
        <f>IFERROR(ROUND(Table1[[#This Row],[pledged]]/Table1[[#This Row],[backers_count]],2),0)</f>
        <v>53.36</v>
      </c>
      <c r="Q1517" t="s">
        <v>8324</v>
      </c>
      <c r="R1517" t="s">
        <v>8327</v>
      </c>
      <c r="S1517" s="14">
        <f>(((Table1[[#This Row],[launched_at]]/60)/60)/24)+DATE(1970,1,1)</f>
        <v>42173.970127314817</v>
      </c>
      <c r="T1517" s="14">
        <f>(((Table1[[#This Row],[deadline]]/60)/60)/24)+DATE(1970,1,1)</f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9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>ROUND(Table1[[#This Row],[pledged]]/Table1[[#This Row],[goal]]*100,0)</f>
        <v>103</v>
      </c>
      <c r="P1518">
        <f>IFERROR(ROUND(Table1[[#This Row],[pledged]]/Table1[[#This Row],[backers_count]],2),0)</f>
        <v>39.54</v>
      </c>
      <c r="Q1518" t="s">
        <v>8324</v>
      </c>
      <c r="R1518" t="s">
        <v>8327</v>
      </c>
      <c r="S1518" s="14">
        <f>(((Table1[[#This Row],[launched_at]]/60)/60)/24)+DATE(1970,1,1)</f>
        <v>41921.375532407408</v>
      </c>
      <c r="T1518" s="14">
        <f>(((Table1[[#This Row],[deadline]]/60)/60)/24)+DATE(1970,1,1)</f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9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>ROUND(Table1[[#This Row],[pledged]]/Table1[[#This Row],[goal]]*100,0)</f>
        <v>119</v>
      </c>
      <c r="P1519">
        <f>IFERROR(ROUND(Table1[[#This Row],[pledged]]/Table1[[#This Row],[backers_count]],2),0)</f>
        <v>49.69</v>
      </c>
      <c r="Q1519" t="s">
        <v>8324</v>
      </c>
      <c r="R1519" t="s">
        <v>8327</v>
      </c>
      <c r="S1519" s="14">
        <f>(((Table1[[#This Row],[launched_at]]/60)/60)/24)+DATE(1970,1,1)</f>
        <v>42050.008368055554</v>
      </c>
      <c r="T1519" s="14">
        <f>(((Table1[[#This Row],[deadline]]/60)/60)/24)+DATE(1970,1,1)</f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9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>ROUND(Table1[[#This Row],[pledged]]/Table1[[#This Row],[goal]]*100,0)</f>
        <v>103</v>
      </c>
      <c r="P1520">
        <f>IFERROR(ROUND(Table1[[#This Row],[pledged]]/Table1[[#This Row],[backers_count]],2),0)</f>
        <v>66.959999999999994</v>
      </c>
      <c r="Q1520" t="s">
        <v>8324</v>
      </c>
      <c r="R1520" t="s">
        <v>8327</v>
      </c>
      <c r="S1520" s="14">
        <f>(((Table1[[#This Row],[launched_at]]/60)/60)/24)+DATE(1970,1,1)</f>
        <v>42125.772812499999</v>
      </c>
      <c r="T1520" s="14">
        <f>(((Table1[[#This Row],[deadline]]/60)/60)/24)+DATE(1970,1,1)</f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9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>ROUND(Table1[[#This Row],[pledged]]/Table1[[#This Row],[goal]]*100,0)</f>
        <v>103</v>
      </c>
      <c r="P1521">
        <f>IFERROR(ROUND(Table1[[#This Row],[pledged]]/Table1[[#This Row],[backers_count]],2),0)</f>
        <v>39.49</v>
      </c>
      <c r="Q1521" t="s">
        <v>8324</v>
      </c>
      <c r="R1521" t="s">
        <v>8327</v>
      </c>
      <c r="S1521" s="14">
        <f>(((Table1[[#This Row],[launched_at]]/60)/60)/24)+DATE(1970,1,1)</f>
        <v>42157.652511574073</v>
      </c>
      <c r="T1521" s="14">
        <f>(((Table1[[#This Row],[deadline]]/60)/60)/24)+DATE(1970,1,1)</f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9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>ROUND(Table1[[#This Row],[pledged]]/Table1[[#This Row],[goal]]*100,0)</f>
        <v>123</v>
      </c>
      <c r="P1522">
        <f>IFERROR(ROUND(Table1[[#This Row],[pledged]]/Table1[[#This Row],[backers_count]],2),0)</f>
        <v>25.35</v>
      </c>
      <c r="Q1522" t="s">
        <v>8312</v>
      </c>
      <c r="R1522" t="s">
        <v>8334</v>
      </c>
      <c r="S1522" s="14">
        <f>(((Table1[[#This Row],[launched_at]]/60)/60)/24)+DATE(1970,1,1)</f>
        <v>41213.254687499997</v>
      </c>
      <c r="T1522" s="14">
        <f>(((Table1[[#This Row],[deadline]]/60)/60)/24)+DATE(1970,1,1)</f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9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>ROUND(Table1[[#This Row],[pledged]]/Table1[[#This Row],[goal]]*100,0)</f>
        <v>153</v>
      </c>
      <c r="P1523">
        <f>IFERROR(ROUND(Table1[[#This Row],[pledged]]/Table1[[#This Row],[backers_count]],2),0)</f>
        <v>57.77</v>
      </c>
      <c r="Q1523" t="s">
        <v>8317</v>
      </c>
      <c r="R1523" t="s">
        <v>8318</v>
      </c>
      <c r="S1523" s="14">
        <f>(((Table1[[#This Row],[launched_at]]/60)/60)/24)+DATE(1970,1,1)</f>
        <v>42773.005243055552</v>
      </c>
      <c r="T1523" s="14">
        <f>(((Table1[[#This Row],[deadline]]/60)/60)/24)+DATE(1970,1,1)</f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9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>ROUND(Table1[[#This Row],[pledged]]/Table1[[#This Row],[goal]]*100,0)</f>
        <v>102</v>
      </c>
      <c r="P1524">
        <f>IFERROR(ROUND(Table1[[#This Row],[pledged]]/Table1[[#This Row],[backers_count]],2),0)</f>
        <v>235.46</v>
      </c>
      <c r="Q1524" t="s">
        <v>8324</v>
      </c>
      <c r="R1524" t="s">
        <v>8327</v>
      </c>
      <c r="S1524" s="14">
        <f>(((Table1[[#This Row],[launched_at]]/60)/60)/24)+DATE(1970,1,1)</f>
        <v>42055.277199074073</v>
      </c>
      <c r="T1524" s="14">
        <f>(((Table1[[#This Row],[deadline]]/60)/60)/24)+DATE(1970,1,1)</f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9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>ROUND(Table1[[#This Row],[pledged]]/Table1[[#This Row],[goal]]*100,0)</f>
        <v>122</v>
      </c>
      <c r="P1525">
        <f>IFERROR(ROUND(Table1[[#This Row],[pledged]]/Table1[[#This Row],[backers_count]],2),0)</f>
        <v>34.380000000000003</v>
      </c>
      <c r="Q1525" t="s">
        <v>8328</v>
      </c>
      <c r="R1525" t="s">
        <v>8339</v>
      </c>
      <c r="S1525" s="14">
        <f>(((Table1[[#This Row],[launched_at]]/60)/60)/24)+DATE(1970,1,1)</f>
        <v>40939.761782407404</v>
      </c>
      <c r="T1525" s="14">
        <f>(((Table1[[#This Row],[deadline]]/60)/60)/24)+DATE(1970,1,1)</f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9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>ROUND(Table1[[#This Row],[pledged]]/Table1[[#This Row],[goal]]*100,0)</f>
        <v>31</v>
      </c>
      <c r="P1526">
        <f>IFERROR(ROUND(Table1[[#This Row],[pledged]]/Table1[[#This Row],[backers_count]],2),0)</f>
        <v>191.25</v>
      </c>
      <c r="Q1526" t="s">
        <v>8309</v>
      </c>
      <c r="R1526" t="s">
        <v>8311</v>
      </c>
      <c r="S1526" s="14">
        <f>(((Table1[[#This Row],[launched_at]]/60)/60)/24)+DATE(1970,1,1)</f>
        <v>41955.002488425926</v>
      </c>
      <c r="T1526" s="14">
        <f>(((Table1[[#This Row],[deadline]]/60)/60)/24)+DATE(1970,1,1)</f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9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>ROUND(Table1[[#This Row],[pledged]]/Table1[[#This Row],[goal]]*100,0)</f>
        <v>102</v>
      </c>
      <c r="P1527">
        <f>IFERROR(ROUND(Table1[[#This Row],[pledged]]/Table1[[#This Row],[backers_count]],2),0)</f>
        <v>55.6</v>
      </c>
      <c r="Q1527" t="s">
        <v>8324</v>
      </c>
      <c r="R1527" t="s">
        <v>8327</v>
      </c>
      <c r="S1527" s="14">
        <f>(((Table1[[#This Row],[launched_at]]/60)/60)/24)+DATE(1970,1,1)</f>
        <v>42270.7269212963</v>
      </c>
      <c r="T1527" s="14">
        <f>(((Table1[[#This Row],[deadline]]/60)/60)/24)+DATE(1970,1,1)</f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9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>ROUND(Table1[[#This Row],[pledged]]/Table1[[#This Row],[goal]]*100,0)</f>
        <v>109</v>
      </c>
      <c r="P1528">
        <f>IFERROR(ROUND(Table1[[#This Row],[pledged]]/Table1[[#This Row],[backers_count]],2),0)</f>
        <v>160.79</v>
      </c>
      <c r="Q1528" t="s">
        <v>8328</v>
      </c>
      <c r="R1528" t="s">
        <v>8332</v>
      </c>
      <c r="S1528" s="14">
        <f>(((Table1[[#This Row],[launched_at]]/60)/60)/24)+DATE(1970,1,1)</f>
        <v>42087.803310185183</v>
      </c>
      <c r="T1528" s="14">
        <f>(((Table1[[#This Row],[deadline]]/60)/60)/24)+DATE(1970,1,1)</f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9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>ROUND(Table1[[#This Row],[pledged]]/Table1[[#This Row],[goal]]*100,0)</f>
        <v>102</v>
      </c>
      <c r="P1529">
        <f>IFERROR(ROUND(Table1[[#This Row],[pledged]]/Table1[[#This Row],[backers_count]],2),0)</f>
        <v>33.94</v>
      </c>
      <c r="Q1529" t="s">
        <v>8324</v>
      </c>
      <c r="R1529" t="s">
        <v>8327</v>
      </c>
      <c r="S1529" s="14">
        <f>(((Table1[[#This Row],[launched_at]]/60)/60)/24)+DATE(1970,1,1)</f>
        <v>42192.64707175926</v>
      </c>
      <c r="T1529" s="14">
        <f>(((Table1[[#This Row],[deadline]]/60)/60)/24)+DATE(1970,1,1)</f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9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>ROUND(Table1[[#This Row],[pledged]]/Table1[[#This Row],[goal]]*100,0)</f>
        <v>102</v>
      </c>
      <c r="P1530">
        <f>IFERROR(ROUND(Table1[[#This Row],[pledged]]/Table1[[#This Row],[backers_count]],2),0)</f>
        <v>203.2</v>
      </c>
      <c r="Q1530" t="s">
        <v>8324</v>
      </c>
      <c r="R1530" t="s">
        <v>8327</v>
      </c>
      <c r="S1530" s="14">
        <f>(((Table1[[#This Row],[launched_at]]/60)/60)/24)+DATE(1970,1,1)</f>
        <v>42380.884872685187</v>
      </c>
      <c r="T1530" s="14">
        <f>(((Table1[[#This Row],[deadline]]/60)/60)/24)+DATE(1970,1,1)</f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9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>ROUND(Table1[[#This Row],[pledged]]/Table1[[#This Row],[goal]]*100,0)</f>
        <v>102</v>
      </c>
      <c r="P1531">
        <f>IFERROR(ROUND(Table1[[#This Row],[pledged]]/Table1[[#This Row],[backers_count]],2),0)</f>
        <v>53.44</v>
      </c>
      <c r="Q1531" t="s">
        <v>8324</v>
      </c>
      <c r="R1531" t="s">
        <v>8327</v>
      </c>
      <c r="S1531" s="14">
        <f>(((Table1[[#This Row],[launched_at]]/60)/60)/24)+DATE(1970,1,1)</f>
        <v>41878.946574074071</v>
      </c>
      <c r="T1531" s="14">
        <f>(((Table1[[#This Row],[deadline]]/60)/60)/24)+DATE(1970,1,1)</f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9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>ROUND(Table1[[#This Row],[pledged]]/Table1[[#This Row],[goal]]*100,0)</f>
        <v>122</v>
      </c>
      <c r="P1532">
        <f>IFERROR(ROUND(Table1[[#This Row],[pledged]]/Table1[[#This Row],[backers_count]],2),0)</f>
        <v>49.11</v>
      </c>
      <c r="Q1532" t="s">
        <v>8328</v>
      </c>
      <c r="R1532" t="s">
        <v>8332</v>
      </c>
      <c r="S1532" s="14">
        <f>(((Table1[[#This Row],[launched_at]]/60)/60)/24)+DATE(1970,1,1)</f>
        <v>41730.998402777775</v>
      </c>
      <c r="T1532" s="14">
        <f>(((Table1[[#This Row],[deadline]]/60)/60)/24)+DATE(1970,1,1)</f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9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>ROUND(Table1[[#This Row],[pledged]]/Table1[[#This Row],[goal]]*100,0)</f>
        <v>102</v>
      </c>
      <c r="P1533">
        <f>IFERROR(ROUND(Table1[[#This Row],[pledged]]/Table1[[#This Row],[backers_count]],2),0)</f>
        <v>105</v>
      </c>
      <c r="Q1533" t="s">
        <v>8324</v>
      </c>
      <c r="R1533" t="s">
        <v>8327</v>
      </c>
      <c r="S1533" s="14">
        <f>(((Table1[[#This Row],[launched_at]]/60)/60)/24)+DATE(1970,1,1)</f>
        <v>41829.734259259261</v>
      </c>
      <c r="T1533" s="14">
        <f>(((Table1[[#This Row],[deadline]]/60)/60)/24)+DATE(1970,1,1)</f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9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>ROUND(Table1[[#This Row],[pledged]]/Table1[[#This Row],[goal]]*100,0)</f>
        <v>61</v>
      </c>
      <c r="P1534">
        <f>IFERROR(ROUND(Table1[[#This Row],[pledged]]/Table1[[#This Row],[backers_count]],2),0)</f>
        <v>179.12</v>
      </c>
      <c r="Q1534" t="s">
        <v>8324</v>
      </c>
      <c r="R1534" t="s">
        <v>8327</v>
      </c>
      <c r="S1534" s="14">
        <f>(((Table1[[#This Row],[launched_at]]/60)/60)/24)+DATE(1970,1,1)</f>
        <v>42235.117476851854</v>
      </c>
      <c r="T1534" s="14">
        <f>(((Table1[[#This Row],[deadline]]/60)/60)/24)+DATE(1970,1,1)</f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9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>ROUND(Table1[[#This Row],[pledged]]/Table1[[#This Row],[goal]]*100,0)</f>
        <v>108</v>
      </c>
      <c r="P1535">
        <f>IFERROR(ROUND(Table1[[#This Row],[pledged]]/Table1[[#This Row],[backers_count]],2),0)</f>
        <v>55.2</v>
      </c>
      <c r="Q1535" t="s">
        <v>8322</v>
      </c>
      <c r="R1535" t="s">
        <v>8323</v>
      </c>
      <c r="S1535" s="14">
        <f>(((Table1[[#This Row],[launched_at]]/60)/60)/24)+DATE(1970,1,1)</f>
        <v>41674.08494212963</v>
      </c>
      <c r="T1535" s="14">
        <f>(((Table1[[#This Row],[deadline]]/60)/60)/24)+DATE(1970,1,1)</f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9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>ROUND(Table1[[#This Row],[pledged]]/Table1[[#This Row],[goal]]*100,0)</f>
        <v>101</v>
      </c>
      <c r="P1536">
        <f>IFERROR(ROUND(Table1[[#This Row],[pledged]]/Table1[[#This Row],[backers_count]],2),0)</f>
        <v>97.9</v>
      </c>
      <c r="Q1536" t="s">
        <v>8322</v>
      </c>
      <c r="R1536" t="s">
        <v>8323</v>
      </c>
      <c r="S1536" s="14">
        <f>(((Table1[[#This Row],[launched_at]]/60)/60)/24)+DATE(1970,1,1)</f>
        <v>42047.128564814819</v>
      </c>
      <c r="T1536" s="14">
        <f>(((Table1[[#This Row],[deadline]]/60)/60)/24)+DATE(1970,1,1)</f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9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>ROUND(Table1[[#This Row],[pledged]]/Table1[[#This Row],[goal]]*100,0)</f>
        <v>101</v>
      </c>
      <c r="P1537">
        <f>IFERROR(ROUND(Table1[[#This Row],[pledged]]/Table1[[#This Row],[backers_count]],2),0)</f>
        <v>126.46</v>
      </c>
      <c r="Q1537" t="s">
        <v>8324</v>
      </c>
      <c r="R1537" t="s">
        <v>8327</v>
      </c>
      <c r="S1537" s="14">
        <f>(((Table1[[#This Row],[launched_at]]/60)/60)/24)+DATE(1970,1,1)</f>
        <v>42056.013124999998</v>
      </c>
      <c r="T1537" s="14">
        <f>(((Table1[[#This Row],[deadline]]/60)/60)/24)+DATE(1970,1,1)</f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9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>ROUND(Table1[[#This Row],[pledged]]/Table1[[#This Row],[goal]]*100,0)</f>
        <v>101</v>
      </c>
      <c r="P1538">
        <f>IFERROR(ROUND(Table1[[#This Row],[pledged]]/Table1[[#This Row],[backers_count]],2),0)</f>
        <v>178.53</v>
      </c>
      <c r="Q1538" t="s">
        <v>8324</v>
      </c>
      <c r="R1538" t="s">
        <v>8325</v>
      </c>
      <c r="S1538" s="14">
        <f>(((Table1[[#This Row],[launched_at]]/60)/60)/24)+DATE(1970,1,1)</f>
        <v>42398.849259259259</v>
      </c>
      <c r="T1538" s="14">
        <f>(((Table1[[#This Row],[deadline]]/60)/60)/24)+DATE(1970,1,1)</f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9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>ROUND(Table1[[#This Row],[pledged]]/Table1[[#This Row],[goal]]*100,0)</f>
        <v>101</v>
      </c>
      <c r="P1539">
        <f>IFERROR(ROUND(Table1[[#This Row],[pledged]]/Table1[[#This Row],[backers_count]],2),0)</f>
        <v>116.73</v>
      </c>
      <c r="Q1539" t="s">
        <v>8324</v>
      </c>
      <c r="R1539" t="s">
        <v>8325</v>
      </c>
      <c r="S1539" s="14">
        <f>(((Table1[[#This Row],[launched_at]]/60)/60)/24)+DATE(1970,1,1)</f>
        <v>42360.212025462963</v>
      </c>
      <c r="T1539" s="14">
        <f>(((Table1[[#This Row],[deadline]]/60)/60)/24)+DATE(1970,1,1)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9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>ROUND(Table1[[#This Row],[pledged]]/Table1[[#This Row],[goal]]*100,0)</f>
        <v>101</v>
      </c>
      <c r="P1540">
        <f>IFERROR(ROUND(Table1[[#This Row],[pledged]]/Table1[[#This Row],[backers_count]],2),0)</f>
        <v>131.91</v>
      </c>
      <c r="Q1540" t="s">
        <v>8324</v>
      </c>
      <c r="R1540" t="s">
        <v>8327</v>
      </c>
      <c r="S1540" s="14">
        <f>(((Table1[[#This Row],[launched_at]]/60)/60)/24)+DATE(1970,1,1)</f>
        <v>41862.864675925928</v>
      </c>
      <c r="T1540" s="14">
        <f>(((Table1[[#This Row],[deadline]]/60)/60)/24)+DATE(1970,1,1)</f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9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>ROUND(Table1[[#This Row],[pledged]]/Table1[[#This Row],[goal]]*100,0)</f>
        <v>25</v>
      </c>
      <c r="P1541">
        <f>IFERROR(ROUND(Table1[[#This Row],[pledged]]/Table1[[#This Row],[backers_count]],2),0)</f>
        <v>91.82</v>
      </c>
      <c r="Q1541" t="s">
        <v>8322</v>
      </c>
      <c r="R1541" t="s">
        <v>8326</v>
      </c>
      <c r="S1541" s="14">
        <f>(((Table1[[#This Row],[launched_at]]/60)/60)/24)+DATE(1970,1,1)</f>
        <v>42249.064722222218</v>
      </c>
      <c r="T1541" s="14">
        <f>(((Table1[[#This Row],[deadline]]/60)/60)/24)+DATE(1970,1,1)</f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9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>ROUND(Table1[[#This Row],[pledged]]/Table1[[#This Row],[goal]]*100,0)</f>
        <v>101</v>
      </c>
      <c r="P1542">
        <f>IFERROR(ROUND(Table1[[#This Row],[pledged]]/Table1[[#This Row],[backers_count]],2),0)</f>
        <v>84.17</v>
      </c>
      <c r="Q1542" t="s">
        <v>8324</v>
      </c>
      <c r="R1542" t="s">
        <v>8327</v>
      </c>
      <c r="S1542" s="14">
        <f>(((Table1[[#This Row],[launched_at]]/60)/60)/24)+DATE(1970,1,1)</f>
        <v>42205.710879629631</v>
      </c>
      <c r="T1542" s="14">
        <f>(((Table1[[#This Row],[deadline]]/60)/60)/24)+DATE(1970,1,1)</f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9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>ROUND(Table1[[#This Row],[pledged]]/Table1[[#This Row],[goal]]*100,0)</f>
        <v>101</v>
      </c>
      <c r="P1543">
        <f>IFERROR(ROUND(Table1[[#This Row],[pledged]]/Table1[[#This Row],[backers_count]],2),0)</f>
        <v>64.47</v>
      </c>
      <c r="Q1543" t="s">
        <v>8324</v>
      </c>
      <c r="R1543" t="s">
        <v>8327</v>
      </c>
      <c r="S1543" s="14">
        <f>(((Table1[[#This Row],[launched_at]]/60)/60)/24)+DATE(1970,1,1)</f>
        <v>42053.671666666662</v>
      </c>
      <c r="T1543" s="14">
        <f>(((Table1[[#This Row],[deadline]]/60)/60)/24)+DATE(1970,1,1)</f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9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>ROUND(Table1[[#This Row],[pledged]]/Table1[[#This Row],[goal]]*100,0)</f>
        <v>101</v>
      </c>
      <c r="P1544">
        <f>IFERROR(ROUND(Table1[[#This Row],[pledged]]/Table1[[#This Row],[backers_count]],2),0)</f>
        <v>63.03</v>
      </c>
      <c r="Q1544" t="s">
        <v>8328</v>
      </c>
      <c r="R1544" t="s">
        <v>8332</v>
      </c>
      <c r="S1544" s="14">
        <f>(((Table1[[#This Row],[launched_at]]/60)/60)/24)+DATE(1970,1,1)</f>
        <v>40978.125046296293</v>
      </c>
      <c r="T1544" s="14">
        <f>(((Table1[[#This Row],[deadline]]/60)/60)/24)+DATE(1970,1,1)</f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9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>ROUND(Table1[[#This Row],[pledged]]/Table1[[#This Row],[goal]]*100,0)</f>
        <v>121</v>
      </c>
      <c r="P1545">
        <f>IFERROR(ROUND(Table1[[#This Row],[pledged]]/Table1[[#This Row],[backers_count]],2),0)</f>
        <v>79.53</v>
      </c>
      <c r="Q1545" t="s">
        <v>8328</v>
      </c>
      <c r="R1545" t="s">
        <v>8332</v>
      </c>
      <c r="S1545" s="14">
        <f>(((Table1[[#This Row],[launched_at]]/60)/60)/24)+DATE(1970,1,1)</f>
        <v>42094.236481481479</v>
      </c>
      <c r="T1545" s="14">
        <f>(((Table1[[#This Row],[deadline]]/60)/60)/24)+DATE(1970,1,1)</f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9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>ROUND(Table1[[#This Row],[pledged]]/Table1[[#This Row],[goal]]*100,0)</f>
        <v>101</v>
      </c>
      <c r="P1546">
        <f>IFERROR(ROUND(Table1[[#This Row],[pledged]]/Table1[[#This Row],[backers_count]],2),0)</f>
        <v>143.66999999999999</v>
      </c>
      <c r="Q1546" t="s">
        <v>8309</v>
      </c>
      <c r="R1546" t="s">
        <v>8311</v>
      </c>
      <c r="S1546" s="14">
        <f>(((Table1[[#This Row],[launched_at]]/60)/60)/24)+DATE(1970,1,1)</f>
        <v>42209.593692129631</v>
      </c>
      <c r="T1546" s="14">
        <f>(((Table1[[#This Row],[deadline]]/60)/60)/24)+DATE(1970,1,1)</f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9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>ROUND(Table1[[#This Row],[pledged]]/Table1[[#This Row],[goal]]*100,0)</f>
        <v>101</v>
      </c>
      <c r="P1547">
        <f>IFERROR(ROUND(Table1[[#This Row],[pledged]]/Table1[[#This Row],[backers_count]],2),0)</f>
        <v>88.74</v>
      </c>
      <c r="Q1547" t="s">
        <v>8324</v>
      </c>
      <c r="R1547" t="s">
        <v>8327</v>
      </c>
      <c r="S1547" s="14">
        <f>(((Table1[[#This Row],[launched_at]]/60)/60)/24)+DATE(1970,1,1)</f>
        <v>42754.693842592591</v>
      </c>
      <c r="T1547" s="14">
        <f>(((Table1[[#This Row],[deadline]]/60)/60)/24)+DATE(1970,1,1)</f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9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>ROUND(Table1[[#This Row],[pledged]]/Table1[[#This Row],[goal]]*100,0)</f>
        <v>108</v>
      </c>
      <c r="P1548">
        <f>IFERROR(ROUND(Table1[[#This Row],[pledged]]/Table1[[#This Row],[backers_count]],2),0)</f>
        <v>86.16</v>
      </c>
      <c r="Q1548" t="s">
        <v>8322</v>
      </c>
      <c r="R1548" t="s">
        <v>8323</v>
      </c>
      <c r="S1548" s="14">
        <f>(((Table1[[#This Row],[launched_at]]/60)/60)/24)+DATE(1970,1,1)</f>
        <v>40638.162465277775</v>
      </c>
      <c r="T1548" s="14">
        <f>(((Table1[[#This Row],[deadline]]/60)/60)/24)+DATE(1970,1,1)</f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9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>ROUND(Table1[[#This Row],[pledged]]/Table1[[#This Row],[goal]]*100,0)</f>
        <v>101</v>
      </c>
      <c r="P1549">
        <f>IFERROR(ROUND(Table1[[#This Row],[pledged]]/Table1[[#This Row],[backers_count]],2),0)</f>
        <v>158.68</v>
      </c>
      <c r="Q1549" t="s">
        <v>8322</v>
      </c>
      <c r="R1549" t="s">
        <v>8333</v>
      </c>
      <c r="S1549" s="14">
        <f>(((Table1[[#This Row],[launched_at]]/60)/60)/24)+DATE(1970,1,1)</f>
        <v>41780.068043981482</v>
      </c>
      <c r="T1549" s="14">
        <f>(((Table1[[#This Row],[deadline]]/60)/60)/24)+DATE(1970,1,1)</f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9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>ROUND(Table1[[#This Row],[pledged]]/Table1[[#This Row],[goal]]*100,0)</f>
        <v>151</v>
      </c>
      <c r="P1550">
        <f>IFERROR(ROUND(Table1[[#This Row],[pledged]]/Table1[[#This Row],[backers_count]],2),0)</f>
        <v>100.5</v>
      </c>
      <c r="Q1550" t="s">
        <v>8324</v>
      </c>
      <c r="R1550" t="s">
        <v>8336</v>
      </c>
      <c r="S1550" s="14">
        <f>(((Table1[[#This Row],[launched_at]]/60)/60)/24)+DATE(1970,1,1)</f>
        <v>42548.63853009259</v>
      </c>
      <c r="T1550" s="14">
        <f>(((Table1[[#This Row],[deadline]]/60)/60)/24)+DATE(1970,1,1)</f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9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>ROUND(Table1[[#This Row],[pledged]]/Table1[[#This Row],[goal]]*100,0)</f>
        <v>100</v>
      </c>
      <c r="P1551">
        <f>IFERROR(ROUND(Table1[[#This Row],[pledged]]/Table1[[#This Row],[backers_count]],2),0)</f>
        <v>107.64</v>
      </c>
      <c r="Q1551" t="s">
        <v>8309</v>
      </c>
      <c r="R1551" t="s">
        <v>8311</v>
      </c>
      <c r="S1551" s="14">
        <f>(((Table1[[#This Row],[launched_at]]/60)/60)/24)+DATE(1970,1,1)</f>
        <v>42675.690393518518</v>
      </c>
      <c r="T1551" s="14">
        <f>(((Table1[[#This Row],[deadline]]/60)/60)/24)+DATE(1970,1,1)</f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9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>ROUND(Table1[[#This Row],[pledged]]/Table1[[#This Row],[goal]]*100,0)</f>
        <v>120</v>
      </c>
      <c r="P1552">
        <f>IFERROR(ROUND(Table1[[#This Row],[pledged]]/Table1[[#This Row],[backers_count]],2),0)</f>
        <v>17.82</v>
      </c>
      <c r="Q1552" t="s">
        <v>8312</v>
      </c>
      <c r="R1552" t="s">
        <v>8334</v>
      </c>
      <c r="S1552" s="14">
        <f>(((Table1[[#This Row],[launched_at]]/60)/60)/24)+DATE(1970,1,1)</f>
        <v>41598.420046296298</v>
      </c>
      <c r="T1552" s="14">
        <f>(((Table1[[#This Row],[deadline]]/60)/60)/24)+DATE(1970,1,1)</f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9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>ROUND(Table1[[#This Row],[pledged]]/Table1[[#This Row],[goal]]*100,0)</f>
        <v>120</v>
      </c>
      <c r="P1553">
        <f>IFERROR(ROUND(Table1[[#This Row],[pledged]]/Table1[[#This Row],[backers_count]],2),0)</f>
        <v>48.55</v>
      </c>
      <c r="Q1553" t="s">
        <v>8328</v>
      </c>
      <c r="R1553" t="s">
        <v>8329</v>
      </c>
      <c r="S1553" s="14">
        <f>(((Table1[[#This Row],[launched_at]]/60)/60)/24)+DATE(1970,1,1)</f>
        <v>41453.076319444444</v>
      </c>
      <c r="T1553" s="14">
        <f>(((Table1[[#This Row],[deadline]]/60)/60)/24)+DATE(1970,1,1)</f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9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>ROUND(Table1[[#This Row],[pledged]]/Table1[[#This Row],[goal]]*100,0)</f>
        <v>153</v>
      </c>
      <c r="P1554">
        <f>IFERROR(ROUND(Table1[[#This Row],[pledged]]/Table1[[#This Row],[backers_count]],2),0)</f>
        <v>143.1</v>
      </c>
      <c r="Q1554" t="s">
        <v>8324</v>
      </c>
      <c r="R1554" t="s">
        <v>8327</v>
      </c>
      <c r="S1554" s="14">
        <f>(((Table1[[#This Row],[launched_at]]/60)/60)/24)+DATE(1970,1,1)</f>
        <v>42429.991724537031</v>
      </c>
      <c r="T1554" s="14">
        <f>(((Table1[[#This Row],[deadline]]/60)/60)/24)+DATE(1970,1,1)</f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9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>ROUND(Table1[[#This Row],[pledged]]/Table1[[#This Row],[goal]]*100,0)</f>
        <v>100</v>
      </c>
      <c r="P1555">
        <f>IFERROR(ROUND(Table1[[#This Row],[pledged]]/Table1[[#This Row],[backers_count]],2),0)</f>
        <v>143</v>
      </c>
      <c r="Q1555" t="s">
        <v>8328</v>
      </c>
      <c r="R1555" t="s">
        <v>8342</v>
      </c>
      <c r="S1555" s="14">
        <f>(((Table1[[#This Row],[launched_at]]/60)/60)/24)+DATE(1970,1,1)</f>
        <v>42039.951087962967</v>
      </c>
      <c r="T1555" s="14">
        <f>(((Table1[[#This Row],[deadline]]/60)/60)/24)+DATE(1970,1,1)</f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9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>ROUND(Table1[[#This Row],[pledged]]/Table1[[#This Row],[goal]]*100,0)</f>
        <v>100</v>
      </c>
      <c r="P1556">
        <f>IFERROR(ROUND(Table1[[#This Row],[pledged]]/Table1[[#This Row],[backers_count]],2),0)</f>
        <v>75.05</v>
      </c>
      <c r="Q1556" t="s">
        <v>8328</v>
      </c>
      <c r="R1556" t="s">
        <v>8332</v>
      </c>
      <c r="S1556" s="14">
        <f>(((Table1[[#This Row],[launched_at]]/60)/60)/24)+DATE(1970,1,1)</f>
        <v>41626.916284722225</v>
      </c>
      <c r="T1556" s="14">
        <f>(((Table1[[#This Row],[deadline]]/60)/60)/24)+DATE(1970,1,1)</f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9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>ROUND(Table1[[#This Row],[pledged]]/Table1[[#This Row],[goal]]*100,0)</f>
        <v>18</v>
      </c>
      <c r="P1557">
        <f>IFERROR(ROUND(Table1[[#This Row],[pledged]]/Table1[[#This Row],[backers_count]],2),0)</f>
        <v>32.979999999999997</v>
      </c>
      <c r="Q1557" t="s">
        <v>8324</v>
      </c>
      <c r="R1557" t="s">
        <v>8327</v>
      </c>
      <c r="S1557" s="14">
        <f>(((Table1[[#This Row],[launched_at]]/60)/60)/24)+DATE(1970,1,1)</f>
        <v>42436.509108796294</v>
      </c>
      <c r="T1557" s="14">
        <f>(((Table1[[#This Row],[deadline]]/60)/60)/24)+DATE(1970,1,1)</f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9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>ROUND(Table1[[#This Row],[pledged]]/Table1[[#This Row],[goal]]*100,0)</f>
        <v>60</v>
      </c>
      <c r="P1558">
        <f>IFERROR(ROUND(Table1[[#This Row],[pledged]]/Table1[[#This Row],[backers_count]],2),0)</f>
        <v>3000</v>
      </c>
      <c r="Q1558" t="s">
        <v>8322</v>
      </c>
      <c r="R1558" t="s">
        <v>8326</v>
      </c>
      <c r="S1558" s="14">
        <f>(((Table1[[#This Row],[launched_at]]/60)/60)/24)+DATE(1970,1,1)</f>
        <v>42721.075949074075</v>
      </c>
      <c r="T1558" s="14">
        <f>(((Table1[[#This Row],[deadline]]/60)/60)/24)+DATE(1970,1,1)</f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9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>ROUND(Table1[[#This Row],[pledged]]/Table1[[#This Row],[goal]]*100,0)</f>
        <v>100</v>
      </c>
      <c r="P1559">
        <f>IFERROR(ROUND(Table1[[#This Row],[pledged]]/Table1[[#This Row],[backers_count]],2),0)</f>
        <v>136.36000000000001</v>
      </c>
      <c r="Q1559" t="s">
        <v>8328</v>
      </c>
      <c r="R1559" t="s">
        <v>8332</v>
      </c>
      <c r="S1559" s="14">
        <f>(((Table1[[#This Row],[launched_at]]/60)/60)/24)+DATE(1970,1,1)</f>
        <v>41864.76866898148</v>
      </c>
      <c r="T1559" s="14">
        <f>(((Table1[[#This Row],[deadline]]/60)/60)/24)+DATE(1970,1,1)</f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9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>ROUND(Table1[[#This Row],[pledged]]/Table1[[#This Row],[goal]]*100,0)</f>
        <v>100</v>
      </c>
      <c r="P1560">
        <f>IFERROR(ROUND(Table1[[#This Row],[pledged]]/Table1[[#This Row],[backers_count]],2),0)</f>
        <v>78.95</v>
      </c>
      <c r="Q1560" t="s">
        <v>8328</v>
      </c>
      <c r="R1560" t="s">
        <v>8329</v>
      </c>
      <c r="S1560" s="14">
        <f>(((Table1[[#This Row],[launched_at]]/60)/60)/24)+DATE(1970,1,1)</f>
        <v>40818.58489583333</v>
      </c>
      <c r="T1560" s="14">
        <f>(((Table1[[#This Row],[deadline]]/60)/60)/24)+DATE(1970,1,1)</f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9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>ROUND(Table1[[#This Row],[pledged]]/Table1[[#This Row],[goal]]*100,0)</f>
        <v>100</v>
      </c>
      <c r="P1561">
        <f>IFERROR(ROUND(Table1[[#This Row],[pledged]]/Table1[[#This Row],[backers_count]],2),0)</f>
        <v>272.73</v>
      </c>
      <c r="Q1561" t="s">
        <v>8324</v>
      </c>
      <c r="R1561" t="s">
        <v>8327</v>
      </c>
      <c r="S1561" s="14">
        <f>(((Table1[[#This Row],[launched_at]]/60)/60)/24)+DATE(1970,1,1)</f>
        <v>41758.839675925927</v>
      </c>
      <c r="T1561" s="14">
        <f>(((Table1[[#This Row],[deadline]]/60)/60)/24)+DATE(1970,1,1)</f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9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>ROUND(Table1[[#This Row],[pledged]]/Table1[[#This Row],[goal]]*100,0)</f>
        <v>100</v>
      </c>
      <c r="P1562">
        <f>IFERROR(ROUND(Table1[[#This Row],[pledged]]/Table1[[#This Row],[backers_count]],2),0)</f>
        <v>176.47</v>
      </c>
      <c r="Q1562" t="s">
        <v>8324</v>
      </c>
      <c r="R1562" t="s">
        <v>8327</v>
      </c>
      <c r="S1562" s="14">
        <f>(((Table1[[#This Row],[launched_at]]/60)/60)/24)+DATE(1970,1,1)</f>
        <v>41765.610798611109</v>
      </c>
      <c r="T1562" s="14">
        <f>(((Table1[[#This Row],[deadline]]/60)/60)/24)+DATE(1970,1,1)</f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9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>ROUND(Table1[[#This Row],[pledged]]/Table1[[#This Row],[goal]]*100,0)</f>
        <v>100</v>
      </c>
      <c r="P1563">
        <f>IFERROR(ROUND(Table1[[#This Row],[pledged]]/Table1[[#This Row],[backers_count]],2),0)</f>
        <v>115.38</v>
      </c>
      <c r="Q1563" t="s">
        <v>8324</v>
      </c>
      <c r="R1563" t="s">
        <v>8327</v>
      </c>
      <c r="S1563" s="14">
        <f>(((Table1[[#This Row],[launched_at]]/60)/60)/24)+DATE(1970,1,1)</f>
        <v>41879.959050925929</v>
      </c>
      <c r="T1563" s="14">
        <f>(((Table1[[#This Row],[deadline]]/60)/60)/24)+DATE(1970,1,1)</f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9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>ROUND(Table1[[#This Row],[pledged]]/Table1[[#This Row],[goal]]*100,0)</f>
        <v>120</v>
      </c>
      <c r="P1564">
        <f>IFERROR(ROUND(Table1[[#This Row],[pledged]]/Table1[[#This Row],[backers_count]],2),0)</f>
        <v>88.24</v>
      </c>
      <c r="Q1564" t="s">
        <v>8324</v>
      </c>
      <c r="R1564" t="s">
        <v>8327</v>
      </c>
      <c r="S1564" s="14">
        <f>(((Table1[[#This Row],[launched_at]]/60)/60)/24)+DATE(1970,1,1)</f>
        <v>41828.736921296295</v>
      </c>
      <c r="T1564" s="14">
        <f>(((Table1[[#This Row],[deadline]]/60)/60)/24)+DATE(1970,1,1)</f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9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>ROUND(Table1[[#This Row],[pledged]]/Table1[[#This Row],[goal]]*100,0)</f>
        <v>120</v>
      </c>
      <c r="P1565">
        <f>IFERROR(ROUND(Table1[[#This Row],[pledged]]/Table1[[#This Row],[backers_count]],2),0)</f>
        <v>111.11</v>
      </c>
      <c r="Q1565" t="s">
        <v>8324</v>
      </c>
      <c r="R1565" t="s">
        <v>8336</v>
      </c>
      <c r="S1565" s="14">
        <f>(((Table1[[#This Row],[launched_at]]/60)/60)/24)+DATE(1970,1,1)</f>
        <v>41808.881215277775</v>
      </c>
      <c r="T1565" s="14">
        <f>(((Table1[[#This Row],[deadline]]/60)/60)/24)+DATE(1970,1,1)</f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9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>ROUND(Table1[[#This Row],[pledged]]/Table1[[#This Row],[goal]]*100,0)</f>
        <v>120</v>
      </c>
      <c r="P1566">
        <f>IFERROR(ROUND(Table1[[#This Row],[pledged]]/Table1[[#This Row],[backers_count]],2),0)</f>
        <v>100</v>
      </c>
      <c r="Q1566" t="s">
        <v>8324</v>
      </c>
      <c r="R1566" t="s">
        <v>8336</v>
      </c>
      <c r="S1566" s="14">
        <f>(((Table1[[#This Row],[launched_at]]/60)/60)/24)+DATE(1970,1,1)</f>
        <v>42166.219733796301</v>
      </c>
      <c r="T1566" s="14">
        <f>(((Table1[[#This Row],[deadline]]/60)/60)/24)+DATE(1970,1,1)</f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9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>ROUND(Table1[[#This Row],[pledged]]/Table1[[#This Row],[goal]]*100,0)</f>
        <v>5</v>
      </c>
      <c r="P1567">
        <f>IFERROR(ROUND(Table1[[#This Row],[pledged]]/Table1[[#This Row],[backers_count]],2),0)</f>
        <v>136.09</v>
      </c>
      <c r="Q1567" t="s">
        <v>8322</v>
      </c>
      <c r="R1567" t="s">
        <v>8340</v>
      </c>
      <c r="S1567" s="14">
        <f>(((Table1[[#This Row],[launched_at]]/60)/60)/24)+DATE(1970,1,1)</f>
        <v>40858.762141203704</v>
      </c>
      <c r="T1567" s="14">
        <f>(((Table1[[#This Row],[deadline]]/60)/60)/24)+DATE(1970,1,1)</f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9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>ROUND(Table1[[#This Row],[pledged]]/Table1[[#This Row],[goal]]*100,0)</f>
        <v>37</v>
      </c>
      <c r="P1568">
        <f>IFERROR(ROUND(Table1[[#This Row],[pledged]]/Table1[[#This Row],[backers_count]],2),0)</f>
        <v>83.14</v>
      </c>
      <c r="Q1568" t="s">
        <v>8324</v>
      </c>
      <c r="R1568" t="s">
        <v>8327</v>
      </c>
      <c r="S1568" s="14">
        <f>(((Table1[[#This Row],[launched_at]]/60)/60)/24)+DATE(1970,1,1)</f>
        <v>41939.8122337963</v>
      </c>
      <c r="T1568" s="14">
        <f>(((Table1[[#This Row],[deadline]]/60)/60)/24)+DATE(1970,1,1)</f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9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>ROUND(Table1[[#This Row],[pledged]]/Table1[[#This Row],[goal]]*100,0)</f>
        <v>120</v>
      </c>
      <c r="P1569">
        <f>IFERROR(ROUND(Table1[[#This Row],[pledged]]/Table1[[#This Row],[backers_count]],2),0)</f>
        <v>30.2</v>
      </c>
      <c r="Q1569" t="s">
        <v>8317</v>
      </c>
      <c r="R1569" t="s">
        <v>8318</v>
      </c>
      <c r="S1569" s="14">
        <f>(((Table1[[#This Row],[launched_at]]/60)/60)/24)+DATE(1970,1,1)</f>
        <v>41663.500659722224</v>
      </c>
      <c r="T1569" s="14">
        <f>(((Table1[[#This Row],[deadline]]/60)/60)/24)+DATE(1970,1,1)</f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9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>ROUND(Table1[[#This Row],[pledged]]/Table1[[#This Row],[goal]]*100,0)</f>
        <v>5</v>
      </c>
      <c r="P1570">
        <f>IFERROR(ROUND(Table1[[#This Row],[pledged]]/Table1[[#This Row],[backers_count]],2),0)</f>
        <v>80.3</v>
      </c>
      <c r="Q1570" t="s">
        <v>8317</v>
      </c>
      <c r="R1570" t="s">
        <v>8335</v>
      </c>
      <c r="S1570" s="14">
        <f>(((Table1[[#This Row],[launched_at]]/60)/60)/24)+DATE(1970,1,1)</f>
        <v>41771.40996527778</v>
      </c>
      <c r="T1570" s="14">
        <f>(((Table1[[#This Row],[deadline]]/60)/60)/24)+DATE(1970,1,1)</f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9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>ROUND(Table1[[#This Row],[pledged]]/Table1[[#This Row],[goal]]*100,0)</f>
        <v>59</v>
      </c>
      <c r="P1571">
        <f>IFERROR(ROUND(Table1[[#This Row],[pledged]]/Table1[[#This Row],[backers_count]],2),0)</f>
        <v>70.599999999999994</v>
      </c>
      <c r="Q1571" t="s">
        <v>8309</v>
      </c>
      <c r="R1571" t="s">
        <v>8319</v>
      </c>
      <c r="S1571" s="14">
        <f>(((Table1[[#This Row],[launched_at]]/60)/60)/24)+DATE(1970,1,1)</f>
        <v>42129.226388888885</v>
      </c>
      <c r="T1571" s="14">
        <f>(((Table1[[#This Row],[deadline]]/60)/60)/24)+DATE(1970,1,1)</f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9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>ROUND(Table1[[#This Row],[pledged]]/Table1[[#This Row],[goal]]*100,0)</f>
        <v>30</v>
      </c>
      <c r="P1572">
        <f>IFERROR(ROUND(Table1[[#This Row],[pledged]]/Table1[[#This Row],[backers_count]],2),0)</f>
        <v>134.55000000000001</v>
      </c>
      <c r="Q1572" t="s">
        <v>8309</v>
      </c>
      <c r="R1572" t="s">
        <v>8311</v>
      </c>
      <c r="S1572" s="14">
        <f>(((Table1[[#This Row],[launched_at]]/60)/60)/24)+DATE(1970,1,1)</f>
        <v>42325.684189814812</v>
      </c>
      <c r="T1572" s="14">
        <f>(((Table1[[#This Row],[deadline]]/60)/60)/24)+DATE(1970,1,1)</f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9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>ROUND(Table1[[#This Row],[pledged]]/Table1[[#This Row],[goal]]*100,0)</f>
        <v>102</v>
      </c>
      <c r="P1573">
        <f>IFERROR(ROUND(Table1[[#This Row],[pledged]]/Table1[[#This Row],[backers_count]],2),0)</f>
        <v>44.76</v>
      </c>
      <c r="Q1573" t="s">
        <v>8324</v>
      </c>
      <c r="R1573" t="s">
        <v>8327</v>
      </c>
      <c r="S1573" s="14">
        <f>(((Table1[[#This Row],[launched_at]]/60)/60)/24)+DATE(1970,1,1)</f>
        <v>42193.723912037036</v>
      </c>
      <c r="T1573" s="14">
        <f>(((Table1[[#This Row],[deadline]]/60)/60)/24)+DATE(1970,1,1)</f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9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>ROUND(Table1[[#This Row],[pledged]]/Table1[[#This Row],[goal]]*100,0)</f>
        <v>118</v>
      </c>
      <c r="P1574">
        <f>IFERROR(ROUND(Table1[[#This Row],[pledged]]/Table1[[#This Row],[backers_count]],2),0)</f>
        <v>39.81</v>
      </c>
      <c r="Q1574" t="s">
        <v>8324</v>
      </c>
      <c r="R1574" t="s">
        <v>8327</v>
      </c>
      <c r="S1574" s="14">
        <f>(((Table1[[#This Row],[launched_at]]/60)/60)/24)+DATE(1970,1,1)</f>
        <v>41815.569212962961</v>
      </c>
      <c r="T1574" s="14">
        <f>(((Table1[[#This Row],[deadline]]/60)/60)/24)+DATE(1970,1,1)</f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9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>ROUND(Table1[[#This Row],[pledged]]/Table1[[#This Row],[goal]]*100,0)</f>
        <v>109</v>
      </c>
      <c r="P1575">
        <f>IFERROR(ROUND(Table1[[#This Row],[pledged]]/Table1[[#This Row],[backers_count]],2),0)</f>
        <v>89.24</v>
      </c>
      <c r="Q1575" t="s">
        <v>8314</v>
      </c>
      <c r="R1575" t="s">
        <v>8315</v>
      </c>
      <c r="S1575" s="14">
        <f>(((Table1[[#This Row],[launched_at]]/60)/60)/24)+DATE(1970,1,1)</f>
        <v>42419.603703703702</v>
      </c>
      <c r="T1575" s="14">
        <f>(((Table1[[#This Row],[deadline]]/60)/60)/24)+DATE(1970,1,1)</f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9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>ROUND(Table1[[#This Row],[pledged]]/Table1[[#This Row],[goal]]*100,0)</f>
        <v>117</v>
      </c>
      <c r="P1576">
        <f>IFERROR(ROUND(Table1[[#This Row],[pledged]]/Table1[[#This Row],[backers_count]],2),0)</f>
        <v>57.55</v>
      </c>
      <c r="Q1576" t="s">
        <v>8324</v>
      </c>
      <c r="R1576" t="s">
        <v>8327</v>
      </c>
      <c r="S1576" s="14">
        <f>(((Table1[[#This Row],[launched_at]]/60)/60)/24)+DATE(1970,1,1)</f>
        <v>41781.666770833333</v>
      </c>
      <c r="T1576" s="14">
        <f>(((Table1[[#This Row],[deadline]]/60)/60)/24)+DATE(1970,1,1)</f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9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>ROUND(Table1[[#This Row],[pledged]]/Table1[[#This Row],[goal]]*100,0)</f>
        <v>147</v>
      </c>
      <c r="P1577">
        <f>IFERROR(ROUND(Table1[[#This Row],[pledged]]/Table1[[#This Row],[backers_count]],2),0)</f>
        <v>91.63</v>
      </c>
      <c r="Q1577" t="s">
        <v>8328</v>
      </c>
      <c r="R1577" t="s">
        <v>8332</v>
      </c>
      <c r="S1577" s="14">
        <f>(((Table1[[#This Row],[launched_at]]/60)/60)/24)+DATE(1970,1,1)</f>
        <v>41933.838171296295</v>
      </c>
      <c r="T1577" s="14">
        <f>(((Table1[[#This Row],[deadline]]/60)/60)/24)+DATE(1970,1,1)</f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9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>ROUND(Table1[[#This Row],[pledged]]/Table1[[#This Row],[goal]]*100,0)</f>
        <v>195</v>
      </c>
      <c r="P1578">
        <f>IFERROR(ROUND(Table1[[#This Row],[pledged]]/Table1[[#This Row],[backers_count]],2),0)</f>
        <v>27.39</v>
      </c>
      <c r="Q1578" t="s">
        <v>8328</v>
      </c>
      <c r="R1578" t="s">
        <v>8329</v>
      </c>
      <c r="S1578" s="14">
        <f>(((Table1[[#This Row],[launched_at]]/60)/60)/24)+DATE(1970,1,1)</f>
        <v>40456.954351851848</v>
      </c>
      <c r="T1578" s="14">
        <f>(((Table1[[#This Row],[deadline]]/60)/60)/24)+DATE(1970,1,1)</f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9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>ROUND(Table1[[#This Row],[pledged]]/Table1[[#This Row],[goal]]*100,0)</f>
        <v>107</v>
      </c>
      <c r="P1579">
        <f>IFERROR(ROUND(Table1[[#This Row],[pledged]]/Table1[[#This Row],[backers_count]],2),0)</f>
        <v>63.7</v>
      </c>
      <c r="Q1579" t="s">
        <v>8324</v>
      </c>
      <c r="R1579" t="s">
        <v>8327</v>
      </c>
      <c r="S1579" s="14">
        <f>(((Table1[[#This Row],[launched_at]]/60)/60)/24)+DATE(1970,1,1)</f>
        <v>42448.821585648147</v>
      </c>
      <c r="T1579" s="14">
        <f>(((Table1[[#This Row],[deadline]]/60)/60)/24)+DATE(1970,1,1)</f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9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>ROUND(Table1[[#This Row],[pledged]]/Table1[[#This Row],[goal]]*100,0)</f>
        <v>293</v>
      </c>
      <c r="P1580">
        <f>IFERROR(ROUND(Table1[[#This Row],[pledged]]/Table1[[#This Row],[backers_count]],2),0)</f>
        <v>36.61</v>
      </c>
      <c r="Q1580" t="s">
        <v>8322</v>
      </c>
      <c r="R1580" t="s">
        <v>8323</v>
      </c>
      <c r="S1580" s="14">
        <f>(((Table1[[#This Row],[launched_at]]/60)/60)/24)+DATE(1970,1,1)</f>
        <v>41333.837187500001</v>
      </c>
      <c r="T1580" s="14">
        <f>(((Table1[[#This Row],[deadline]]/60)/60)/24)+DATE(1970,1,1)</f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9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>ROUND(Table1[[#This Row],[pledged]]/Table1[[#This Row],[goal]]*100,0)</f>
        <v>103</v>
      </c>
      <c r="P1581">
        <f>IFERROR(ROUND(Table1[[#This Row],[pledged]]/Table1[[#This Row],[backers_count]],2),0)</f>
        <v>83.57</v>
      </c>
      <c r="Q1581" t="s">
        <v>8324</v>
      </c>
      <c r="R1581" t="s">
        <v>8327</v>
      </c>
      <c r="S1581" s="14">
        <f>(((Table1[[#This Row],[launched_at]]/60)/60)/24)+DATE(1970,1,1)</f>
        <v>41792.542986111112</v>
      </c>
      <c r="T1581" s="14">
        <f>(((Table1[[#This Row],[deadline]]/60)/60)/24)+DATE(1970,1,1)</f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9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>ROUND(Table1[[#This Row],[pledged]]/Table1[[#This Row],[goal]]*100,0)</f>
        <v>108</v>
      </c>
      <c r="P1582">
        <f>IFERROR(ROUND(Table1[[#This Row],[pledged]]/Table1[[#This Row],[backers_count]],2),0)</f>
        <v>83.51</v>
      </c>
      <c r="Q1582" t="s">
        <v>8324</v>
      </c>
      <c r="R1582" t="s">
        <v>8327</v>
      </c>
      <c r="S1582" s="14">
        <f>(((Table1[[#This Row],[launched_at]]/60)/60)/24)+DATE(1970,1,1)</f>
        <v>42268.127696759257</v>
      </c>
      <c r="T1582" s="14">
        <f>(((Table1[[#This Row],[deadline]]/60)/60)/24)+DATE(1970,1,1)</f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9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>ROUND(Table1[[#This Row],[pledged]]/Table1[[#This Row],[goal]]*100,0)</f>
        <v>145</v>
      </c>
      <c r="P1583">
        <f>IFERROR(ROUND(Table1[[#This Row],[pledged]]/Table1[[#This Row],[backers_count]],2),0)</f>
        <v>47.67</v>
      </c>
      <c r="Q1583" t="s">
        <v>8328</v>
      </c>
      <c r="R1583" t="s">
        <v>8332</v>
      </c>
      <c r="S1583" s="14">
        <f>(((Table1[[#This Row],[launched_at]]/60)/60)/24)+DATE(1970,1,1)</f>
        <v>40895.897974537038</v>
      </c>
      <c r="T1583" s="14">
        <f>(((Table1[[#This Row],[deadline]]/60)/60)/24)+DATE(1970,1,1)</f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9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>ROUND(Table1[[#This Row],[pledged]]/Table1[[#This Row],[goal]]*100,0)</f>
        <v>2</v>
      </c>
      <c r="P1584">
        <f>IFERROR(ROUND(Table1[[#This Row],[pledged]]/Table1[[#This Row],[backers_count]],2),0)</f>
        <v>160.5</v>
      </c>
      <c r="Q1584" t="s">
        <v>8309</v>
      </c>
      <c r="R1584" t="s">
        <v>8311</v>
      </c>
      <c r="S1584" s="14">
        <f>(((Table1[[#This Row],[launched_at]]/60)/60)/24)+DATE(1970,1,1)</f>
        <v>42185.058993055558</v>
      </c>
      <c r="T1584" s="14">
        <f>(((Table1[[#This Row],[deadline]]/60)/60)/24)+DATE(1970,1,1)</f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9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>ROUND(Table1[[#This Row],[pledged]]/Table1[[#This Row],[goal]]*100,0)</f>
        <v>192</v>
      </c>
      <c r="P1585">
        <f>IFERROR(ROUND(Table1[[#This Row],[pledged]]/Table1[[#This Row],[backers_count]],2),0)</f>
        <v>23.65</v>
      </c>
      <c r="Q1585" t="s">
        <v>8309</v>
      </c>
      <c r="R1585" t="s">
        <v>8310</v>
      </c>
      <c r="S1585" s="14">
        <f>(((Table1[[#This Row],[launched_at]]/60)/60)/24)+DATE(1970,1,1)</f>
        <v>41737.097499999996</v>
      </c>
      <c r="T1585" s="14">
        <f>(((Table1[[#This Row],[deadline]]/60)/60)/24)+DATE(1970,1,1)</f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9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>ROUND(Table1[[#This Row],[pledged]]/Table1[[#This Row],[goal]]*100,0)</f>
        <v>125</v>
      </c>
      <c r="P1586">
        <f>IFERROR(ROUND(Table1[[#This Row],[pledged]]/Table1[[#This Row],[backers_count]],2),0)</f>
        <v>32.01</v>
      </c>
      <c r="Q1586" t="s">
        <v>8328</v>
      </c>
      <c r="R1586" t="s">
        <v>8339</v>
      </c>
      <c r="S1586" s="14">
        <f>(((Table1[[#This Row],[launched_at]]/60)/60)/24)+DATE(1970,1,1)</f>
        <v>40592.704652777778</v>
      </c>
      <c r="T1586" s="14">
        <f>(((Table1[[#This Row],[deadline]]/60)/60)/24)+DATE(1970,1,1)</f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9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>ROUND(Table1[[#This Row],[pledged]]/Table1[[#This Row],[goal]]*100,0)</f>
        <v>339</v>
      </c>
      <c r="P1587">
        <f>IFERROR(ROUND(Table1[[#This Row],[pledged]]/Table1[[#This Row],[backers_count]],2),0)</f>
        <v>62.59</v>
      </c>
      <c r="Q1587" t="s">
        <v>8324</v>
      </c>
      <c r="R1587" t="s">
        <v>8327</v>
      </c>
      <c r="S1587" s="14">
        <f>(((Table1[[#This Row],[launched_at]]/60)/60)/24)+DATE(1970,1,1)</f>
        <v>42462.140868055561</v>
      </c>
      <c r="T1587" s="14">
        <f>(((Table1[[#This Row],[deadline]]/60)/60)/24)+DATE(1970,1,1)</f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9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>ROUND(Table1[[#This Row],[pledged]]/Table1[[#This Row],[goal]]*100,0)</f>
        <v>128</v>
      </c>
      <c r="P1588">
        <f>IFERROR(ROUND(Table1[[#This Row],[pledged]]/Table1[[#This Row],[backers_count]],2),0)</f>
        <v>57.52</v>
      </c>
      <c r="Q1588" t="s">
        <v>8324</v>
      </c>
      <c r="R1588" t="s">
        <v>8327</v>
      </c>
      <c r="S1588" s="14">
        <f>(((Table1[[#This Row],[launched_at]]/60)/60)/24)+DATE(1970,1,1)</f>
        <v>42590.472685185188</v>
      </c>
      <c r="T1588" s="14">
        <f>(((Table1[[#This Row],[deadline]]/60)/60)/24)+DATE(1970,1,1)</f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9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>ROUND(Table1[[#This Row],[pledged]]/Table1[[#This Row],[goal]]*100,0)</f>
        <v>19</v>
      </c>
      <c r="P1589">
        <f>IFERROR(ROUND(Table1[[#This Row],[pledged]]/Table1[[#This Row],[backers_count]],2),0)</f>
        <v>358.88</v>
      </c>
      <c r="Q1589" t="s">
        <v>8320</v>
      </c>
      <c r="R1589" t="s">
        <v>8346</v>
      </c>
      <c r="S1589" s="14">
        <f>(((Table1[[#This Row],[launched_at]]/60)/60)/24)+DATE(1970,1,1)</f>
        <v>42150.485439814816</v>
      </c>
      <c r="T1589" s="14">
        <f>(((Table1[[#This Row],[deadline]]/60)/60)/24)+DATE(1970,1,1)</f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9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>ROUND(Table1[[#This Row],[pledged]]/Table1[[#This Row],[goal]]*100,0)</f>
        <v>287</v>
      </c>
      <c r="P1590">
        <f>IFERROR(ROUND(Table1[[#This Row],[pledged]]/Table1[[#This Row],[backers_count]],2),0)</f>
        <v>58.57</v>
      </c>
      <c r="Q1590" t="s">
        <v>8324</v>
      </c>
      <c r="R1590" t="s">
        <v>8327</v>
      </c>
      <c r="S1590" s="14">
        <f>(((Table1[[#This Row],[launched_at]]/60)/60)/24)+DATE(1970,1,1)</f>
        <v>42451.095856481479</v>
      </c>
      <c r="T1590" s="14">
        <f>(((Table1[[#This Row],[deadline]]/60)/60)/24)+DATE(1970,1,1)</f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9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>ROUND(Table1[[#This Row],[pledged]]/Table1[[#This Row],[goal]]*100,0)</f>
        <v>115</v>
      </c>
      <c r="P1591">
        <f>IFERROR(ROUND(Table1[[#This Row],[pledged]]/Table1[[#This Row],[backers_count]],2),0)</f>
        <v>30.19</v>
      </c>
      <c r="Q1591" t="s">
        <v>8324</v>
      </c>
      <c r="R1591" t="s">
        <v>8327</v>
      </c>
      <c r="S1591" s="14">
        <f>(((Table1[[#This Row],[launched_at]]/60)/60)/24)+DATE(1970,1,1)</f>
        <v>41938.709421296298</v>
      </c>
      <c r="T1591" s="14">
        <f>(((Table1[[#This Row],[deadline]]/60)/60)/24)+DATE(1970,1,1)</f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9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>ROUND(Table1[[#This Row],[pledged]]/Table1[[#This Row],[goal]]*100,0)</f>
        <v>143</v>
      </c>
      <c r="P1592">
        <f>IFERROR(ROUND(Table1[[#This Row],[pledged]]/Table1[[#This Row],[backers_count]],2),0)</f>
        <v>48.54</v>
      </c>
      <c r="Q1592" t="s">
        <v>8324</v>
      </c>
      <c r="R1592" t="s">
        <v>8336</v>
      </c>
      <c r="S1592" s="14">
        <f>(((Table1[[#This Row],[launched_at]]/60)/60)/24)+DATE(1970,1,1)</f>
        <v>41887.111354166671</v>
      </c>
      <c r="T1592" s="14">
        <f>(((Table1[[#This Row],[deadline]]/60)/60)/24)+DATE(1970,1,1)</f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9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>ROUND(Table1[[#This Row],[pledged]]/Table1[[#This Row],[goal]]*100,0)</f>
        <v>110</v>
      </c>
      <c r="P1593">
        <f>IFERROR(ROUND(Table1[[#This Row],[pledged]]/Table1[[#This Row],[backers_count]],2),0)</f>
        <v>77.22</v>
      </c>
      <c r="Q1593" t="s">
        <v>8324</v>
      </c>
      <c r="R1593" t="s">
        <v>8327</v>
      </c>
      <c r="S1593" s="14">
        <f>(((Table1[[#This Row],[launched_at]]/60)/60)/24)+DATE(1970,1,1)</f>
        <v>41898.168125000004</v>
      </c>
      <c r="T1593" s="14">
        <f>(((Table1[[#This Row],[deadline]]/60)/60)/24)+DATE(1970,1,1)</f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9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>ROUND(Table1[[#This Row],[pledged]]/Table1[[#This Row],[goal]]*100,0)</f>
        <v>114</v>
      </c>
      <c r="P1594">
        <f>IFERROR(ROUND(Table1[[#This Row],[pledged]]/Table1[[#This Row],[backers_count]],2),0)</f>
        <v>64.91</v>
      </c>
      <c r="Q1594" t="s">
        <v>8324</v>
      </c>
      <c r="R1594" t="s">
        <v>8327</v>
      </c>
      <c r="S1594" s="14">
        <f>(((Table1[[#This Row],[launched_at]]/60)/60)/24)+DATE(1970,1,1)</f>
        <v>42506.760405092587</v>
      </c>
      <c r="T1594" s="14">
        <f>(((Table1[[#This Row],[deadline]]/60)/60)/24)+DATE(1970,1,1)</f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9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>ROUND(Table1[[#This Row],[pledged]]/Table1[[#This Row],[goal]]*100,0)</f>
        <v>3</v>
      </c>
      <c r="P1595">
        <f>IFERROR(ROUND(Table1[[#This Row],[pledged]]/Table1[[#This Row],[backers_count]],2),0)</f>
        <v>74.790000000000006</v>
      </c>
      <c r="Q1595" t="s">
        <v>8309</v>
      </c>
      <c r="R1595" t="s">
        <v>8311</v>
      </c>
      <c r="S1595" s="14">
        <f>(((Table1[[#This Row],[launched_at]]/60)/60)/24)+DATE(1970,1,1)</f>
        <v>42422.107129629629</v>
      </c>
      <c r="T1595" s="14">
        <f>(((Table1[[#This Row],[deadline]]/60)/60)/24)+DATE(1970,1,1)</f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9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>ROUND(Table1[[#This Row],[pledged]]/Table1[[#This Row],[goal]]*100,0)</f>
        <v>189</v>
      </c>
      <c r="P1596">
        <f>IFERROR(ROUND(Table1[[#This Row],[pledged]]/Table1[[#This Row],[backers_count]],2),0)</f>
        <v>43.06</v>
      </c>
      <c r="Q1596" t="s">
        <v>8328</v>
      </c>
      <c r="R1596" t="s">
        <v>8332</v>
      </c>
      <c r="S1596" s="14">
        <f>(((Table1[[#This Row],[launched_at]]/60)/60)/24)+DATE(1970,1,1)</f>
        <v>42424.161898148144</v>
      </c>
      <c r="T1596" s="14">
        <f>(((Table1[[#This Row],[deadline]]/60)/60)/24)+DATE(1970,1,1)</f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9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>ROUND(Table1[[#This Row],[pledged]]/Table1[[#This Row],[goal]]*100,0)</f>
        <v>114</v>
      </c>
      <c r="P1597">
        <f>IFERROR(ROUND(Table1[[#This Row],[pledged]]/Table1[[#This Row],[backers_count]],2),0)</f>
        <v>27.32</v>
      </c>
      <c r="Q1597" t="s">
        <v>8328</v>
      </c>
      <c r="R1597" t="s">
        <v>8332</v>
      </c>
      <c r="S1597" s="14">
        <f>(((Table1[[#This Row],[launched_at]]/60)/60)/24)+DATE(1970,1,1)</f>
        <v>42401.154930555553</v>
      </c>
      <c r="T1597" s="14">
        <f>(((Table1[[#This Row],[deadline]]/60)/60)/24)+DATE(1970,1,1)</f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9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>ROUND(Table1[[#This Row],[pledged]]/Table1[[#This Row],[goal]]*100,0)</f>
        <v>11</v>
      </c>
      <c r="P1598">
        <f>IFERROR(ROUND(Table1[[#This Row],[pledged]]/Table1[[#This Row],[backers_count]],2),0)</f>
        <v>33.76</v>
      </c>
      <c r="Q1598" t="s">
        <v>8309</v>
      </c>
      <c r="R1598" t="s">
        <v>8341</v>
      </c>
      <c r="S1598" s="14">
        <f>(((Table1[[#This Row],[launched_at]]/60)/60)/24)+DATE(1970,1,1)</f>
        <v>41962.749027777783</v>
      </c>
      <c r="T1598" s="14">
        <f>(((Table1[[#This Row],[deadline]]/60)/60)/24)+DATE(1970,1,1)</f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9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>ROUND(Table1[[#This Row],[pledged]]/Table1[[#This Row],[goal]]*100,0)</f>
        <v>123</v>
      </c>
      <c r="P1599">
        <f>IFERROR(ROUND(Table1[[#This Row],[pledged]]/Table1[[#This Row],[backers_count]],2),0)</f>
        <v>74.61</v>
      </c>
      <c r="Q1599" t="s">
        <v>8328</v>
      </c>
      <c r="R1599" t="s">
        <v>8332</v>
      </c>
      <c r="S1599" s="14">
        <f>(((Table1[[#This Row],[launched_at]]/60)/60)/24)+DATE(1970,1,1)</f>
        <v>40665.949976851851</v>
      </c>
      <c r="T1599" s="14">
        <f>(((Table1[[#This Row],[deadline]]/60)/60)/24)+DATE(1970,1,1)</f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9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>ROUND(Table1[[#This Row],[pledged]]/Table1[[#This Row],[goal]]*100,0)</f>
        <v>142</v>
      </c>
      <c r="P1600">
        <f>IFERROR(ROUND(Table1[[#This Row],[pledged]]/Table1[[#This Row],[backers_count]],2),0)</f>
        <v>65.88</v>
      </c>
      <c r="Q1600" t="s">
        <v>8322</v>
      </c>
      <c r="R1600" t="s">
        <v>8323</v>
      </c>
      <c r="S1600" s="14">
        <f>(((Table1[[#This Row],[launched_at]]/60)/60)/24)+DATE(1970,1,1)</f>
        <v>42292.539548611108</v>
      </c>
      <c r="T1600" s="14">
        <f>(((Table1[[#This Row],[deadline]]/60)/60)/24)+DATE(1970,1,1)</f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9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>ROUND(Table1[[#This Row],[pledged]]/Table1[[#This Row],[goal]]*100,0)</f>
        <v>142</v>
      </c>
      <c r="P1601">
        <f>IFERROR(ROUND(Table1[[#This Row],[pledged]]/Table1[[#This Row],[backers_count]],2),0)</f>
        <v>88.47</v>
      </c>
      <c r="Q1601" t="s">
        <v>8328</v>
      </c>
      <c r="R1601" t="s">
        <v>8339</v>
      </c>
      <c r="S1601" s="14">
        <f>(((Table1[[#This Row],[launched_at]]/60)/60)/24)+DATE(1970,1,1)</f>
        <v>41526.435613425929</v>
      </c>
      <c r="T1601" s="14">
        <f>(((Table1[[#This Row],[deadline]]/60)/60)/24)+DATE(1970,1,1)</f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9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>ROUND(Table1[[#This Row],[pledged]]/Table1[[#This Row],[goal]]*100,0)</f>
        <v>103</v>
      </c>
      <c r="P1602">
        <f>IFERROR(ROUND(Table1[[#This Row],[pledged]]/Table1[[#This Row],[backers_count]],2),0)</f>
        <v>88.33</v>
      </c>
      <c r="Q1602" t="s">
        <v>8328</v>
      </c>
      <c r="R1602" t="s">
        <v>8332</v>
      </c>
      <c r="S1602" s="14">
        <f>(((Table1[[#This Row],[launched_at]]/60)/60)/24)+DATE(1970,1,1)</f>
        <v>41442.741249999999</v>
      </c>
      <c r="T1602" s="14">
        <f>(((Table1[[#This Row],[deadline]]/60)/60)/24)+DATE(1970,1,1)</f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9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>ROUND(Table1[[#This Row],[pledged]]/Table1[[#This Row],[goal]]*100,0)</f>
        <v>47</v>
      </c>
      <c r="P1603">
        <f>IFERROR(ROUND(Table1[[#This Row],[pledged]]/Table1[[#This Row],[backers_count]],2),0)</f>
        <v>166.06</v>
      </c>
      <c r="Q1603" t="s">
        <v>8324</v>
      </c>
      <c r="R1603" t="s">
        <v>8327</v>
      </c>
      <c r="S1603" s="14">
        <f>(((Table1[[#This Row],[launched_at]]/60)/60)/24)+DATE(1970,1,1)</f>
        <v>41804.937083333331</v>
      </c>
      <c r="T1603" s="14">
        <f>(((Table1[[#This Row],[deadline]]/60)/60)/24)+DATE(1970,1,1)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9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>ROUND(Table1[[#This Row],[pledged]]/Table1[[#This Row],[goal]]*100,0)</f>
        <v>112</v>
      </c>
      <c r="P1604">
        <f>IFERROR(ROUND(Table1[[#This Row],[pledged]]/Table1[[#This Row],[backers_count]],2),0)</f>
        <v>41.24</v>
      </c>
      <c r="Q1604" t="s">
        <v>8324</v>
      </c>
      <c r="R1604" t="s">
        <v>8327</v>
      </c>
      <c r="S1604" s="14">
        <f>(((Table1[[#This Row],[launched_at]]/60)/60)/24)+DATE(1970,1,1)</f>
        <v>42284.516064814816</v>
      </c>
      <c r="T1604" s="14">
        <f>(((Table1[[#This Row],[deadline]]/60)/60)/24)+DATE(1970,1,1)</f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9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>ROUND(Table1[[#This Row],[pledged]]/Table1[[#This Row],[goal]]*100,0)</f>
        <v>140</v>
      </c>
      <c r="P1605">
        <f>IFERROR(ROUND(Table1[[#This Row],[pledged]]/Table1[[#This Row],[backers_count]],2),0)</f>
        <v>50.98</v>
      </c>
      <c r="Q1605" t="s">
        <v>8324</v>
      </c>
      <c r="R1605" t="s">
        <v>8327</v>
      </c>
      <c r="S1605" s="14">
        <f>(((Table1[[#This Row],[launched_at]]/60)/60)/24)+DATE(1970,1,1)</f>
        <v>42016.706678240742</v>
      </c>
      <c r="T1605" s="14">
        <f>(((Table1[[#This Row],[deadline]]/60)/60)/24)+DATE(1970,1,1)</f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9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>ROUND(Table1[[#This Row],[pledged]]/Table1[[#This Row],[goal]]*100,0)</f>
        <v>112</v>
      </c>
      <c r="P1606">
        <f>IFERROR(ROUND(Table1[[#This Row],[pledged]]/Table1[[#This Row],[backers_count]],2),0)</f>
        <v>56</v>
      </c>
      <c r="Q1606" t="s">
        <v>8309</v>
      </c>
      <c r="R1606" t="s">
        <v>8316</v>
      </c>
      <c r="S1606" s="14">
        <f>(((Table1[[#This Row],[launched_at]]/60)/60)/24)+DATE(1970,1,1)</f>
        <v>42128.628113425926</v>
      </c>
      <c r="T1606" s="14">
        <f>(((Table1[[#This Row],[deadline]]/60)/60)/24)+DATE(1970,1,1)</f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9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>ROUND(Table1[[#This Row],[pledged]]/Table1[[#This Row],[goal]]*100,0)</f>
        <v>23</v>
      </c>
      <c r="P1607">
        <f>IFERROR(ROUND(Table1[[#This Row],[pledged]]/Table1[[#This Row],[backers_count]],2),0)</f>
        <v>96.55</v>
      </c>
      <c r="Q1607" t="s">
        <v>8324</v>
      </c>
      <c r="R1607" t="s">
        <v>8327</v>
      </c>
      <c r="S1607" s="14">
        <f>(((Table1[[#This Row],[launched_at]]/60)/60)/24)+DATE(1970,1,1)</f>
        <v>42192.905694444446</v>
      </c>
      <c r="T1607" s="14">
        <f>(((Table1[[#This Row],[deadline]]/60)/60)/24)+DATE(1970,1,1)</f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9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>ROUND(Table1[[#This Row],[pledged]]/Table1[[#This Row],[goal]]*100,0)</f>
        <v>140</v>
      </c>
      <c r="P1608">
        <f>IFERROR(ROUND(Table1[[#This Row],[pledged]]/Table1[[#This Row],[backers_count]],2),0)</f>
        <v>53.75</v>
      </c>
      <c r="Q1608" t="s">
        <v>8328</v>
      </c>
      <c r="R1608" t="s">
        <v>8339</v>
      </c>
      <c r="S1608" s="14">
        <f>(((Table1[[#This Row],[launched_at]]/60)/60)/24)+DATE(1970,1,1)</f>
        <v>42461.885138888887</v>
      </c>
      <c r="T1608" s="14">
        <f>(((Table1[[#This Row],[deadline]]/60)/60)/24)+DATE(1970,1,1)</f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9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>ROUND(Table1[[#This Row],[pledged]]/Table1[[#This Row],[goal]]*100,0)</f>
        <v>43</v>
      </c>
      <c r="P1609">
        <f>IFERROR(ROUND(Table1[[#This Row],[pledged]]/Table1[[#This Row],[backers_count]],2),0)</f>
        <v>58.08</v>
      </c>
      <c r="Q1609" t="s">
        <v>8317</v>
      </c>
      <c r="R1609" t="s">
        <v>8345</v>
      </c>
      <c r="S1609" s="14">
        <f>(((Table1[[#This Row],[launched_at]]/60)/60)/24)+DATE(1970,1,1)</f>
        <v>41733.716435185182</v>
      </c>
      <c r="T1609" s="14">
        <f>(((Table1[[#This Row],[deadline]]/60)/60)/24)+DATE(1970,1,1)</f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9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>ROUND(Table1[[#This Row],[pledged]]/Table1[[#This Row],[goal]]*100,0)</f>
        <v>110</v>
      </c>
      <c r="P1610">
        <f>IFERROR(ROUND(Table1[[#This Row],[pledged]]/Table1[[#This Row],[backers_count]],2),0)</f>
        <v>81.03</v>
      </c>
      <c r="Q1610" t="s">
        <v>8324</v>
      </c>
      <c r="R1610" t="s">
        <v>8327</v>
      </c>
      <c r="S1610" s="14">
        <f>(((Table1[[#This Row],[launched_at]]/60)/60)/24)+DATE(1970,1,1)</f>
        <v>41901.282025462962</v>
      </c>
      <c r="T1610" s="14">
        <f>(((Table1[[#This Row],[deadline]]/60)/60)/24)+DATE(1970,1,1)</f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9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>ROUND(Table1[[#This Row],[pledged]]/Table1[[#This Row],[goal]]*100,0)</f>
        <v>110</v>
      </c>
      <c r="P1611">
        <f>IFERROR(ROUND(Table1[[#This Row],[pledged]]/Table1[[#This Row],[backers_count]],2),0)</f>
        <v>41.68</v>
      </c>
      <c r="Q1611" t="s">
        <v>8322</v>
      </c>
      <c r="R1611" t="s">
        <v>8333</v>
      </c>
      <c r="S1611" s="14">
        <f>(((Table1[[#This Row],[launched_at]]/60)/60)/24)+DATE(1970,1,1)</f>
        <v>41375.057222222218</v>
      </c>
      <c r="T1611" s="14">
        <f>(((Table1[[#This Row],[deadline]]/60)/60)/24)+DATE(1970,1,1)</f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9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>ROUND(Table1[[#This Row],[pledged]]/Table1[[#This Row],[goal]]*100,0)</f>
        <v>100</v>
      </c>
      <c r="P1612">
        <f>IFERROR(ROUND(Table1[[#This Row],[pledged]]/Table1[[#This Row],[backers_count]],2),0)</f>
        <v>125</v>
      </c>
      <c r="Q1612" t="s">
        <v>8324</v>
      </c>
      <c r="R1612" t="s">
        <v>8327</v>
      </c>
      <c r="S1612" s="14">
        <f>(((Table1[[#This Row],[launched_at]]/60)/60)/24)+DATE(1970,1,1)</f>
        <v>42442.623344907406</v>
      </c>
      <c r="T1612" s="14">
        <f>(((Table1[[#This Row],[deadline]]/60)/60)/24)+DATE(1970,1,1)</f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9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>ROUND(Table1[[#This Row],[pledged]]/Table1[[#This Row],[goal]]*100,0)</f>
        <v>23</v>
      </c>
      <c r="P1613">
        <f>IFERROR(ROUND(Table1[[#This Row],[pledged]]/Table1[[#This Row],[backers_count]],2),0)</f>
        <v>39.229999999999997</v>
      </c>
      <c r="Q1613" t="s">
        <v>8322</v>
      </c>
      <c r="R1613" t="s">
        <v>8340</v>
      </c>
      <c r="S1613" s="14">
        <f>(((Table1[[#This Row],[launched_at]]/60)/60)/24)+DATE(1970,1,1)</f>
        <v>41218.391446759262</v>
      </c>
      <c r="T1613" s="14">
        <f>(((Table1[[#This Row],[deadline]]/60)/60)/24)+DATE(1970,1,1)</f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9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>ROUND(Table1[[#This Row],[pledged]]/Table1[[#This Row],[goal]]*100,0)</f>
        <v>110</v>
      </c>
      <c r="P1614">
        <f>IFERROR(ROUND(Table1[[#This Row],[pledged]]/Table1[[#This Row],[backers_count]],2),0)</f>
        <v>61.02</v>
      </c>
      <c r="Q1614" t="s">
        <v>8324</v>
      </c>
      <c r="R1614" t="s">
        <v>8327</v>
      </c>
      <c r="S1614" s="14">
        <f>(((Table1[[#This Row],[launched_at]]/60)/60)/24)+DATE(1970,1,1)</f>
        <v>42264.29178240741</v>
      </c>
      <c r="T1614" s="14">
        <f>(((Table1[[#This Row],[deadline]]/60)/60)/24)+DATE(1970,1,1)</f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9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>ROUND(Table1[[#This Row],[pledged]]/Table1[[#This Row],[goal]]*100,0)</f>
        <v>144</v>
      </c>
      <c r="P1615">
        <f>IFERROR(ROUND(Table1[[#This Row],[pledged]]/Table1[[#This Row],[backers_count]],2),0)</f>
        <v>66.709999999999994</v>
      </c>
      <c r="Q1615" t="s">
        <v>8312</v>
      </c>
      <c r="R1615" t="s">
        <v>8334</v>
      </c>
      <c r="S1615" s="14">
        <f>(((Table1[[#This Row],[launched_at]]/60)/60)/24)+DATE(1970,1,1)</f>
        <v>40909.649201388893</v>
      </c>
      <c r="T1615" s="14">
        <f>(((Table1[[#This Row],[deadline]]/60)/60)/24)+DATE(1970,1,1)</f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9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>ROUND(Table1[[#This Row],[pledged]]/Table1[[#This Row],[goal]]*100,0)</f>
        <v>109</v>
      </c>
      <c r="P1616">
        <f>IFERROR(ROUND(Table1[[#This Row],[pledged]]/Table1[[#This Row],[backers_count]],2),0)</f>
        <v>50.63</v>
      </c>
      <c r="Q1616" t="s">
        <v>8328</v>
      </c>
      <c r="R1616" t="s">
        <v>8329</v>
      </c>
      <c r="S1616" s="14">
        <f>(((Table1[[#This Row],[launched_at]]/60)/60)/24)+DATE(1970,1,1)</f>
        <v>41160.871886574074</v>
      </c>
      <c r="T1616" s="14">
        <f>(((Table1[[#This Row],[deadline]]/60)/60)/24)+DATE(1970,1,1)</f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9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>ROUND(Table1[[#This Row],[pledged]]/Table1[[#This Row],[goal]]*100,0)</f>
        <v>109</v>
      </c>
      <c r="P1617">
        <f>IFERROR(ROUND(Table1[[#This Row],[pledged]]/Table1[[#This Row],[backers_count]],2),0)</f>
        <v>24.15</v>
      </c>
      <c r="Q1617" t="s">
        <v>8328</v>
      </c>
      <c r="R1617" t="s">
        <v>8332</v>
      </c>
      <c r="S1617" s="14">
        <f>(((Table1[[#This Row],[launched_at]]/60)/60)/24)+DATE(1970,1,1)</f>
        <v>42065.053368055553</v>
      </c>
      <c r="T1617" s="14">
        <f>(((Table1[[#This Row],[deadline]]/60)/60)/24)+DATE(1970,1,1)</f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9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>ROUND(Table1[[#This Row],[pledged]]/Table1[[#This Row],[goal]]*100,0)</f>
        <v>55</v>
      </c>
      <c r="P1618">
        <f>IFERROR(ROUND(Table1[[#This Row],[pledged]]/Table1[[#This Row],[backers_count]],2),0)</f>
        <v>109.04</v>
      </c>
      <c r="Q1618" t="s">
        <v>8324</v>
      </c>
      <c r="R1618" t="s">
        <v>8336</v>
      </c>
      <c r="S1618" s="14">
        <f>(((Table1[[#This Row],[launched_at]]/60)/60)/24)+DATE(1970,1,1)</f>
        <v>42293.853541666671</v>
      </c>
      <c r="T1618" s="14">
        <f>(((Table1[[#This Row],[deadline]]/60)/60)/24)+DATE(1970,1,1)</f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9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>ROUND(Table1[[#This Row],[pledged]]/Table1[[#This Row],[goal]]*100,0)</f>
        <v>9</v>
      </c>
      <c r="P1619">
        <f>IFERROR(ROUND(Table1[[#This Row],[pledged]]/Table1[[#This Row],[backers_count]],2),0)</f>
        <v>389.29</v>
      </c>
      <c r="Q1619" t="s">
        <v>8309</v>
      </c>
      <c r="R1619" t="s">
        <v>8343</v>
      </c>
      <c r="S1619" s="14">
        <f>(((Table1[[#This Row],[launched_at]]/60)/60)/24)+DATE(1970,1,1)</f>
        <v>42080.757326388892</v>
      </c>
      <c r="T1619" s="14">
        <f>(((Table1[[#This Row],[deadline]]/60)/60)/24)+DATE(1970,1,1)</f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9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>ROUND(Table1[[#This Row],[pledged]]/Table1[[#This Row],[goal]]*100,0)</f>
        <v>109</v>
      </c>
      <c r="P1620">
        <f>IFERROR(ROUND(Table1[[#This Row],[pledged]]/Table1[[#This Row],[backers_count]],2),0)</f>
        <v>40.07</v>
      </c>
      <c r="Q1620" t="s">
        <v>8324</v>
      </c>
      <c r="R1620" t="s">
        <v>8327</v>
      </c>
      <c r="S1620" s="14">
        <f>(((Table1[[#This Row],[launched_at]]/60)/60)/24)+DATE(1970,1,1)</f>
        <v>41491.79478009259</v>
      </c>
      <c r="T1620" s="14">
        <f>(((Table1[[#This Row],[deadline]]/60)/60)/24)+DATE(1970,1,1)</f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9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>ROUND(Table1[[#This Row],[pledged]]/Table1[[#This Row],[goal]]*100,0)</f>
        <v>1</v>
      </c>
      <c r="P1621">
        <f>IFERROR(ROUND(Table1[[#This Row],[pledged]]/Table1[[#This Row],[backers_count]],2),0)</f>
        <v>49.38</v>
      </c>
      <c r="Q1621" t="s">
        <v>8317</v>
      </c>
      <c r="R1621" t="s">
        <v>8335</v>
      </c>
      <c r="S1621" s="14">
        <f>(((Table1[[#This Row],[launched_at]]/60)/60)/24)+DATE(1970,1,1)</f>
        <v>41927.295694444445</v>
      </c>
      <c r="T1621" s="14">
        <f>(((Table1[[#This Row],[deadline]]/60)/60)/24)+DATE(1970,1,1)</f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9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>ROUND(Table1[[#This Row],[pledged]]/Table1[[#This Row],[goal]]*100,0)</f>
        <v>181</v>
      </c>
      <c r="P1622">
        <f>IFERROR(ROUND(Table1[[#This Row],[pledged]]/Table1[[#This Row],[backers_count]],2),0)</f>
        <v>40.49</v>
      </c>
      <c r="Q1622" t="s">
        <v>8320</v>
      </c>
      <c r="R1622" t="s">
        <v>8321</v>
      </c>
      <c r="S1622" s="14">
        <f>(((Table1[[#This Row],[launched_at]]/60)/60)/24)+DATE(1970,1,1)</f>
        <v>42761.961099537039</v>
      </c>
      <c r="T1622" s="14">
        <f>(((Table1[[#This Row],[deadline]]/60)/60)/24)+DATE(1970,1,1)</f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9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>ROUND(Table1[[#This Row],[pledged]]/Table1[[#This Row],[goal]]*100,0)</f>
        <v>108</v>
      </c>
      <c r="P1623">
        <f>IFERROR(ROUND(Table1[[#This Row],[pledged]]/Table1[[#This Row],[backers_count]],2),0)</f>
        <v>54.2</v>
      </c>
      <c r="Q1623" t="s">
        <v>8328</v>
      </c>
      <c r="R1623" t="s">
        <v>8329</v>
      </c>
      <c r="S1623" s="14">
        <f>(((Table1[[#This Row],[launched_at]]/60)/60)/24)+DATE(1970,1,1)</f>
        <v>41773.932534722226</v>
      </c>
      <c r="T1623" s="14">
        <f>(((Table1[[#This Row],[deadline]]/60)/60)/24)+DATE(1970,1,1)</f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9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>ROUND(Table1[[#This Row],[pledged]]/Table1[[#This Row],[goal]]*100,0)</f>
        <v>108</v>
      </c>
      <c r="P1624">
        <f>IFERROR(ROUND(Table1[[#This Row],[pledged]]/Table1[[#This Row],[backers_count]],2),0)</f>
        <v>48.33</v>
      </c>
      <c r="Q1624" t="s">
        <v>8328</v>
      </c>
      <c r="R1624" t="s">
        <v>8332</v>
      </c>
      <c r="S1624" s="14">
        <f>(((Table1[[#This Row],[launched_at]]/60)/60)/24)+DATE(1970,1,1)</f>
        <v>40638.092974537038</v>
      </c>
      <c r="T1624" s="14">
        <f>(((Table1[[#This Row],[deadline]]/60)/60)/24)+DATE(1970,1,1)</f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9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>ROUND(Table1[[#This Row],[pledged]]/Table1[[#This Row],[goal]]*100,0)</f>
        <v>108</v>
      </c>
      <c r="P1625">
        <f>IFERROR(ROUND(Table1[[#This Row],[pledged]]/Table1[[#This Row],[backers_count]],2),0)</f>
        <v>47.46</v>
      </c>
      <c r="Q1625" t="s">
        <v>8324</v>
      </c>
      <c r="R1625" t="s">
        <v>8327</v>
      </c>
      <c r="S1625" s="14">
        <f>(((Table1[[#This Row],[launched_at]]/60)/60)/24)+DATE(1970,1,1)</f>
        <v>41759.13962962963</v>
      </c>
      <c r="T1625" s="14">
        <f>(((Table1[[#This Row],[deadline]]/60)/60)/24)+DATE(1970,1,1)</f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9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>ROUND(Table1[[#This Row],[pledged]]/Table1[[#This Row],[goal]]*100,0)</f>
        <v>42</v>
      </c>
      <c r="P1626">
        <f>IFERROR(ROUND(Table1[[#This Row],[pledged]]/Table1[[#This Row],[backers_count]],2),0)</f>
        <v>34.18</v>
      </c>
      <c r="Q1626" t="s">
        <v>8328</v>
      </c>
      <c r="R1626" t="s">
        <v>8351</v>
      </c>
      <c r="S1626" s="14">
        <f>(((Table1[[#This Row],[launched_at]]/60)/60)/24)+DATE(1970,1,1)</f>
        <v>41541.106921296298</v>
      </c>
      <c r="T1626" s="14">
        <f>(((Table1[[#This Row],[deadline]]/60)/60)/24)+DATE(1970,1,1)</f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9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>ROUND(Table1[[#This Row],[pledged]]/Table1[[#This Row],[goal]]*100,0)</f>
        <v>108</v>
      </c>
      <c r="P1627">
        <f>IFERROR(ROUND(Table1[[#This Row],[pledged]]/Table1[[#This Row],[backers_count]],2),0)</f>
        <v>72.97</v>
      </c>
      <c r="Q1627" t="s">
        <v>8324</v>
      </c>
      <c r="R1627" t="s">
        <v>8336</v>
      </c>
      <c r="S1627" s="14">
        <f>(((Table1[[#This Row],[launched_at]]/60)/60)/24)+DATE(1970,1,1)</f>
        <v>41775.636157407411</v>
      </c>
      <c r="T1627" s="14">
        <f>(((Table1[[#This Row],[deadline]]/60)/60)/24)+DATE(1970,1,1)</f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9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>ROUND(Table1[[#This Row],[pledged]]/Table1[[#This Row],[goal]]*100,0)</f>
        <v>5</v>
      </c>
      <c r="P1628">
        <f>IFERROR(ROUND(Table1[[#This Row],[pledged]]/Table1[[#This Row],[backers_count]],2),0)</f>
        <v>450</v>
      </c>
      <c r="Q1628" t="s">
        <v>8324</v>
      </c>
      <c r="R1628" t="s">
        <v>8327</v>
      </c>
      <c r="S1628" s="14">
        <f>(((Table1[[#This Row],[launched_at]]/60)/60)/24)+DATE(1970,1,1)</f>
        <v>42785.270370370374</v>
      </c>
      <c r="T1628" s="14">
        <f>(((Table1[[#This Row],[deadline]]/60)/60)/24)+DATE(1970,1,1)</f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9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>ROUND(Table1[[#This Row],[pledged]]/Table1[[#This Row],[goal]]*100,0)</f>
        <v>101</v>
      </c>
      <c r="P1629">
        <f>IFERROR(ROUND(Table1[[#This Row],[pledged]]/Table1[[#This Row],[backers_count]],2),0)</f>
        <v>299.22000000000003</v>
      </c>
      <c r="Q1629" t="s">
        <v>8314</v>
      </c>
      <c r="R1629" t="s">
        <v>8315</v>
      </c>
      <c r="S1629" s="14">
        <f>(((Table1[[#This Row],[launched_at]]/60)/60)/24)+DATE(1970,1,1)</f>
        <v>42161.770833333328</v>
      </c>
      <c r="T1629" s="14">
        <f>(((Table1[[#This Row],[deadline]]/60)/60)/24)+DATE(1970,1,1)</f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9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>ROUND(Table1[[#This Row],[pledged]]/Table1[[#This Row],[goal]]*100,0)</f>
        <v>128</v>
      </c>
      <c r="P1630">
        <f>IFERROR(ROUND(Table1[[#This Row],[pledged]]/Table1[[#This Row],[backers_count]],2),0)</f>
        <v>45.59</v>
      </c>
      <c r="Q1630" t="s">
        <v>8328</v>
      </c>
      <c r="R1630" t="s">
        <v>8339</v>
      </c>
      <c r="S1630" s="14">
        <f>(((Table1[[#This Row],[launched_at]]/60)/60)/24)+DATE(1970,1,1)</f>
        <v>42039.878379629634</v>
      </c>
      <c r="T1630" s="14">
        <f>(((Table1[[#This Row],[deadline]]/60)/60)/24)+DATE(1970,1,1)</f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9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>ROUND(Table1[[#This Row],[pledged]]/Table1[[#This Row],[goal]]*100,0)</f>
        <v>108</v>
      </c>
      <c r="P1631">
        <f>IFERROR(ROUND(Table1[[#This Row],[pledged]]/Table1[[#This Row],[backers_count]],2),0)</f>
        <v>70.760000000000005</v>
      </c>
      <c r="Q1631" t="s">
        <v>8324</v>
      </c>
      <c r="R1631" t="s">
        <v>8327</v>
      </c>
      <c r="S1631" s="14">
        <f>(((Table1[[#This Row],[launched_at]]/60)/60)/24)+DATE(1970,1,1)</f>
        <v>42545.478333333333</v>
      </c>
      <c r="T1631" s="14">
        <f>(((Table1[[#This Row],[deadline]]/60)/60)/24)+DATE(1970,1,1)</f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9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>ROUND(Table1[[#This Row],[pledged]]/Table1[[#This Row],[goal]]*100,0)</f>
        <v>134</v>
      </c>
      <c r="P1632">
        <f>IFERROR(ROUND(Table1[[#This Row],[pledged]]/Table1[[#This Row],[backers_count]],2),0)</f>
        <v>70.55</v>
      </c>
      <c r="Q1632" t="s">
        <v>8328</v>
      </c>
      <c r="R1632" t="s">
        <v>8332</v>
      </c>
      <c r="S1632" s="14">
        <f>(((Table1[[#This Row],[launched_at]]/60)/60)/24)+DATE(1970,1,1)</f>
        <v>41768.841921296298</v>
      </c>
      <c r="T1632" s="14">
        <f>(((Table1[[#This Row],[deadline]]/60)/60)/24)+DATE(1970,1,1)</f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9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>ROUND(Table1[[#This Row],[pledged]]/Table1[[#This Row],[goal]]*100,0)</f>
        <v>107</v>
      </c>
      <c r="P1633">
        <f>IFERROR(ROUND(Table1[[#This Row],[pledged]]/Table1[[#This Row],[backers_count]],2),0)</f>
        <v>81.239999999999995</v>
      </c>
      <c r="Q1633" t="s">
        <v>8324</v>
      </c>
      <c r="R1633" t="s">
        <v>8336</v>
      </c>
      <c r="S1633" s="14">
        <f>(((Table1[[#This Row],[launched_at]]/60)/60)/24)+DATE(1970,1,1)</f>
        <v>41982.773356481484</v>
      </c>
      <c r="T1633" s="14">
        <f>(((Table1[[#This Row],[deadline]]/60)/60)/24)+DATE(1970,1,1)</f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9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>ROUND(Table1[[#This Row],[pledged]]/Table1[[#This Row],[goal]]*100,0)</f>
        <v>3</v>
      </c>
      <c r="P1634">
        <f>IFERROR(ROUND(Table1[[#This Row],[pledged]]/Table1[[#This Row],[backers_count]],2),0)</f>
        <v>106.8</v>
      </c>
      <c r="Q1634" t="s">
        <v>8309</v>
      </c>
      <c r="R1634" t="s">
        <v>8319</v>
      </c>
      <c r="S1634" s="14">
        <f>(((Table1[[#This Row],[launched_at]]/60)/60)/24)+DATE(1970,1,1)</f>
        <v>42116.54315972222</v>
      </c>
      <c r="T1634" s="14">
        <f>(((Table1[[#This Row],[deadline]]/60)/60)/24)+DATE(1970,1,1)</f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9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>ROUND(Table1[[#This Row],[pledged]]/Table1[[#This Row],[goal]]*100,0)</f>
        <v>107</v>
      </c>
      <c r="P1635">
        <f>IFERROR(ROUND(Table1[[#This Row],[pledged]]/Table1[[#This Row],[backers_count]],2),0)</f>
        <v>37.08</v>
      </c>
      <c r="Q1635" t="s">
        <v>8324</v>
      </c>
      <c r="R1635" t="s">
        <v>8327</v>
      </c>
      <c r="S1635" s="14">
        <f>(((Table1[[#This Row],[launched_at]]/60)/60)/24)+DATE(1970,1,1)</f>
        <v>42318.593703703707</v>
      </c>
      <c r="T1635" s="14">
        <f>(((Table1[[#This Row],[deadline]]/60)/60)/24)+DATE(1970,1,1)</f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9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>ROUND(Table1[[#This Row],[pledged]]/Table1[[#This Row],[goal]]*100,0)</f>
        <v>107</v>
      </c>
      <c r="P1636">
        <f>IFERROR(ROUND(Table1[[#This Row],[pledged]]/Table1[[#This Row],[backers_count]],2),0)</f>
        <v>37.590000000000003</v>
      </c>
      <c r="Q1636" t="s">
        <v>8324</v>
      </c>
      <c r="R1636" t="s">
        <v>8327</v>
      </c>
      <c r="S1636" s="14">
        <f>(((Table1[[#This Row],[launched_at]]/60)/60)/24)+DATE(1970,1,1)</f>
        <v>41766.80572916667</v>
      </c>
      <c r="T1636" s="14">
        <f>(((Table1[[#This Row],[deadline]]/60)/60)/24)+DATE(1970,1,1)</f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9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>ROUND(Table1[[#This Row],[pledged]]/Table1[[#This Row],[goal]]*100,0)</f>
        <v>107</v>
      </c>
      <c r="P1637">
        <f>IFERROR(ROUND(Table1[[#This Row],[pledged]]/Table1[[#This Row],[backers_count]],2),0)</f>
        <v>35.04</v>
      </c>
      <c r="Q1637" t="s">
        <v>8324</v>
      </c>
      <c r="R1637" t="s">
        <v>8327</v>
      </c>
      <c r="S1637" s="14">
        <f>(((Table1[[#This Row],[launched_at]]/60)/60)/24)+DATE(1970,1,1)</f>
        <v>42495.434236111112</v>
      </c>
      <c r="T1637" s="14">
        <f>(((Table1[[#This Row],[deadline]]/60)/60)/24)+DATE(1970,1,1)</f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9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>ROUND(Table1[[#This Row],[pledged]]/Table1[[#This Row],[goal]]*100,0)</f>
        <v>408</v>
      </c>
      <c r="P1638">
        <f>IFERROR(ROUND(Table1[[#This Row],[pledged]]/Table1[[#This Row],[backers_count]],2),0)</f>
        <v>33.549999999999997</v>
      </c>
      <c r="Q1638" t="s">
        <v>8317</v>
      </c>
      <c r="R1638" t="s">
        <v>8318</v>
      </c>
      <c r="S1638" s="14">
        <f>(((Table1[[#This Row],[launched_at]]/60)/60)/24)+DATE(1970,1,1)</f>
        <v>41965.616655092599</v>
      </c>
      <c r="T1638" s="14">
        <f>(((Table1[[#This Row],[deadline]]/60)/60)/24)+DATE(1970,1,1)</f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9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>ROUND(Table1[[#This Row],[pledged]]/Table1[[#This Row],[goal]]*100,0)</f>
        <v>106</v>
      </c>
      <c r="P1639">
        <f>IFERROR(ROUND(Table1[[#This Row],[pledged]]/Table1[[#This Row],[backers_count]],2),0)</f>
        <v>64.63</v>
      </c>
      <c r="Q1639" t="s">
        <v>8324</v>
      </c>
      <c r="R1639" t="s">
        <v>8327</v>
      </c>
      <c r="S1639" s="14">
        <f>(((Table1[[#This Row],[launched_at]]/60)/60)/24)+DATE(1970,1,1)</f>
        <v>42170.910231481481</v>
      </c>
      <c r="T1639" s="14">
        <f>(((Table1[[#This Row],[deadline]]/60)/60)/24)+DATE(1970,1,1)</f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9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>ROUND(Table1[[#This Row],[pledged]]/Table1[[#This Row],[goal]]*100,0)</f>
        <v>106</v>
      </c>
      <c r="P1640">
        <f>IFERROR(ROUND(Table1[[#This Row],[pledged]]/Table1[[#This Row],[backers_count]],2),0)</f>
        <v>46.43</v>
      </c>
      <c r="Q1640" t="s">
        <v>8324</v>
      </c>
      <c r="R1640" t="s">
        <v>8327</v>
      </c>
      <c r="S1640" s="14">
        <f>(((Table1[[#This Row],[launched_at]]/60)/60)/24)+DATE(1970,1,1)</f>
        <v>42167.434166666666</v>
      </c>
      <c r="T1640" s="14">
        <f>(((Table1[[#This Row],[deadline]]/60)/60)/24)+DATE(1970,1,1)</f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9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>ROUND(Table1[[#This Row],[pledged]]/Table1[[#This Row],[goal]]*100,0)</f>
        <v>132</v>
      </c>
      <c r="P1641">
        <f>IFERROR(ROUND(Table1[[#This Row],[pledged]]/Table1[[#This Row],[backers_count]],2),0)</f>
        <v>105.44</v>
      </c>
      <c r="Q1641" t="s">
        <v>8314</v>
      </c>
      <c r="R1641" t="s">
        <v>8315</v>
      </c>
      <c r="S1641" s="14">
        <f>(((Table1[[#This Row],[launched_at]]/60)/60)/24)+DATE(1970,1,1)</f>
        <v>42104.840335648143</v>
      </c>
      <c r="T1641" s="14">
        <f>(((Table1[[#This Row],[deadline]]/60)/60)/24)+DATE(1970,1,1)</f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9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>ROUND(Table1[[#This Row],[pledged]]/Table1[[#This Row],[goal]]*100,0)</f>
        <v>146</v>
      </c>
      <c r="P1642">
        <f>IFERROR(ROUND(Table1[[#This Row],[pledged]]/Table1[[#This Row],[backers_count]],2),0)</f>
        <v>292.77999999999997</v>
      </c>
      <c r="Q1642" t="s">
        <v>8324</v>
      </c>
      <c r="R1642" t="s">
        <v>8327</v>
      </c>
      <c r="S1642" s="14">
        <f>(((Table1[[#This Row],[launched_at]]/60)/60)/24)+DATE(1970,1,1)</f>
        <v>41822.57503472222</v>
      </c>
      <c r="T1642" s="14">
        <f>(((Table1[[#This Row],[deadline]]/60)/60)/24)+DATE(1970,1,1)</f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9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>ROUND(Table1[[#This Row],[pledged]]/Table1[[#This Row],[goal]]*100,0)</f>
        <v>103</v>
      </c>
      <c r="P1643">
        <f>IFERROR(ROUND(Table1[[#This Row],[pledged]]/Table1[[#This Row],[backers_count]],2),0)</f>
        <v>77.349999999999994</v>
      </c>
      <c r="Q1643" t="s">
        <v>8328</v>
      </c>
      <c r="R1643" t="s">
        <v>8329</v>
      </c>
      <c r="S1643" s="14">
        <f>(((Table1[[#This Row],[launched_at]]/60)/60)/24)+DATE(1970,1,1)</f>
        <v>41371.648078703707</v>
      </c>
      <c r="T1643" s="14">
        <f>(((Table1[[#This Row],[deadline]]/60)/60)/24)+DATE(1970,1,1)</f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9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>ROUND(Table1[[#This Row],[pledged]]/Table1[[#This Row],[goal]]*100,0)</f>
        <v>11</v>
      </c>
      <c r="P1644">
        <f>IFERROR(ROUND(Table1[[#This Row],[pledged]]/Table1[[#This Row],[backers_count]],2),0)</f>
        <v>97.41</v>
      </c>
      <c r="Q1644" t="s">
        <v>8309</v>
      </c>
      <c r="R1644" t="s">
        <v>8343</v>
      </c>
      <c r="S1644" s="14">
        <f>(((Table1[[#This Row],[launched_at]]/60)/60)/24)+DATE(1970,1,1)</f>
        <v>42268.531631944439</v>
      </c>
      <c r="T1644" s="14">
        <f>(((Table1[[#This Row],[deadline]]/60)/60)/24)+DATE(1970,1,1)</f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9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>ROUND(Table1[[#This Row],[pledged]]/Table1[[#This Row],[goal]]*100,0)</f>
        <v>175</v>
      </c>
      <c r="P1645">
        <f>IFERROR(ROUND(Table1[[#This Row],[pledged]]/Table1[[#This Row],[backers_count]],2),0)</f>
        <v>48.7</v>
      </c>
      <c r="Q1645" t="s">
        <v>8324</v>
      </c>
      <c r="R1645" t="s">
        <v>8327</v>
      </c>
      <c r="S1645" s="14">
        <f>(((Table1[[#This Row],[launched_at]]/60)/60)/24)+DATE(1970,1,1)</f>
        <v>42493.219236111108</v>
      </c>
      <c r="T1645" s="14">
        <f>(((Table1[[#This Row],[deadline]]/60)/60)/24)+DATE(1970,1,1)</f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9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>ROUND(Table1[[#This Row],[pledged]]/Table1[[#This Row],[goal]]*100,0)</f>
        <v>105</v>
      </c>
      <c r="P1646">
        <f>IFERROR(ROUND(Table1[[#This Row],[pledged]]/Table1[[#This Row],[backers_count]],2),0)</f>
        <v>40.94</v>
      </c>
      <c r="Q1646" t="s">
        <v>8324</v>
      </c>
      <c r="R1646" t="s">
        <v>8327</v>
      </c>
      <c r="S1646" s="14">
        <f>(((Table1[[#This Row],[launched_at]]/60)/60)/24)+DATE(1970,1,1)</f>
        <v>42462.893495370372</v>
      </c>
      <c r="T1646" s="14">
        <f>(((Table1[[#This Row],[deadline]]/60)/60)/24)+DATE(1970,1,1)</f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9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>ROUND(Table1[[#This Row],[pledged]]/Table1[[#This Row],[goal]]*100,0)</f>
        <v>105</v>
      </c>
      <c r="P1647">
        <f>IFERROR(ROUND(Table1[[#This Row],[pledged]]/Table1[[#This Row],[backers_count]],2),0)</f>
        <v>32.32</v>
      </c>
      <c r="Q1647" t="s">
        <v>8328</v>
      </c>
      <c r="R1647" t="s">
        <v>8329</v>
      </c>
      <c r="S1647" s="14">
        <f>(((Table1[[#This Row],[launched_at]]/60)/60)/24)+DATE(1970,1,1)</f>
        <v>40310.287673611114</v>
      </c>
      <c r="T1647" s="14">
        <f>(((Table1[[#This Row],[deadline]]/60)/60)/24)+DATE(1970,1,1)</f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9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>ROUND(Table1[[#This Row],[pledged]]/Table1[[#This Row],[goal]]*100,0)</f>
        <v>174</v>
      </c>
      <c r="P1648">
        <f>IFERROR(ROUND(Table1[[#This Row],[pledged]]/Table1[[#This Row],[backers_count]],2),0)</f>
        <v>68.84</v>
      </c>
      <c r="Q1648" t="s">
        <v>8324</v>
      </c>
      <c r="R1648" t="s">
        <v>8327</v>
      </c>
      <c r="S1648" s="14">
        <f>(((Table1[[#This Row],[launched_at]]/60)/60)/24)+DATE(1970,1,1)</f>
        <v>42440.416504629626</v>
      </c>
      <c r="T1648" s="14">
        <f>(((Table1[[#This Row],[deadline]]/60)/60)/24)+DATE(1970,1,1)</f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9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>ROUND(Table1[[#This Row],[pledged]]/Table1[[#This Row],[goal]]*100,0)</f>
        <v>105</v>
      </c>
      <c r="P1649">
        <f>IFERROR(ROUND(Table1[[#This Row],[pledged]]/Table1[[#This Row],[backers_count]],2),0)</f>
        <v>104.6</v>
      </c>
      <c r="Q1649" t="s">
        <v>8322</v>
      </c>
      <c r="R1649" t="s">
        <v>8344</v>
      </c>
      <c r="S1649" s="14">
        <f>(((Table1[[#This Row],[launched_at]]/60)/60)/24)+DATE(1970,1,1)</f>
        <v>40322.53938657407</v>
      </c>
      <c r="T1649" s="14">
        <f>(((Table1[[#This Row],[deadline]]/60)/60)/24)+DATE(1970,1,1)</f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9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>ROUND(Table1[[#This Row],[pledged]]/Table1[[#This Row],[goal]]*100,0)</f>
        <v>130</v>
      </c>
      <c r="P1650">
        <f>IFERROR(ROUND(Table1[[#This Row],[pledged]]/Table1[[#This Row],[backers_count]],2),0)</f>
        <v>37.270000000000003</v>
      </c>
      <c r="Q1650" t="s">
        <v>8328</v>
      </c>
      <c r="R1650" t="s">
        <v>8337</v>
      </c>
      <c r="S1650" s="14">
        <f>(((Table1[[#This Row],[launched_at]]/60)/60)/24)+DATE(1970,1,1)</f>
        <v>42522.880243055552</v>
      </c>
      <c r="T1650" s="14">
        <f>(((Table1[[#This Row],[deadline]]/60)/60)/24)+DATE(1970,1,1)</f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9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>ROUND(Table1[[#This Row],[pledged]]/Table1[[#This Row],[goal]]*100,0)</f>
        <v>104</v>
      </c>
      <c r="P1651">
        <f>IFERROR(ROUND(Table1[[#This Row],[pledged]]/Table1[[#This Row],[backers_count]],2),0)</f>
        <v>66.87</v>
      </c>
      <c r="Q1651" t="s">
        <v>8328</v>
      </c>
      <c r="R1651" t="s">
        <v>8337</v>
      </c>
      <c r="S1651" s="14">
        <f>(((Table1[[#This Row],[launched_at]]/60)/60)/24)+DATE(1970,1,1)</f>
        <v>41526.592395833337</v>
      </c>
      <c r="T1651" s="14">
        <f>(((Table1[[#This Row],[deadline]]/60)/60)/24)+DATE(1970,1,1)</f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9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>ROUND(Table1[[#This Row],[pledged]]/Table1[[#This Row],[goal]]*100,0)</f>
        <v>52</v>
      </c>
      <c r="P1652">
        <f>IFERROR(ROUND(Table1[[#This Row],[pledged]]/Table1[[#This Row],[backers_count]],2),0)</f>
        <v>49.21</v>
      </c>
      <c r="Q1652" t="s">
        <v>8324</v>
      </c>
      <c r="R1652" t="s">
        <v>8336</v>
      </c>
      <c r="S1652" s="14">
        <f>(((Table1[[#This Row],[launched_at]]/60)/60)/24)+DATE(1970,1,1)</f>
        <v>41858.761782407404</v>
      </c>
      <c r="T1652" s="14">
        <f>(((Table1[[#This Row],[deadline]]/60)/60)/24)+DATE(1970,1,1)</f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9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>ROUND(Table1[[#This Row],[pledged]]/Table1[[#This Row],[goal]]*100,0)</f>
        <v>3</v>
      </c>
      <c r="P1653">
        <f>IFERROR(ROUND(Table1[[#This Row],[pledged]]/Table1[[#This Row],[backers_count]],2),0)</f>
        <v>108.63</v>
      </c>
      <c r="Q1653" t="s">
        <v>8309</v>
      </c>
      <c r="R1653" t="s">
        <v>8311</v>
      </c>
      <c r="S1653" s="14">
        <f>(((Table1[[#This Row],[launched_at]]/60)/60)/24)+DATE(1970,1,1)</f>
        <v>42489.696585648147</v>
      </c>
      <c r="T1653" s="14">
        <f>(((Table1[[#This Row],[deadline]]/60)/60)/24)+DATE(1970,1,1)</f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9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>ROUND(Table1[[#This Row],[pledged]]/Table1[[#This Row],[goal]]*100,0)</f>
        <v>104</v>
      </c>
      <c r="P1654">
        <f>IFERROR(ROUND(Table1[[#This Row],[pledged]]/Table1[[#This Row],[backers_count]],2),0)</f>
        <v>27.15</v>
      </c>
      <c r="Q1654" t="s">
        <v>8328</v>
      </c>
      <c r="R1654" t="s">
        <v>8332</v>
      </c>
      <c r="S1654" s="14">
        <f>(((Table1[[#This Row],[launched_at]]/60)/60)/24)+DATE(1970,1,1)</f>
        <v>41766.970648148148</v>
      </c>
      <c r="T1654" s="14">
        <f>(((Table1[[#This Row],[deadline]]/60)/60)/24)+DATE(1970,1,1)</f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9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>ROUND(Table1[[#This Row],[pledged]]/Table1[[#This Row],[goal]]*100,0)</f>
        <v>104</v>
      </c>
      <c r="P1655">
        <f>IFERROR(ROUND(Table1[[#This Row],[pledged]]/Table1[[#This Row],[backers_count]],2),0)</f>
        <v>186.07</v>
      </c>
      <c r="Q1655" t="s">
        <v>8324</v>
      </c>
      <c r="R1655" t="s">
        <v>8327</v>
      </c>
      <c r="S1655" s="14">
        <f>(((Table1[[#This Row],[launched_at]]/60)/60)/24)+DATE(1970,1,1)</f>
        <v>42100.927858796291</v>
      </c>
      <c r="T1655" s="14">
        <f>(((Table1[[#This Row],[deadline]]/60)/60)/24)+DATE(1970,1,1)</f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9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>ROUND(Table1[[#This Row],[pledged]]/Table1[[#This Row],[goal]]*100,0)</f>
        <v>104</v>
      </c>
      <c r="P1656">
        <f>IFERROR(ROUND(Table1[[#This Row],[pledged]]/Table1[[#This Row],[backers_count]],2),0)</f>
        <v>57.78</v>
      </c>
      <c r="Q1656" t="s">
        <v>8328</v>
      </c>
      <c r="R1656" t="s">
        <v>8329</v>
      </c>
      <c r="S1656" s="14">
        <f>(((Table1[[#This Row],[launched_at]]/60)/60)/24)+DATE(1970,1,1)</f>
        <v>40632.94195601852</v>
      </c>
      <c r="T1656" s="14">
        <f>(((Table1[[#This Row],[deadline]]/60)/60)/24)+DATE(1970,1,1)</f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9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>ROUND(Table1[[#This Row],[pledged]]/Table1[[#This Row],[goal]]*100,0)</f>
        <v>104</v>
      </c>
      <c r="P1657">
        <f>IFERROR(ROUND(Table1[[#This Row],[pledged]]/Table1[[#This Row],[backers_count]],2),0)</f>
        <v>19.7</v>
      </c>
      <c r="Q1657" t="s">
        <v>8324</v>
      </c>
      <c r="R1657" t="s">
        <v>8327</v>
      </c>
      <c r="S1657" s="14">
        <f>(((Table1[[#This Row],[launched_at]]/60)/60)/24)+DATE(1970,1,1)</f>
        <v>42060.035636574074</v>
      </c>
      <c r="T1657" s="14">
        <f>(((Table1[[#This Row],[deadline]]/60)/60)/24)+DATE(1970,1,1)</f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9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>ROUND(Table1[[#This Row],[pledged]]/Table1[[#This Row],[goal]]*100,0)</f>
        <v>104</v>
      </c>
      <c r="P1658">
        <f>IFERROR(ROUND(Table1[[#This Row],[pledged]]/Table1[[#This Row],[backers_count]],2),0)</f>
        <v>866.67</v>
      </c>
      <c r="Q1658" t="s">
        <v>8324</v>
      </c>
      <c r="R1658" t="s">
        <v>8327</v>
      </c>
      <c r="S1658" s="14">
        <f>(((Table1[[#This Row],[launched_at]]/60)/60)/24)+DATE(1970,1,1)</f>
        <v>42321.101759259262</v>
      </c>
      <c r="T1658" s="14">
        <f>(((Table1[[#This Row],[deadline]]/60)/60)/24)+DATE(1970,1,1)</f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9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>ROUND(Table1[[#This Row],[pledged]]/Table1[[#This Row],[goal]]*100,0)</f>
        <v>173</v>
      </c>
      <c r="P1659">
        <f>IFERROR(ROUND(Table1[[#This Row],[pledged]]/Table1[[#This Row],[backers_count]],2),0)</f>
        <v>32.07</v>
      </c>
      <c r="Q1659" t="s">
        <v>8312</v>
      </c>
      <c r="R1659" t="s">
        <v>8334</v>
      </c>
      <c r="S1659" s="14">
        <f>(((Table1[[#This Row],[launched_at]]/60)/60)/24)+DATE(1970,1,1)</f>
        <v>41095.900694444441</v>
      </c>
      <c r="T1659" s="14">
        <f>(((Table1[[#This Row],[deadline]]/60)/60)/24)+DATE(1970,1,1)</f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9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>ROUND(Table1[[#This Row],[pledged]]/Table1[[#This Row],[goal]]*100,0)</f>
        <v>106</v>
      </c>
      <c r="P1660">
        <f>IFERROR(ROUND(Table1[[#This Row],[pledged]]/Table1[[#This Row],[backers_count]],2),0)</f>
        <v>54.08</v>
      </c>
      <c r="Q1660" t="s">
        <v>8322</v>
      </c>
      <c r="R1660" t="s">
        <v>8323</v>
      </c>
      <c r="S1660" s="14">
        <f>(((Table1[[#This Row],[launched_at]]/60)/60)/24)+DATE(1970,1,1)</f>
        <v>42576.452731481477</v>
      </c>
      <c r="T1660" s="14">
        <f>(((Table1[[#This Row],[deadline]]/60)/60)/24)+DATE(1970,1,1)</f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9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>ROUND(Table1[[#This Row],[pledged]]/Table1[[#This Row],[goal]]*100,0)</f>
        <v>104</v>
      </c>
      <c r="P1661">
        <f>IFERROR(ROUND(Table1[[#This Row],[pledged]]/Table1[[#This Row],[backers_count]],2),0)</f>
        <v>66.510000000000005</v>
      </c>
      <c r="Q1661" t="s">
        <v>8324</v>
      </c>
      <c r="R1661" t="s">
        <v>8327</v>
      </c>
      <c r="S1661" s="14">
        <f>(((Table1[[#This Row],[launched_at]]/60)/60)/24)+DATE(1970,1,1)</f>
        <v>41760.935706018521</v>
      </c>
      <c r="T1661" s="14">
        <f>(((Table1[[#This Row],[deadline]]/60)/60)/24)+DATE(1970,1,1)</f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9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>ROUND(Table1[[#This Row],[pledged]]/Table1[[#This Row],[goal]]*100,0)</f>
        <v>103</v>
      </c>
      <c r="P1662">
        <f>IFERROR(ROUND(Table1[[#This Row],[pledged]]/Table1[[#This Row],[backers_count]],2),0)</f>
        <v>95.74</v>
      </c>
      <c r="Q1662" t="s">
        <v>8328</v>
      </c>
      <c r="R1662" t="s">
        <v>8342</v>
      </c>
      <c r="S1662" s="14">
        <f>(((Table1[[#This Row],[launched_at]]/60)/60)/24)+DATE(1970,1,1)</f>
        <v>40785.675011574072</v>
      </c>
      <c r="T1662" s="14">
        <f>(((Table1[[#This Row],[deadline]]/60)/60)/24)+DATE(1970,1,1)</f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9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>ROUND(Table1[[#This Row],[pledged]]/Table1[[#This Row],[goal]]*100,0)</f>
        <v>103</v>
      </c>
      <c r="P1663">
        <f>IFERROR(ROUND(Table1[[#This Row],[pledged]]/Table1[[#This Row],[backers_count]],2),0)</f>
        <v>76.03</v>
      </c>
      <c r="Q1663" t="s">
        <v>8324</v>
      </c>
      <c r="R1663" t="s">
        <v>8327</v>
      </c>
      <c r="S1663" s="14">
        <f>(((Table1[[#This Row],[launched_at]]/60)/60)/24)+DATE(1970,1,1)</f>
        <v>42124.848414351851</v>
      </c>
      <c r="T1663" s="14">
        <f>(((Table1[[#This Row],[deadline]]/60)/60)/24)+DATE(1970,1,1)</f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9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>ROUND(Table1[[#This Row],[pledged]]/Table1[[#This Row],[goal]]*100,0)</f>
        <v>215</v>
      </c>
      <c r="P1664">
        <f>IFERROR(ROUND(Table1[[#This Row],[pledged]]/Table1[[#This Row],[backers_count]],2),0)</f>
        <v>78.180000000000007</v>
      </c>
      <c r="Q1664" t="s">
        <v>8314</v>
      </c>
      <c r="R1664" t="s">
        <v>8315</v>
      </c>
      <c r="S1664" s="14">
        <f>(((Table1[[#This Row],[launched_at]]/60)/60)/24)+DATE(1970,1,1)</f>
        <v>40254.450335648151</v>
      </c>
      <c r="T1664" s="14">
        <f>(((Table1[[#This Row],[deadline]]/60)/60)/24)+DATE(1970,1,1)</f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9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>ROUND(Table1[[#This Row],[pledged]]/Table1[[#This Row],[goal]]*100,0)</f>
        <v>172</v>
      </c>
      <c r="P1665">
        <f>IFERROR(ROUND(Table1[[#This Row],[pledged]]/Table1[[#This Row],[backers_count]],2),0)</f>
        <v>33.03</v>
      </c>
      <c r="Q1665" t="s">
        <v>8324</v>
      </c>
      <c r="R1665" t="s">
        <v>8327</v>
      </c>
      <c r="S1665" s="14">
        <f>(((Table1[[#This Row],[launched_at]]/60)/60)/24)+DATE(1970,1,1)</f>
        <v>41806.605034722219</v>
      </c>
      <c r="T1665" s="14">
        <f>(((Table1[[#This Row],[deadline]]/60)/60)/24)+DATE(1970,1,1)</f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9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>ROUND(Table1[[#This Row],[pledged]]/Table1[[#This Row],[goal]]*100,0)</f>
        <v>103</v>
      </c>
      <c r="P1666">
        <f>IFERROR(ROUND(Table1[[#This Row],[pledged]]/Table1[[#This Row],[backers_count]],2),0)</f>
        <v>52.55</v>
      </c>
      <c r="Q1666" t="s">
        <v>8324</v>
      </c>
      <c r="R1666" t="s">
        <v>8327</v>
      </c>
      <c r="S1666" s="14">
        <f>(((Table1[[#This Row],[launched_at]]/60)/60)/24)+DATE(1970,1,1)</f>
        <v>42016.800208333334</v>
      </c>
      <c r="T1666" s="14">
        <f>(((Table1[[#This Row],[deadline]]/60)/60)/24)+DATE(1970,1,1)</f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9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>ROUND(Table1[[#This Row],[pledged]]/Table1[[#This Row],[goal]]*100,0)</f>
        <v>103</v>
      </c>
      <c r="P1667">
        <f>IFERROR(ROUND(Table1[[#This Row],[pledged]]/Table1[[#This Row],[backers_count]],2),0)</f>
        <v>47.57</v>
      </c>
      <c r="Q1667" t="s">
        <v>8324</v>
      </c>
      <c r="R1667" t="s">
        <v>8336</v>
      </c>
      <c r="S1667" s="14">
        <f>(((Table1[[#This Row],[launched_at]]/60)/60)/24)+DATE(1970,1,1)</f>
        <v>42495.956631944442</v>
      </c>
      <c r="T1667" s="14">
        <f>(((Table1[[#This Row],[deadline]]/60)/60)/24)+DATE(1970,1,1)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9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>ROUND(Table1[[#This Row],[pledged]]/Table1[[#This Row],[goal]]*100,0)</f>
        <v>128</v>
      </c>
      <c r="P1668">
        <f>IFERROR(ROUND(Table1[[#This Row],[pledged]]/Table1[[#This Row],[backers_count]],2),0)</f>
        <v>30.95</v>
      </c>
      <c r="Q1668" t="s">
        <v>8324</v>
      </c>
      <c r="R1668" t="s">
        <v>8327</v>
      </c>
      <c r="S1668" s="14">
        <f>(((Table1[[#This Row],[launched_at]]/60)/60)/24)+DATE(1970,1,1)</f>
        <v>42571.420601851853</v>
      </c>
      <c r="T1668" s="14">
        <f>(((Table1[[#This Row],[deadline]]/60)/60)/24)+DATE(1970,1,1)</f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9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>ROUND(Table1[[#This Row],[pledged]]/Table1[[#This Row],[goal]]*100,0)</f>
        <v>103</v>
      </c>
      <c r="P1669">
        <f>IFERROR(ROUND(Table1[[#This Row],[pledged]]/Table1[[#This Row],[backers_count]],2),0)</f>
        <v>40.08</v>
      </c>
      <c r="Q1669" t="s">
        <v>8328</v>
      </c>
      <c r="R1669" t="s">
        <v>8329</v>
      </c>
      <c r="S1669" s="14">
        <f>(((Table1[[#This Row],[launched_at]]/60)/60)/24)+DATE(1970,1,1)</f>
        <v>41004.72619212963</v>
      </c>
      <c r="T1669" s="14">
        <f>(((Table1[[#This Row],[deadline]]/60)/60)/24)+DATE(1970,1,1)</f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9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>ROUND(Table1[[#This Row],[pledged]]/Table1[[#This Row],[goal]]*100,0)</f>
        <v>103</v>
      </c>
      <c r="P1670">
        <f>IFERROR(ROUND(Table1[[#This Row],[pledged]]/Table1[[#This Row],[backers_count]],2),0)</f>
        <v>59.65</v>
      </c>
      <c r="Q1670" t="s">
        <v>8324</v>
      </c>
      <c r="R1670" t="s">
        <v>8327</v>
      </c>
      <c r="S1670" s="14">
        <f>(((Table1[[#This Row],[launched_at]]/60)/60)/24)+DATE(1970,1,1)</f>
        <v>42294.429641203707</v>
      </c>
      <c r="T1670" s="14">
        <f>(((Table1[[#This Row],[deadline]]/60)/60)/24)+DATE(1970,1,1)</f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9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>ROUND(Table1[[#This Row],[pledged]]/Table1[[#This Row],[goal]]*100,0)</f>
        <v>103</v>
      </c>
      <c r="P1671">
        <f>IFERROR(ROUND(Table1[[#This Row],[pledged]]/Table1[[#This Row],[backers_count]],2),0)</f>
        <v>77.73</v>
      </c>
      <c r="Q1671" t="s">
        <v>8324</v>
      </c>
      <c r="R1671" t="s">
        <v>8327</v>
      </c>
      <c r="S1671" s="14">
        <f>(((Table1[[#This Row],[launched_at]]/60)/60)/24)+DATE(1970,1,1)</f>
        <v>42417.585532407407</v>
      </c>
      <c r="T1671" s="14">
        <f>(((Table1[[#This Row],[deadline]]/60)/60)/24)+DATE(1970,1,1)</f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9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>ROUND(Table1[[#This Row],[pledged]]/Table1[[#This Row],[goal]]*100,0)</f>
        <v>102</v>
      </c>
      <c r="P1672">
        <f>IFERROR(ROUND(Table1[[#This Row],[pledged]]/Table1[[#This Row],[backers_count]],2),0)</f>
        <v>121.9</v>
      </c>
      <c r="Q1672" t="s">
        <v>8324</v>
      </c>
      <c r="R1672" t="s">
        <v>8327</v>
      </c>
      <c r="S1672" s="14">
        <f>(((Table1[[#This Row],[launched_at]]/60)/60)/24)+DATE(1970,1,1)</f>
        <v>42451.496817129635</v>
      </c>
      <c r="T1672" s="14">
        <f>(((Table1[[#This Row],[deadline]]/60)/60)/24)+DATE(1970,1,1)</f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9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>ROUND(Table1[[#This Row],[pledged]]/Table1[[#This Row],[goal]]*100,0)</f>
        <v>128</v>
      </c>
      <c r="P1673">
        <f>IFERROR(ROUND(Table1[[#This Row],[pledged]]/Table1[[#This Row],[backers_count]],2),0)</f>
        <v>60.95</v>
      </c>
      <c r="Q1673" t="s">
        <v>8324</v>
      </c>
      <c r="R1673" t="s">
        <v>8327</v>
      </c>
      <c r="S1673" s="14">
        <f>(((Table1[[#This Row],[launched_at]]/60)/60)/24)+DATE(1970,1,1)</f>
        <v>42590.90425925926</v>
      </c>
      <c r="T1673" s="14">
        <f>(((Table1[[#This Row],[deadline]]/60)/60)/24)+DATE(1970,1,1)</f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9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>ROUND(Table1[[#This Row],[pledged]]/Table1[[#This Row],[goal]]*100,0)</f>
        <v>102</v>
      </c>
      <c r="P1674">
        <f>IFERROR(ROUND(Table1[[#This Row],[pledged]]/Table1[[#This Row],[backers_count]],2),0)</f>
        <v>47.41</v>
      </c>
      <c r="Q1674" t="s">
        <v>8324</v>
      </c>
      <c r="R1674" t="s">
        <v>8327</v>
      </c>
      <c r="S1674" s="14">
        <f>(((Table1[[#This Row],[launched_at]]/60)/60)/24)+DATE(1970,1,1)</f>
        <v>42203.680300925931</v>
      </c>
      <c r="T1674" s="14">
        <f>(((Table1[[#This Row],[deadline]]/60)/60)/24)+DATE(1970,1,1)</f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9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>ROUND(Table1[[#This Row],[pledged]]/Table1[[#This Row],[goal]]*100,0)</f>
        <v>171</v>
      </c>
      <c r="P1675">
        <f>IFERROR(ROUND(Table1[[#This Row],[pledged]]/Table1[[#This Row],[backers_count]],2),0)</f>
        <v>44.91</v>
      </c>
      <c r="Q1675" t="s">
        <v>8324</v>
      </c>
      <c r="R1675" t="s">
        <v>8327</v>
      </c>
      <c r="S1675" s="14">
        <f>(((Table1[[#This Row],[launched_at]]/60)/60)/24)+DATE(1970,1,1)</f>
        <v>42283.864351851851</v>
      </c>
      <c r="T1675" s="14">
        <f>(((Table1[[#This Row],[deadline]]/60)/60)/24)+DATE(1970,1,1)</f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9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>ROUND(Table1[[#This Row],[pledged]]/Table1[[#This Row],[goal]]*100,0)</f>
        <v>102</v>
      </c>
      <c r="P1676">
        <f>IFERROR(ROUND(Table1[[#This Row],[pledged]]/Table1[[#This Row],[backers_count]],2),0)</f>
        <v>82.42</v>
      </c>
      <c r="Q1676" t="s">
        <v>8312</v>
      </c>
      <c r="R1676" t="s">
        <v>8334</v>
      </c>
      <c r="S1676" s="14">
        <f>(((Table1[[#This Row],[launched_at]]/60)/60)/24)+DATE(1970,1,1)</f>
        <v>42040.638020833328</v>
      </c>
      <c r="T1676" s="14">
        <f>(((Table1[[#This Row],[deadline]]/60)/60)/24)+DATE(1970,1,1)</f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9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>ROUND(Table1[[#This Row],[pledged]]/Table1[[#This Row],[goal]]*100,0)</f>
        <v>128</v>
      </c>
      <c r="P1677">
        <f>IFERROR(ROUND(Table1[[#This Row],[pledged]]/Table1[[#This Row],[backers_count]],2),0)</f>
        <v>38.71</v>
      </c>
      <c r="Q1677" t="s">
        <v>8324</v>
      </c>
      <c r="R1677" t="s">
        <v>8327</v>
      </c>
      <c r="S1677" s="14">
        <f>(((Table1[[#This Row],[launched_at]]/60)/60)/24)+DATE(1970,1,1)</f>
        <v>42149.940416666665</v>
      </c>
      <c r="T1677" s="14">
        <f>(((Table1[[#This Row],[deadline]]/60)/60)/24)+DATE(1970,1,1)</f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9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>ROUND(Table1[[#This Row],[pledged]]/Table1[[#This Row],[goal]]*100,0)</f>
        <v>102</v>
      </c>
      <c r="P1678">
        <f>IFERROR(ROUND(Table1[[#This Row],[pledged]]/Table1[[#This Row],[backers_count]],2),0)</f>
        <v>134.21</v>
      </c>
      <c r="Q1678" t="s">
        <v>8312</v>
      </c>
      <c r="R1678" t="s">
        <v>8334</v>
      </c>
      <c r="S1678" s="14">
        <f>(((Table1[[#This Row],[launched_at]]/60)/60)/24)+DATE(1970,1,1)</f>
        <v>40429.836435185185</v>
      </c>
      <c r="T1678" s="14">
        <f>(((Table1[[#This Row],[deadline]]/60)/60)/24)+DATE(1970,1,1)</f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9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>ROUND(Table1[[#This Row],[pledged]]/Table1[[#This Row],[goal]]*100,0)</f>
        <v>13</v>
      </c>
      <c r="P1679">
        <f>IFERROR(ROUND(Table1[[#This Row],[pledged]]/Table1[[#This Row],[backers_count]],2),0)</f>
        <v>110.87</v>
      </c>
      <c r="Q1679" t="s">
        <v>8309</v>
      </c>
      <c r="R1679" t="s">
        <v>8311</v>
      </c>
      <c r="S1679" s="14">
        <f>(((Table1[[#This Row],[launched_at]]/60)/60)/24)+DATE(1970,1,1)</f>
        <v>42324.767361111109</v>
      </c>
      <c r="T1679" s="14">
        <f>(((Table1[[#This Row],[deadline]]/60)/60)/24)+DATE(1970,1,1)</f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9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>ROUND(Table1[[#This Row],[pledged]]/Table1[[#This Row],[goal]]*100,0)</f>
        <v>46</v>
      </c>
      <c r="P1680">
        <f>IFERROR(ROUND(Table1[[#This Row],[pledged]]/Table1[[#This Row],[backers_count]],2),0)</f>
        <v>70.83</v>
      </c>
      <c r="Q1680" t="s">
        <v>8324</v>
      </c>
      <c r="R1680" t="s">
        <v>8336</v>
      </c>
      <c r="S1680" s="14">
        <f>(((Table1[[#This Row],[launched_at]]/60)/60)/24)+DATE(1970,1,1)</f>
        <v>42057.277858796297</v>
      </c>
      <c r="T1680" s="14">
        <f>(((Table1[[#This Row],[deadline]]/60)/60)/24)+DATE(1970,1,1)</f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9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>ROUND(Table1[[#This Row],[pledged]]/Table1[[#This Row],[goal]]*100,0)</f>
        <v>102</v>
      </c>
      <c r="P1681">
        <f>IFERROR(ROUND(Table1[[#This Row],[pledged]]/Table1[[#This Row],[backers_count]],2),0)</f>
        <v>39.83</v>
      </c>
      <c r="Q1681" t="s">
        <v>8324</v>
      </c>
      <c r="R1681" t="s">
        <v>8327</v>
      </c>
      <c r="S1681" s="14">
        <f>(((Table1[[#This Row],[launched_at]]/60)/60)/24)+DATE(1970,1,1)</f>
        <v>42184.572881944448</v>
      </c>
      <c r="T1681" s="14">
        <f>(((Table1[[#This Row],[deadline]]/60)/60)/24)+DATE(1970,1,1)</f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9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>ROUND(Table1[[#This Row],[pledged]]/Table1[[#This Row],[goal]]*100,0)</f>
        <v>102</v>
      </c>
      <c r="P1682">
        <f>IFERROR(ROUND(Table1[[#This Row],[pledged]]/Table1[[#This Row],[backers_count]],2),0)</f>
        <v>37.47</v>
      </c>
      <c r="Q1682" t="s">
        <v>8312</v>
      </c>
      <c r="R1682" t="s">
        <v>8334</v>
      </c>
      <c r="S1682" s="14">
        <f>(((Table1[[#This Row],[launched_at]]/60)/60)/24)+DATE(1970,1,1)</f>
        <v>41383.605057870373</v>
      </c>
      <c r="T1682" s="14">
        <f>(((Table1[[#This Row],[deadline]]/60)/60)/24)+DATE(1970,1,1)</f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9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>ROUND(Table1[[#This Row],[pledged]]/Table1[[#This Row],[goal]]*100,0)</f>
        <v>127</v>
      </c>
      <c r="P1683">
        <f>IFERROR(ROUND(Table1[[#This Row],[pledged]]/Table1[[#This Row],[backers_count]],2),0)</f>
        <v>72.709999999999994</v>
      </c>
      <c r="Q1683" t="s">
        <v>8324</v>
      </c>
      <c r="R1683" t="s">
        <v>8327</v>
      </c>
      <c r="S1683" s="14">
        <f>(((Table1[[#This Row],[launched_at]]/60)/60)/24)+DATE(1970,1,1)</f>
        <v>41988.829942129625</v>
      </c>
      <c r="T1683" s="14">
        <f>(((Table1[[#This Row],[deadline]]/60)/60)/24)+DATE(1970,1,1)</f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9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>ROUND(Table1[[#This Row],[pledged]]/Table1[[#This Row],[goal]]*100,0)</f>
        <v>18</v>
      </c>
      <c r="P1684">
        <f>IFERROR(ROUND(Table1[[#This Row],[pledged]]/Table1[[#This Row],[backers_count]],2),0)</f>
        <v>52.92</v>
      </c>
      <c r="Q1684" t="s">
        <v>8328</v>
      </c>
      <c r="R1684" t="s">
        <v>8351</v>
      </c>
      <c r="S1684" s="14">
        <f>(((Table1[[#This Row],[launched_at]]/60)/60)/24)+DATE(1970,1,1)</f>
        <v>41570.482789351852</v>
      </c>
      <c r="T1684" s="14">
        <f>(((Table1[[#This Row],[deadline]]/60)/60)/24)+DATE(1970,1,1)</f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9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>ROUND(Table1[[#This Row],[pledged]]/Table1[[#This Row],[goal]]*100,0)</f>
        <v>51</v>
      </c>
      <c r="P1685">
        <f>IFERROR(ROUND(Table1[[#This Row],[pledged]]/Table1[[#This Row],[backers_count]],2),0)</f>
        <v>74.62</v>
      </c>
      <c r="Q1685" t="s">
        <v>8328</v>
      </c>
      <c r="R1685" t="s">
        <v>8355</v>
      </c>
      <c r="S1685" s="14">
        <f>(((Table1[[#This Row],[launched_at]]/60)/60)/24)+DATE(1970,1,1)</f>
        <v>41923.837731481479</v>
      </c>
      <c r="T1685" s="14">
        <f>(((Table1[[#This Row],[deadline]]/60)/60)/24)+DATE(1970,1,1)</f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9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>ROUND(Table1[[#This Row],[pledged]]/Table1[[#This Row],[goal]]*100,0)</f>
        <v>101</v>
      </c>
      <c r="P1686">
        <f>IFERROR(ROUND(Table1[[#This Row],[pledged]]/Table1[[#This Row],[backers_count]],2),0)</f>
        <v>72.430000000000007</v>
      </c>
      <c r="Q1686" t="s">
        <v>8312</v>
      </c>
      <c r="R1686" t="s">
        <v>8334</v>
      </c>
      <c r="S1686" s="14">
        <f>(((Table1[[#This Row],[launched_at]]/60)/60)/24)+DATE(1970,1,1)</f>
        <v>41346.042673611111</v>
      </c>
      <c r="T1686" s="14">
        <f>(((Table1[[#This Row],[deadline]]/60)/60)/24)+DATE(1970,1,1)</f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9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>ROUND(Table1[[#This Row],[pledged]]/Table1[[#This Row],[goal]]*100,0)</f>
        <v>101</v>
      </c>
      <c r="P1687">
        <f>IFERROR(ROUND(Table1[[#This Row],[pledged]]/Table1[[#This Row],[backers_count]],2),0)</f>
        <v>97.5</v>
      </c>
      <c r="Q1687" t="s">
        <v>8328</v>
      </c>
      <c r="R1687" t="s">
        <v>8339</v>
      </c>
      <c r="S1687" s="14">
        <f>(((Table1[[#This Row],[launched_at]]/60)/60)/24)+DATE(1970,1,1)</f>
        <v>41962.596574074079</v>
      </c>
      <c r="T1687" s="14">
        <f>(((Table1[[#This Row],[deadline]]/60)/60)/24)+DATE(1970,1,1)</f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9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>ROUND(Table1[[#This Row],[pledged]]/Table1[[#This Row],[goal]]*100,0)</f>
        <v>106</v>
      </c>
      <c r="P1688">
        <f>IFERROR(ROUND(Table1[[#This Row],[pledged]]/Table1[[#This Row],[backers_count]],2),0)</f>
        <v>45.21</v>
      </c>
      <c r="Q1688" t="s">
        <v>8324</v>
      </c>
      <c r="R1688" t="s">
        <v>8325</v>
      </c>
      <c r="S1688" s="14">
        <f>(((Table1[[#This Row],[launched_at]]/60)/60)/24)+DATE(1970,1,1)</f>
        <v>42431.500069444446</v>
      </c>
      <c r="T1688" s="14">
        <f>(((Table1[[#This Row],[deadline]]/60)/60)/24)+DATE(1970,1,1)</f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9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>ROUND(Table1[[#This Row],[pledged]]/Table1[[#This Row],[goal]]*100,0)</f>
        <v>20</v>
      </c>
      <c r="P1689">
        <f>IFERROR(ROUND(Table1[[#This Row],[pledged]]/Table1[[#This Row],[backers_count]],2),0)</f>
        <v>114.82</v>
      </c>
      <c r="Q1689" t="s">
        <v>8328</v>
      </c>
      <c r="R1689" t="s">
        <v>8331</v>
      </c>
      <c r="S1689" s="14">
        <f>(((Table1[[#This Row],[launched_at]]/60)/60)/24)+DATE(1970,1,1)</f>
        <v>42805.032962962956</v>
      </c>
      <c r="T1689" s="14">
        <f>(((Table1[[#This Row],[deadline]]/60)/60)/24)+DATE(1970,1,1)</f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9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>ROUND(Table1[[#This Row],[pledged]]/Table1[[#This Row],[goal]]*100,0)</f>
        <v>101</v>
      </c>
      <c r="P1690">
        <f>IFERROR(ROUND(Table1[[#This Row],[pledged]]/Table1[[#This Row],[backers_count]],2),0)</f>
        <v>66.45</v>
      </c>
      <c r="Q1690" t="s">
        <v>8324</v>
      </c>
      <c r="R1690" t="s">
        <v>8327</v>
      </c>
      <c r="S1690" s="14">
        <f>(((Table1[[#This Row],[launched_at]]/60)/60)/24)+DATE(1970,1,1)</f>
        <v>42513.045798611114</v>
      </c>
      <c r="T1690" s="14">
        <f>(((Table1[[#This Row],[deadline]]/60)/60)/24)+DATE(1970,1,1)</f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9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>ROUND(Table1[[#This Row],[pledged]]/Table1[[#This Row],[goal]]*100,0)</f>
        <v>17</v>
      </c>
      <c r="P1691">
        <f>IFERROR(ROUND(Table1[[#This Row],[pledged]]/Table1[[#This Row],[backers_count]],2),0)</f>
        <v>315.5</v>
      </c>
      <c r="Q1691" t="s">
        <v>8324</v>
      </c>
      <c r="R1691" t="s">
        <v>8327</v>
      </c>
      <c r="S1691" s="14">
        <f>(((Table1[[#This Row],[launched_at]]/60)/60)/24)+DATE(1970,1,1)</f>
        <v>42171.758611111116</v>
      </c>
      <c r="T1691" s="14">
        <f>(((Table1[[#This Row],[deadline]]/60)/60)/24)+DATE(1970,1,1)</f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9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>ROUND(Table1[[#This Row],[pledged]]/Table1[[#This Row],[goal]]*100,0)</f>
        <v>36</v>
      </c>
      <c r="P1692">
        <f>IFERROR(ROUND(Table1[[#This Row],[pledged]]/Table1[[#This Row],[backers_count]],2),0)</f>
        <v>57.3</v>
      </c>
      <c r="Q1692" t="s">
        <v>8312</v>
      </c>
      <c r="R1692" t="s">
        <v>8353</v>
      </c>
      <c r="S1692" s="14">
        <f>(((Table1[[#This Row],[launched_at]]/60)/60)/24)+DATE(1970,1,1)</f>
        <v>41901.542638888888</v>
      </c>
      <c r="T1692" s="14">
        <f>(((Table1[[#This Row],[deadline]]/60)/60)/24)+DATE(1970,1,1)</f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9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>ROUND(Table1[[#This Row],[pledged]]/Table1[[#This Row],[goal]]*100,0)</f>
        <v>105</v>
      </c>
      <c r="P1693">
        <f>IFERROR(ROUND(Table1[[#This Row],[pledged]]/Table1[[#This Row],[backers_count]],2),0)</f>
        <v>70.03</v>
      </c>
      <c r="Q1693" t="s">
        <v>8324</v>
      </c>
      <c r="R1693" t="s">
        <v>8336</v>
      </c>
      <c r="S1693" s="14">
        <f>(((Table1[[#This Row],[launched_at]]/60)/60)/24)+DATE(1970,1,1)</f>
        <v>41989.819212962961</v>
      </c>
      <c r="T1693" s="14">
        <f>(((Table1[[#This Row],[deadline]]/60)/60)/24)+DATE(1970,1,1)</f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9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>ROUND(Table1[[#This Row],[pledged]]/Table1[[#This Row],[goal]]*100,0)</f>
        <v>101</v>
      </c>
      <c r="P1694">
        <f>IFERROR(ROUND(Table1[[#This Row],[pledged]]/Table1[[#This Row],[backers_count]],2),0)</f>
        <v>35.49</v>
      </c>
      <c r="Q1694" t="s">
        <v>8324</v>
      </c>
      <c r="R1694" t="s">
        <v>8327</v>
      </c>
      <c r="S1694" s="14">
        <f>(((Table1[[#This Row],[launched_at]]/60)/60)/24)+DATE(1970,1,1)</f>
        <v>42144.041851851856</v>
      </c>
      <c r="T1694" s="14">
        <f>(((Table1[[#This Row],[deadline]]/60)/60)/24)+DATE(1970,1,1)</f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9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>ROUND(Table1[[#This Row],[pledged]]/Table1[[#This Row],[goal]]*100,0)</f>
        <v>101</v>
      </c>
      <c r="P1695">
        <f>IFERROR(ROUND(Table1[[#This Row],[pledged]]/Table1[[#This Row],[backers_count]],2),0)</f>
        <v>63</v>
      </c>
      <c r="Q1695" t="s">
        <v>8324</v>
      </c>
      <c r="R1695" t="s">
        <v>8327</v>
      </c>
      <c r="S1695" s="14">
        <f>(((Table1[[#This Row],[launched_at]]/60)/60)/24)+DATE(1970,1,1)</f>
        <v>41897.602037037039</v>
      </c>
      <c r="T1695" s="14">
        <f>(((Table1[[#This Row],[deadline]]/60)/60)/24)+DATE(1970,1,1)</f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9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>ROUND(Table1[[#This Row],[pledged]]/Table1[[#This Row],[goal]]*100,0)</f>
        <v>126</v>
      </c>
      <c r="P1696">
        <f>IFERROR(ROUND(Table1[[#This Row],[pledged]]/Table1[[#This Row],[backers_count]],2),0)</f>
        <v>78.5</v>
      </c>
      <c r="Q1696" t="s">
        <v>8324</v>
      </c>
      <c r="R1696" t="s">
        <v>8327</v>
      </c>
      <c r="S1696" s="14">
        <f>(((Table1[[#This Row],[launched_at]]/60)/60)/24)+DATE(1970,1,1)</f>
        <v>42431.302002314813</v>
      </c>
      <c r="T1696" s="14">
        <f>(((Table1[[#This Row],[deadline]]/60)/60)/24)+DATE(1970,1,1)</f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9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>ROUND(Table1[[#This Row],[pledged]]/Table1[[#This Row],[goal]]*100,0)</f>
        <v>100</v>
      </c>
      <c r="P1697">
        <f>IFERROR(ROUND(Table1[[#This Row],[pledged]]/Table1[[#This Row],[backers_count]],2),0)</f>
        <v>41.85</v>
      </c>
      <c r="Q1697" t="s">
        <v>8328</v>
      </c>
      <c r="R1697" t="s">
        <v>8332</v>
      </c>
      <c r="S1697" s="14">
        <f>(((Table1[[#This Row],[launched_at]]/60)/60)/24)+DATE(1970,1,1)</f>
        <v>41555.873645833337</v>
      </c>
      <c r="T1697" s="14">
        <f>(((Table1[[#This Row],[deadline]]/60)/60)/24)+DATE(1970,1,1)</f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9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>ROUND(Table1[[#This Row],[pledged]]/Table1[[#This Row],[goal]]*100,0)</f>
        <v>125</v>
      </c>
      <c r="P1698">
        <f>IFERROR(ROUND(Table1[[#This Row],[pledged]]/Table1[[#This Row],[backers_count]],2),0)</f>
        <v>38.549999999999997</v>
      </c>
      <c r="Q1698" t="s">
        <v>8312</v>
      </c>
      <c r="R1698" t="s">
        <v>8334</v>
      </c>
      <c r="S1698" s="14">
        <f>(((Table1[[#This Row],[launched_at]]/60)/60)/24)+DATE(1970,1,1)</f>
        <v>41304.962233796294</v>
      </c>
      <c r="T1698" s="14">
        <f>(((Table1[[#This Row],[deadline]]/60)/60)/24)+DATE(1970,1,1)</f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9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>ROUND(Table1[[#This Row],[pledged]]/Table1[[#This Row],[goal]]*100,0)</f>
        <v>125</v>
      </c>
      <c r="P1699">
        <f>IFERROR(ROUND(Table1[[#This Row],[pledged]]/Table1[[#This Row],[backers_count]],2),0)</f>
        <v>67.73</v>
      </c>
      <c r="Q1699" t="s">
        <v>8328</v>
      </c>
      <c r="R1699" t="s">
        <v>8332</v>
      </c>
      <c r="S1699" s="14">
        <f>(((Table1[[#This Row],[launched_at]]/60)/60)/24)+DATE(1970,1,1)</f>
        <v>42502.868761574078</v>
      </c>
      <c r="T1699" s="14">
        <f>(((Table1[[#This Row],[deadline]]/60)/60)/24)+DATE(1970,1,1)</f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9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>ROUND(Table1[[#This Row],[pledged]]/Table1[[#This Row],[goal]]*100,0)</f>
        <v>125</v>
      </c>
      <c r="P1700">
        <f>IFERROR(ROUND(Table1[[#This Row],[pledged]]/Table1[[#This Row],[backers_count]],2),0)</f>
        <v>119.29</v>
      </c>
      <c r="Q1700" t="s">
        <v>8328</v>
      </c>
      <c r="R1700" t="s">
        <v>8332</v>
      </c>
      <c r="S1700" s="14">
        <f>(((Table1[[#This Row],[launched_at]]/60)/60)/24)+DATE(1970,1,1)</f>
        <v>42031.631724537037</v>
      </c>
      <c r="T1700" s="14">
        <f>(((Table1[[#This Row],[deadline]]/60)/60)/24)+DATE(1970,1,1)</f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9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>ROUND(Table1[[#This Row],[pledged]]/Table1[[#This Row],[goal]]*100,0)</f>
        <v>100</v>
      </c>
      <c r="P1701">
        <f>IFERROR(ROUND(Table1[[#This Row],[pledged]]/Table1[[#This Row],[backers_count]],2),0)</f>
        <v>65.87</v>
      </c>
      <c r="Q1701" t="s">
        <v>8328</v>
      </c>
      <c r="R1701" t="s">
        <v>8332</v>
      </c>
      <c r="S1701" s="14">
        <f>(((Table1[[#This Row],[launched_at]]/60)/60)/24)+DATE(1970,1,1)</f>
        <v>42502.250775462962</v>
      </c>
      <c r="T1701" s="14">
        <f>(((Table1[[#This Row],[deadline]]/60)/60)/24)+DATE(1970,1,1)</f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9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>ROUND(Table1[[#This Row],[pledged]]/Table1[[#This Row],[goal]]*100,0)</f>
        <v>100</v>
      </c>
      <c r="P1702">
        <f>IFERROR(ROUND(Table1[[#This Row],[pledged]]/Table1[[#This Row],[backers_count]],2),0)</f>
        <v>43.91</v>
      </c>
      <c r="Q1702" t="s">
        <v>8317</v>
      </c>
      <c r="R1702" t="s">
        <v>8318</v>
      </c>
      <c r="S1702" s="14">
        <f>(((Table1[[#This Row],[launched_at]]/60)/60)/24)+DATE(1970,1,1)</f>
        <v>42221.79178240741</v>
      </c>
      <c r="T1702" s="14">
        <f>(((Table1[[#This Row],[deadline]]/60)/60)/24)+DATE(1970,1,1)</f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9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>ROUND(Table1[[#This Row],[pledged]]/Table1[[#This Row],[goal]]*100,0)</f>
        <v>15</v>
      </c>
      <c r="P1703">
        <f>IFERROR(ROUND(Table1[[#This Row],[pledged]]/Table1[[#This Row],[backers_count]],2),0)</f>
        <v>69.47</v>
      </c>
      <c r="Q1703" t="s">
        <v>8320</v>
      </c>
      <c r="R1703" t="s">
        <v>8346</v>
      </c>
      <c r="S1703" s="14">
        <f>(((Table1[[#This Row],[launched_at]]/60)/60)/24)+DATE(1970,1,1)</f>
        <v>41893.028877314813</v>
      </c>
      <c r="T1703" s="14">
        <f>(((Table1[[#This Row],[deadline]]/60)/60)/24)+DATE(1970,1,1)</f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9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>ROUND(Table1[[#This Row],[pledged]]/Table1[[#This Row],[goal]]*100,0)</f>
        <v>100</v>
      </c>
      <c r="P1704">
        <f>IFERROR(ROUND(Table1[[#This Row],[pledged]]/Table1[[#This Row],[backers_count]],2),0)</f>
        <v>61</v>
      </c>
      <c r="Q1704" t="s">
        <v>8324</v>
      </c>
      <c r="R1704" t="s">
        <v>8327</v>
      </c>
      <c r="S1704" s="14">
        <f>(((Table1[[#This Row],[launched_at]]/60)/60)/24)+DATE(1970,1,1)</f>
        <v>42664.809560185182</v>
      </c>
      <c r="T1704" s="14">
        <f>(((Table1[[#This Row],[deadline]]/60)/60)/24)+DATE(1970,1,1)</f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9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>ROUND(Table1[[#This Row],[pledged]]/Table1[[#This Row],[goal]]*100,0)</f>
        <v>167</v>
      </c>
      <c r="P1705">
        <f>IFERROR(ROUND(Table1[[#This Row],[pledged]]/Table1[[#This Row],[backers_count]],2),0)</f>
        <v>75.77</v>
      </c>
      <c r="Q1705" t="s">
        <v>8328</v>
      </c>
      <c r="R1705" t="s">
        <v>8332</v>
      </c>
      <c r="S1705" s="14">
        <f>(((Table1[[#This Row],[launched_at]]/60)/60)/24)+DATE(1970,1,1)</f>
        <v>40516.087627314817</v>
      </c>
      <c r="T1705" s="14">
        <f>(((Table1[[#This Row],[deadline]]/60)/60)/24)+DATE(1970,1,1)</f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9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>ROUND(Table1[[#This Row],[pledged]]/Table1[[#This Row],[goal]]*100,0)</f>
        <v>100</v>
      </c>
      <c r="P1706">
        <f>IFERROR(ROUND(Table1[[#This Row],[pledged]]/Table1[[#This Row],[backers_count]],2),0)</f>
        <v>50</v>
      </c>
      <c r="Q1706" t="s">
        <v>8324</v>
      </c>
      <c r="R1706" t="s">
        <v>8327</v>
      </c>
      <c r="S1706" s="14">
        <f>(((Table1[[#This Row],[launched_at]]/60)/60)/24)+DATE(1970,1,1)</f>
        <v>42675.057997685188</v>
      </c>
      <c r="T1706" s="14">
        <f>(((Table1[[#This Row],[deadline]]/60)/60)/24)+DATE(1970,1,1)</f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9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>ROUND(Table1[[#This Row],[pledged]]/Table1[[#This Row],[goal]]*100,0)</f>
        <v>100</v>
      </c>
      <c r="P1707">
        <f>IFERROR(ROUND(Table1[[#This Row],[pledged]]/Table1[[#This Row],[backers_count]],2),0)</f>
        <v>113.64</v>
      </c>
      <c r="Q1707" t="s">
        <v>8328</v>
      </c>
      <c r="R1707" t="s">
        <v>8329</v>
      </c>
      <c r="S1707" s="14">
        <f>(((Table1[[#This Row],[launched_at]]/60)/60)/24)+DATE(1970,1,1)</f>
        <v>40758.733483796292</v>
      </c>
      <c r="T1707" s="14">
        <f>(((Table1[[#This Row],[deadline]]/60)/60)/24)+DATE(1970,1,1)</f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9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>ROUND(Table1[[#This Row],[pledged]]/Table1[[#This Row],[goal]]*100,0)</f>
        <v>100</v>
      </c>
      <c r="P1708">
        <f>IFERROR(ROUND(Table1[[#This Row],[pledged]]/Table1[[#This Row],[backers_count]],2),0)</f>
        <v>48.08</v>
      </c>
      <c r="Q1708" t="s">
        <v>8328</v>
      </c>
      <c r="R1708" t="s">
        <v>8329</v>
      </c>
      <c r="S1708" s="14">
        <f>(((Table1[[#This Row],[launched_at]]/60)/60)/24)+DATE(1970,1,1)</f>
        <v>41373.102465277778</v>
      </c>
      <c r="T1708" s="14">
        <f>(((Table1[[#This Row],[deadline]]/60)/60)/24)+DATE(1970,1,1)</f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9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>ROUND(Table1[[#This Row],[pledged]]/Table1[[#This Row],[goal]]*100,0)</f>
        <v>100</v>
      </c>
      <c r="P1709">
        <f>IFERROR(ROUND(Table1[[#This Row],[pledged]]/Table1[[#This Row],[backers_count]],2),0)</f>
        <v>73.53</v>
      </c>
      <c r="Q1709" t="s">
        <v>8324</v>
      </c>
      <c r="R1709" t="s">
        <v>8327</v>
      </c>
      <c r="S1709" s="14">
        <f>(((Table1[[#This Row],[launched_at]]/60)/60)/24)+DATE(1970,1,1)</f>
        <v>42311.750324074077</v>
      </c>
      <c r="T1709" s="14">
        <f>(((Table1[[#This Row],[deadline]]/60)/60)/24)+DATE(1970,1,1)</f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9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>ROUND(Table1[[#This Row],[pledged]]/Table1[[#This Row],[goal]]*100,0)</f>
        <v>100</v>
      </c>
      <c r="P1710">
        <f>IFERROR(ROUND(Table1[[#This Row],[pledged]]/Table1[[#This Row],[backers_count]],2),0)</f>
        <v>227.27</v>
      </c>
      <c r="Q1710" t="s">
        <v>8324</v>
      </c>
      <c r="R1710" t="s">
        <v>8327</v>
      </c>
      <c r="S1710" s="14">
        <f>(((Table1[[#This Row],[launched_at]]/60)/60)/24)+DATE(1970,1,1)</f>
        <v>41856.010069444441</v>
      </c>
      <c r="T1710" s="14">
        <f>(((Table1[[#This Row],[deadline]]/60)/60)/24)+DATE(1970,1,1)</f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9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>ROUND(Table1[[#This Row],[pledged]]/Table1[[#This Row],[goal]]*100,0)</f>
        <v>100</v>
      </c>
      <c r="P1711">
        <f>IFERROR(ROUND(Table1[[#This Row],[pledged]]/Table1[[#This Row],[backers_count]],2),0)</f>
        <v>104.17</v>
      </c>
      <c r="Q1711" t="s">
        <v>8324</v>
      </c>
      <c r="R1711" t="s">
        <v>8327</v>
      </c>
      <c r="S1711" s="14">
        <f>(((Table1[[#This Row],[launched_at]]/60)/60)/24)+DATE(1970,1,1)</f>
        <v>42040.831678240742</v>
      </c>
      <c r="T1711" s="14">
        <f>(((Table1[[#This Row],[deadline]]/60)/60)/24)+DATE(1970,1,1)</f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9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>ROUND(Table1[[#This Row],[pledged]]/Table1[[#This Row],[goal]]*100,0)</f>
        <v>100</v>
      </c>
      <c r="P1712">
        <f>IFERROR(ROUND(Table1[[#This Row],[pledged]]/Table1[[#This Row],[backers_count]],2),0)</f>
        <v>100</v>
      </c>
      <c r="Q1712" t="s">
        <v>8324</v>
      </c>
      <c r="R1712" t="s">
        <v>8336</v>
      </c>
      <c r="S1712" s="14">
        <f>(((Table1[[#This Row],[launched_at]]/60)/60)/24)+DATE(1970,1,1)</f>
        <v>42087.792303240742</v>
      </c>
      <c r="T1712" s="14">
        <f>(((Table1[[#This Row],[deadline]]/60)/60)/24)+DATE(1970,1,1)</f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9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>ROUND(Table1[[#This Row],[pledged]]/Table1[[#This Row],[goal]]*100,0)</f>
        <v>31</v>
      </c>
      <c r="P1713">
        <f>IFERROR(ROUND(Table1[[#This Row],[pledged]]/Table1[[#This Row],[backers_count]],2),0)</f>
        <v>1250</v>
      </c>
      <c r="Q1713" t="s">
        <v>8324</v>
      </c>
      <c r="R1713" t="s">
        <v>8327</v>
      </c>
      <c r="S1713" s="14">
        <f>(((Table1[[#This Row],[launched_at]]/60)/60)/24)+DATE(1970,1,1)</f>
        <v>42144.231527777782</v>
      </c>
      <c r="T1713" s="14">
        <f>(((Table1[[#This Row],[deadline]]/60)/60)/24)+DATE(1970,1,1)</f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9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>ROUND(Table1[[#This Row],[pledged]]/Table1[[#This Row],[goal]]*100,0)</f>
        <v>6</v>
      </c>
      <c r="P1714">
        <f>IFERROR(ROUND(Table1[[#This Row],[pledged]]/Table1[[#This Row],[backers_count]],2),0)</f>
        <v>41.58</v>
      </c>
      <c r="Q1714" t="s">
        <v>8309</v>
      </c>
      <c r="R1714" t="s">
        <v>8341</v>
      </c>
      <c r="S1714" s="14">
        <f>(((Table1[[#This Row],[launched_at]]/60)/60)/24)+DATE(1970,1,1)</f>
        <v>41821.020601851851</v>
      </c>
      <c r="T1714" s="14">
        <f>(((Table1[[#This Row],[deadline]]/60)/60)/24)+DATE(1970,1,1)</f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9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>ROUND(Table1[[#This Row],[pledged]]/Table1[[#This Row],[goal]]*100,0)</f>
        <v>86</v>
      </c>
      <c r="P1715">
        <f>IFERROR(ROUND(Table1[[#This Row],[pledged]]/Table1[[#This Row],[backers_count]],2),0)</f>
        <v>248.5</v>
      </c>
      <c r="Q1715" t="s">
        <v>8324</v>
      </c>
      <c r="R1715" t="s">
        <v>8327</v>
      </c>
      <c r="S1715" s="14">
        <f>(((Table1[[#This Row],[launched_at]]/60)/60)/24)+DATE(1970,1,1)</f>
        <v>42534.631481481483</v>
      </c>
      <c r="T1715" s="14">
        <f>(((Table1[[#This Row],[deadline]]/60)/60)/24)+DATE(1970,1,1)</f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9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>ROUND(Table1[[#This Row],[pledged]]/Table1[[#This Row],[goal]]*100,0)</f>
        <v>2</v>
      </c>
      <c r="P1716">
        <f>IFERROR(ROUND(Table1[[#This Row],[pledged]]/Table1[[#This Row],[backers_count]],2),0)</f>
        <v>155.25</v>
      </c>
      <c r="Q1716" t="s">
        <v>8309</v>
      </c>
      <c r="R1716" t="s">
        <v>8311</v>
      </c>
      <c r="S1716" s="14">
        <f>(((Table1[[#This Row],[launched_at]]/60)/60)/24)+DATE(1970,1,1)</f>
        <v>42732.872986111113</v>
      </c>
      <c r="T1716" s="14">
        <f>(((Table1[[#This Row],[deadline]]/60)/60)/24)+DATE(1970,1,1)</f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9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>ROUND(Table1[[#This Row],[pledged]]/Table1[[#This Row],[goal]]*100,0)</f>
        <v>41</v>
      </c>
      <c r="P1717">
        <f>IFERROR(ROUND(Table1[[#This Row],[pledged]]/Table1[[#This Row],[backers_count]],2),0)</f>
        <v>47.77</v>
      </c>
      <c r="Q1717" t="s">
        <v>8312</v>
      </c>
      <c r="R1717" t="s">
        <v>8350</v>
      </c>
      <c r="S1717" s="14">
        <f>(((Table1[[#This Row],[launched_at]]/60)/60)/24)+DATE(1970,1,1)</f>
        <v>42438.813449074078</v>
      </c>
      <c r="T1717" s="14">
        <f>(((Table1[[#This Row],[deadline]]/60)/60)/24)+DATE(1970,1,1)</f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9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>ROUND(Table1[[#This Row],[pledged]]/Table1[[#This Row],[goal]]*100,0)</f>
        <v>42</v>
      </c>
      <c r="P1718">
        <f>IFERROR(ROUND(Table1[[#This Row],[pledged]]/Table1[[#This Row],[backers_count]],2),0)</f>
        <v>79.87</v>
      </c>
      <c r="Q1718" t="s">
        <v>8324</v>
      </c>
      <c r="R1718" t="s">
        <v>8325</v>
      </c>
      <c r="S1718" s="14">
        <f>(((Table1[[#This Row],[launched_at]]/60)/60)/24)+DATE(1970,1,1)</f>
        <v>41876.718935185185</v>
      </c>
      <c r="T1718" s="14">
        <f>(((Table1[[#This Row],[deadline]]/60)/60)/24)+DATE(1970,1,1)</f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9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>ROUND(Table1[[#This Row],[pledged]]/Table1[[#This Row],[goal]]*100,0)</f>
        <v>12</v>
      </c>
      <c r="P1719">
        <f>IFERROR(ROUND(Table1[[#This Row],[pledged]]/Table1[[#This Row],[backers_count]],2),0)</f>
        <v>72.59</v>
      </c>
      <c r="Q1719" t="s">
        <v>8309</v>
      </c>
      <c r="R1719" t="s">
        <v>8311</v>
      </c>
      <c r="S1719" s="14">
        <f>(((Table1[[#This Row],[launched_at]]/60)/60)/24)+DATE(1970,1,1)</f>
        <v>42579.634733796294</v>
      </c>
      <c r="T1719" s="14">
        <f>(((Table1[[#This Row],[deadline]]/60)/60)/24)+DATE(1970,1,1)</f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9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>ROUND(Table1[[#This Row],[pledged]]/Table1[[#This Row],[goal]]*100,0)</f>
        <v>123</v>
      </c>
      <c r="P1720">
        <f>IFERROR(ROUND(Table1[[#This Row],[pledged]]/Table1[[#This Row],[backers_count]],2),0)</f>
        <v>32.32</v>
      </c>
      <c r="Q1720" t="s">
        <v>8328</v>
      </c>
      <c r="R1720" t="s">
        <v>8330</v>
      </c>
      <c r="S1720" s="14">
        <f>(((Table1[[#This Row],[launched_at]]/60)/60)/24)+DATE(1970,1,1)</f>
        <v>41127.812303240738</v>
      </c>
      <c r="T1720" s="14">
        <f>(((Table1[[#This Row],[deadline]]/60)/60)/24)+DATE(1970,1,1)</f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9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>ROUND(Table1[[#This Row],[pledged]]/Table1[[#This Row],[goal]]*100,0)</f>
        <v>111</v>
      </c>
      <c r="P1721">
        <f>IFERROR(ROUND(Table1[[#This Row],[pledged]]/Table1[[#This Row],[backers_count]],2),0)</f>
        <v>23.8</v>
      </c>
      <c r="Q1721" t="s">
        <v>8314</v>
      </c>
      <c r="R1721" t="s">
        <v>8315</v>
      </c>
      <c r="S1721" s="14">
        <f>(((Table1[[#This Row],[launched_at]]/60)/60)/24)+DATE(1970,1,1)</f>
        <v>42680.47555555556</v>
      </c>
      <c r="T1721" s="14">
        <f>(((Table1[[#This Row],[deadline]]/60)/60)/24)+DATE(1970,1,1)</f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9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>ROUND(Table1[[#This Row],[pledged]]/Table1[[#This Row],[goal]]*100,0)</f>
        <v>41</v>
      </c>
      <c r="P1722">
        <f>IFERROR(ROUND(Table1[[#This Row],[pledged]]/Table1[[#This Row],[backers_count]],2),0)</f>
        <v>143.82</v>
      </c>
      <c r="Q1722" t="s">
        <v>8328</v>
      </c>
      <c r="R1722" t="s">
        <v>8329</v>
      </c>
      <c r="S1722" s="14">
        <f>(((Table1[[#This Row],[launched_at]]/60)/60)/24)+DATE(1970,1,1)</f>
        <v>40304.20003472222</v>
      </c>
      <c r="T1722" s="14">
        <f>(((Table1[[#This Row],[deadline]]/60)/60)/24)+DATE(1970,1,1)</f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9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>ROUND(Table1[[#This Row],[pledged]]/Table1[[#This Row],[goal]]*100,0)</f>
        <v>121</v>
      </c>
      <c r="P1723">
        <f>IFERROR(ROUND(Table1[[#This Row],[pledged]]/Table1[[#This Row],[backers_count]],2),0)</f>
        <v>33.67</v>
      </c>
      <c r="Q1723" t="s">
        <v>8324</v>
      </c>
      <c r="R1723" t="s">
        <v>8327</v>
      </c>
      <c r="S1723" s="14">
        <f>(((Table1[[#This Row],[launched_at]]/60)/60)/24)+DATE(1970,1,1)</f>
        <v>42775.51494212963</v>
      </c>
      <c r="T1723" s="14">
        <f>(((Table1[[#This Row],[deadline]]/60)/60)/24)+DATE(1970,1,1)</f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9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>ROUND(Table1[[#This Row],[pledged]]/Table1[[#This Row],[goal]]*100,0)</f>
        <v>121</v>
      </c>
      <c r="P1724">
        <f>IFERROR(ROUND(Table1[[#This Row],[pledged]]/Table1[[#This Row],[backers_count]],2),0)</f>
        <v>48.24</v>
      </c>
      <c r="Q1724" t="s">
        <v>8328</v>
      </c>
      <c r="R1724" t="s">
        <v>8329</v>
      </c>
      <c r="S1724" s="14">
        <f>(((Table1[[#This Row],[launched_at]]/60)/60)/24)+DATE(1970,1,1)</f>
        <v>41037.892465277779</v>
      </c>
      <c r="T1724" s="14">
        <f>(((Table1[[#This Row],[deadline]]/60)/60)/24)+DATE(1970,1,1)</f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9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>ROUND(Table1[[#This Row],[pledged]]/Table1[[#This Row],[goal]]*100,0)</f>
        <v>121</v>
      </c>
      <c r="P1725">
        <f>IFERROR(ROUND(Table1[[#This Row],[pledged]]/Table1[[#This Row],[backers_count]],2),0)</f>
        <v>40.85</v>
      </c>
      <c r="Q1725" t="s">
        <v>8324</v>
      </c>
      <c r="R1725" t="s">
        <v>8327</v>
      </c>
      <c r="S1725" s="14">
        <f>(((Table1[[#This Row],[launched_at]]/60)/60)/24)+DATE(1970,1,1)</f>
        <v>42282.768414351856</v>
      </c>
      <c r="T1725" s="14">
        <f>(((Table1[[#This Row],[deadline]]/60)/60)/24)+DATE(1970,1,1)</f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9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>ROUND(Table1[[#This Row],[pledged]]/Table1[[#This Row],[goal]]*100,0)</f>
        <v>120</v>
      </c>
      <c r="P1726">
        <f>IFERROR(ROUND(Table1[[#This Row],[pledged]]/Table1[[#This Row],[backers_count]],2),0)</f>
        <v>141.47</v>
      </c>
      <c r="Q1726" t="s">
        <v>8328</v>
      </c>
      <c r="R1726" t="s">
        <v>8332</v>
      </c>
      <c r="S1726" s="14">
        <f>(((Table1[[#This Row],[launched_at]]/60)/60)/24)+DATE(1970,1,1)</f>
        <v>41774.599930555552</v>
      </c>
      <c r="T1726" s="14">
        <f>(((Table1[[#This Row],[deadline]]/60)/60)/24)+DATE(1970,1,1)</f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9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>ROUND(Table1[[#This Row],[pledged]]/Table1[[#This Row],[goal]]*100,0)</f>
        <v>120</v>
      </c>
      <c r="P1727">
        <f>IFERROR(ROUND(Table1[[#This Row],[pledged]]/Table1[[#This Row],[backers_count]],2),0)</f>
        <v>104.57</v>
      </c>
      <c r="Q1727" t="s">
        <v>8324</v>
      </c>
      <c r="R1727" t="s">
        <v>8327</v>
      </c>
      <c r="S1727" s="14">
        <f>(((Table1[[#This Row],[launched_at]]/60)/60)/24)+DATE(1970,1,1)</f>
        <v>42494.683634259258</v>
      </c>
      <c r="T1727" s="14">
        <f>(((Table1[[#This Row],[deadline]]/60)/60)/24)+DATE(1970,1,1)</f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9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>ROUND(Table1[[#This Row],[pledged]]/Table1[[#This Row],[goal]]*100,0)</f>
        <v>120</v>
      </c>
      <c r="P1728">
        <f>IFERROR(ROUND(Table1[[#This Row],[pledged]]/Table1[[#This Row],[backers_count]],2),0)</f>
        <v>44.54</v>
      </c>
      <c r="Q1728" t="s">
        <v>8324</v>
      </c>
      <c r="R1728" t="s">
        <v>8327</v>
      </c>
      <c r="S1728" s="14">
        <f>(((Table1[[#This Row],[launched_at]]/60)/60)/24)+DATE(1970,1,1)</f>
        <v>41842.607592592591</v>
      </c>
      <c r="T1728" s="14">
        <f>(((Table1[[#This Row],[deadline]]/60)/60)/24)+DATE(1970,1,1)</f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9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>ROUND(Table1[[#This Row],[pledged]]/Table1[[#This Row],[goal]]*100,0)</f>
        <v>100</v>
      </c>
      <c r="P1729">
        <f>IFERROR(ROUND(Table1[[#This Row],[pledged]]/Table1[[#This Row],[backers_count]],2),0)</f>
        <v>171.43</v>
      </c>
      <c r="Q1729" t="s">
        <v>8328</v>
      </c>
      <c r="R1729" t="s">
        <v>8331</v>
      </c>
      <c r="S1729" s="14">
        <f>(((Table1[[#This Row],[launched_at]]/60)/60)/24)+DATE(1970,1,1)</f>
        <v>42780.942476851851</v>
      </c>
      <c r="T1729" s="14">
        <f>(((Table1[[#This Row],[deadline]]/60)/60)/24)+DATE(1970,1,1)</f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9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>ROUND(Table1[[#This Row],[pledged]]/Table1[[#This Row],[goal]]*100,0)</f>
        <v>100</v>
      </c>
      <c r="P1730">
        <f>IFERROR(ROUND(Table1[[#This Row],[pledged]]/Table1[[#This Row],[backers_count]],2),0)</f>
        <v>171.43</v>
      </c>
      <c r="Q1730" t="s">
        <v>8324</v>
      </c>
      <c r="R1730" t="s">
        <v>8327</v>
      </c>
      <c r="S1730" s="14">
        <f>(((Table1[[#This Row],[launched_at]]/60)/60)/24)+DATE(1970,1,1)</f>
        <v>42661.442060185189</v>
      </c>
      <c r="T1730" s="14">
        <f>(((Table1[[#This Row],[deadline]]/60)/60)/24)+DATE(1970,1,1)</f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9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>ROUND(Table1[[#This Row],[pledged]]/Table1[[#This Row],[goal]]*100,0)</f>
        <v>160</v>
      </c>
      <c r="P1731">
        <f>IFERROR(ROUND(Table1[[#This Row],[pledged]]/Table1[[#This Row],[backers_count]],2),0)</f>
        <v>25</v>
      </c>
      <c r="Q1731" t="s">
        <v>8328</v>
      </c>
      <c r="R1731" t="s">
        <v>8332</v>
      </c>
      <c r="S1731" s="14">
        <f>(((Table1[[#This Row],[launched_at]]/60)/60)/24)+DATE(1970,1,1)</f>
        <v>41080.960243055553</v>
      </c>
      <c r="T1731" s="14">
        <f>(((Table1[[#This Row],[deadline]]/60)/60)/24)+DATE(1970,1,1)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9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>ROUND(Table1[[#This Row],[pledged]]/Table1[[#This Row],[goal]]*100,0)</f>
        <v>48</v>
      </c>
      <c r="P1732">
        <f>IFERROR(ROUND(Table1[[#This Row],[pledged]]/Table1[[#This Row],[backers_count]],2),0)</f>
        <v>159.33000000000001</v>
      </c>
      <c r="Q1732" t="s">
        <v>8328</v>
      </c>
      <c r="R1732" t="s">
        <v>8331</v>
      </c>
      <c r="S1732" s="14">
        <f>(((Table1[[#This Row],[launched_at]]/60)/60)/24)+DATE(1970,1,1)</f>
        <v>42788.151238425926</v>
      </c>
      <c r="T1732" s="14">
        <f>(((Table1[[#This Row],[deadline]]/60)/60)/24)+DATE(1970,1,1)</f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9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>ROUND(Table1[[#This Row],[pledged]]/Table1[[#This Row],[goal]]*100,0)</f>
        <v>119</v>
      </c>
      <c r="P1733">
        <f>IFERROR(ROUND(Table1[[#This Row],[pledged]]/Table1[[#This Row],[backers_count]],2),0)</f>
        <v>108.59</v>
      </c>
      <c r="Q1733" t="s">
        <v>8324</v>
      </c>
      <c r="R1733" t="s">
        <v>8327</v>
      </c>
      <c r="S1733" s="14">
        <f>(((Table1[[#This Row],[launched_at]]/60)/60)/24)+DATE(1970,1,1)</f>
        <v>42484.551550925928</v>
      </c>
      <c r="T1733" s="14">
        <f>(((Table1[[#This Row],[deadline]]/60)/60)/24)+DATE(1970,1,1)</f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9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>ROUND(Table1[[#This Row],[pledged]]/Table1[[#This Row],[goal]]*100,0)</f>
        <v>108</v>
      </c>
      <c r="P1734">
        <f>IFERROR(ROUND(Table1[[#This Row],[pledged]]/Table1[[#This Row],[backers_count]],2),0)</f>
        <v>58.17</v>
      </c>
      <c r="Q1734" t="s">
        <v>8322</v>
      </c>
      <c r="R1734" t="s">
        <v>8344</v>
      </c>
      <c r="S1734" s="14">
        <f>(((Table1[[#This Row],[launched_at]]/60)/60)/24)+DATE(1970,1,1)</f>
        <v>41208.010196759256</v>
      </c>
      <c r="T1734" s="14">
        <f>(((Table1[[#This Row],[deadline]]/60)/60)/24)+DATE(1970,1,1)</f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9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>ROUND(Table1[[#This Row],[pledged]]/Table1[[#This Row],[goal]]*100,0)</f>
        <v>119</v>
      </c>
      <c r="P1735">
        <f>IFERROR(ROUND(Table1[[#This Row],[pledged]]/Table1[[#This Row],[backers_count]],2),0)</f>
        <v>91.23</v>
      </c>
      <c r="Q1735" t="s">
        <v>8322</v>
      </c>
      <c r="R1735" t="s">
        <v>8344</v>
      </c>
      <c r="S1735" s="14">
        <f>(((Table1[[#This Row],[launched_at]]/60)/60)/24)+DATE(1970,1,1)</f>
        <v>42539.849768518514</v>
      </c>
      <c r="T1735" s="14">
        <f>(((Table1[[#This Row],[deadline]]/60)/60)/24)+DATE(1970,1,1)</f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9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>ROUND(Table1[[#This Row],[pledged]]/Table1[[#This Row],[goal]]*100,0)</f>
        <v>119</v>
      </c>
      <c r="P1736">
        <f>IFERROR(ROUND(Table1[[#This Row],[pledged]]/Table1[[#This Row],[backers_count]],2),0)</f>
        <v>103.04</v>
      </c>
      <c r="Q1736" t="s">
        <v>8322</v>
      </c>
      <c r="R1736" t="s">
        <v>8333</v>
      </c>
      <c r="S1736" s="14">
        <f>(((Table1[[#This Row],[launched_at]]/60)/60)/24)+DATE(1970,1,1)</f>
        <v>42097.778946759259</v>
      </c>
      <c r="T1736" s="14">
        <f>(((Table1[[#This Row],[deadline]]/60)/60)/24)+DATE(1970,1,1)</f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9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>ROUND(Table1[[#This Row],[pledged]]/Table1[[#This Row],[goal]]*100,0)</f>
        <v>158</v>
      </c>
      <c r="P1737">
        <f>IFERROR(ROUND(Table1[[#This Row],[pledged]]/Table1[[#This Row],[backers_count]],2),0)</f>
        <v>158</v>
      </c>
      <c r="Q1737" t="s">
        <v>8324</v>
      </c>
      <c r="R1737" t="s">
        <v>8325</v>
      </c>
      <c r="S1737" s="14">
        <f>(((Table1[[#This Row],[launched_at]]/60)/60)/24)+DATE(1970,1,1)</f>
        <v>41996.832395833335</v>
      </c>
      <c r="T1737" s="14">
        <f>(((Table1[[#This Row],[deadline]]/60)/60)/24)+DATE(1970,1,1)</f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9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>ROUND(Table1[[#This Row],[pledged]]/Table1[[#This Row],[goal]]*100,0)</f>
        <v>32</v>
      </c>
      <c r="P1738">
        <f>IFERROR(ROUND(Table1[[#This Row],[pledged]]/Table1[[#This Row],[backers_count]],2),0)</f>
        <v>60.67</v>
      </c>
      <c r="Q1738" t="s">
        <v>8324</v>
      </c>
      <c r="R1738" t="s">
        <v>8327</v>
      </c>
      <c r="S1738" s="14">
        <f>(((Table1[[#This Row],[launched_at]]/60)/60)/24)+DATE(1970,1,1)</f>
        <v>42103.016585648147</v>
      </c>
      <c r="T1738" s="14">
        <f>(((Table1[[#This Row],[deadline]]/60)/60)/24)+DATE(1970,1,1)</f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9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>ROUND(Table1[[#This Row],[pledged]]/Table1[[#This Row],[goal]]*100,0)</f>
        <v>107</v>
      </c>
      <c r="P1739">
        <f>IFERROR(ROUND(Table1[[#This Row],[pledged]]/Table1[[#This Row],[backers_count]],2),0)</f>
        <v>39.380000000000003</v>
      </c>
      <c r="Q1739" t="s">
        <v>8322</v>
      </c>
      <c r="R1739" t="s">
        <v>8344</v>
      </c>
      <c r="S1739" s="14">
        <f>(((Table1[[#This Row],[launched_at]]/60)/60)/24)+DATE(1970,1,1)</f>
        <v>42485.724768518514</v>
      </c>
      <c r="T1739" s="14">
        <f>(((Table1[[#This Row],[deadline]]/60)/60)/24)+DATE(1970,1,1)</f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9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>ROUND(Table1[[#This Row],[pledged]]/Table1[[#This Row],[goal]]*100,0)</f>
        <v>131</v>
      </c>
      <c r="P1740">
        <f>IFERROR(ROUND(Table1[[#This Row],[pledged]]/Table1[[#This Row],[backers_count]],2),0)</f>
        <v>41.42</v>
      </c>
      <c r="Q1740" t="s">
        <v>8324</v>
      </c>
      <c r="R1740" t="s">
        <v>8327</v>
      </c>
      <c r="S1740" s="14">
        <f>(((Table1[[#This Row],[launched_at]]/60)/60)/24)+DATE(1970,1,1)</f>
        <v>41891.665324074071</v>
      </c>
      <c r="T1740" s="14">
        <f>(((Table1[[#This Row],[deadline]]/60)/60)/24)+DATE(1970,1,1)</f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9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>ROUND(Table1[[#This Row],[pledged]]/Table1[[#This Row],[goal]]*100,0)</f>
        <v>9</v>
      </c>
      <c r="P1741">
        <f>IFERROR(ROUND(Table1[[#This Row],[pledged]]/Table1[[#This Row],[backers_count]],2),0)</f>
        <v>73.760000000000005</v>
      </c>
      <c r="Q1741" t="s">
        <v>8328</v>
      </c>
      <c r="R1741" t="s">
        <v>8329</v>
      </c>
      <c r="S1741" s="14">
        <f>(((Table1[[#This Row],[launched_at]]/60)/60)/24)+DATE(1970,1,1)</f>
        <v>41887.784062500003</v>
      </c>
      <c r="T1741" s="14">
        <f>(((Table1[[#This Row],[deadline]]/60)/60)/24)+DATE(1970,1,1)</f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9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>ROUND(Table1[[#This Row],[pledged]]/Table1[[#This Row],[goal]]*100,0)</f>
        <v>20</v>
      </c>
      <c r="P1742">
        <f>IFERROR(ROUND(Table1[[#This Row],[pledged]]/Table1[[#This Row],[backers_count]],2),0)</f>
        <v>58.95</v>
      </c>
      <c r="Q1742" t="s">
        <v>8324</v>
      </c>
      <c r="R1742" t="s">
        <v>8336</v>
      </c>
      <c r="S1742" s="14">
        <f>(((Table1[[#This Row],[launched_at]]/60)/60)/24)+DATE(1970,1,1)</f>
        <v>42403.971851851849</v>
      </c>
      <c r="T1742" s="14">
        <f>(((Table1[[#This Row],[deadline]]/60)/60)/24)+DATE(1970,1,1)</f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9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>ROUND(Table1[[#This Row],[pledged]]/Table1[[#This Row],[goal]]*100,0)</f>
        <v>14</v>
      </c>
      <c r="P1743">
        <f>IFERROR(ROUND(Table1[[#This Row],[pledged]]/Table1[[#This Row],[backers_count]],2),0)</f>
        <v>63.65</v>
      </c>
      <c r="Q1743" t="s">
        <v>8314</v>
      </c>
      <c r="R1743" t="s">
        <v>8315</v>
      </c>
      <c r="S1743" s="14">
        <f>(((Table1[[#This Row],[launched_at]]/60)/60)/24)+DATE(1970,1,1)</f>
        <v>42321.660509259258</v>
      </c>
      <c r="T1743" s="14">
        <f>(((Table1[[#This Row],[deadline]]/60)/60)/24)+DATE(1970,1,1)</f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9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>ROUND(Table1[[#This Row],[pledged]]/Table1[[#This Row],[goal]]*100,0)</f>
        <v>107</v>
      </c>
      <c r="P1744">
        <f>IFERROR(ROUND(Table1[[#This Row],[pledged]]/Table1[[#This Row],[backers_count]],2),0)</f>
        <v>53.52</v>
      </c>
      <c r="Q1744" t="s">
        <v>8328</v>
      </c>
      <c r="R1744" t="s">
        <v>8329</v>
      </c>
      <c r="S1744" s="14">
        <f>(((Table1[[#This Row],[launched_at]]/60)/60)/24)+DATE(1970,1,1)</f>
        <v>41270.21497685185</v>
      </c>
      <c r="T1744" s="14">
        <f>(((Table1[[#This Row],[deadline]]/60)/60)/24)+DATE(1970,1,1)</f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9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>ROUND(Table1[[#This Row],[pledged]]/Table1[[#This Row],[goal]]*100,0)</f>
        <v>131</v>
      </c>
      <c r="P1745">
        <f>IFERROR(ROUND(Table1[[#This Row],[pledged]]/Table1[[#This Row],[backers_count]],2),0)</f>
        <v>112.14</v>
      </c>
      <c r="Q1745" t="s">
        <v>8324</v>
      </c>
      <c r="R1745" t="s">
        <v>8336</v>
      </c>
      <c r="S1745" s="14">
        <f>(((Table1[[#This Row],[launched_at]]/60)/60)/24)+DATE(1970,1,1)</f>
        <v>41806.669317129628</v>
      </c>
      <c r="T1745" s="14">
        <f>(((Table1[[#This Row],[deadline]]/60)/60)/24)+DATE(1970,1,1)</f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9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>ROUND(Table1[[#This Row],[pledged]]/Table1[[#This Row],[goal]]*100,0)</f>
        <v>117</v>
      </c>
      <c r="P1746">
        <f>IFERROR(ROUND(Table1[[#This Row],[pledged]]/Table1[[#This Row],[backers_count]],2),0)</f>
        <v>58.63</v>
      </c>
      <c r="Q1746" t="s">
        <v>8328</v>
      </c>
      <c r="R1746" t="s">
        <v>8332</v>
      </c>
      <c r="S1746" s="14">
        <f>(((Table1[[#This Row],[launched_at]]/60)/60)/24)+DATE(1970,1,1)</f>
        <v>41005.45784722222</v>
      </c>
      <c r="T1746" s="14">
        <f>(((Table1[[#This Row],[deadline]]/60)/60)/24)+DATE(1970,1,1)</f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9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>ROUND(Table1[[#This Row],[pledged]]/Table1[[#This Row],[goal]]*100,0)</f>
        <v>117</v>
      </c>
      <c r="P1747">
        <f>IFERROR(ROUND(Table1[[#This Row],[pledged]]/Table1[[#This Row],[backers_count]],2),0)</f>
        <v>75.48</v>
      </c>
      <c r="Q1747" t="s">
        <v>8328</v>
      </c>
      <c r="R1747" t="s">
        <v>8332</v>
      </c>
      <c r="S1747" s="14">
        <f>(((Table1[[#This Row],[launched_at]]/60)/60)/24)+DATE(1970,1,1)</f>
        <v>40838.043391203704</v>
      </c>
      <c r="T1747" s="14">
        <f>(((Table1[[#This Row],[deadline]]/60)/60)/24)+DATE(1970,1,1)</f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9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>ROUND(Table1[[#This Row],[pledged]]/Table1[[#This Row],[goal]]*100,0)</f>
        <v>117</v>
      </c>
      <c r="P1748">
        <f>IFERROR(ROUND(Table1[[#This Row],[pledged]]/Table1[[#This Row],[backers_count]],2),0)</f>
        <v>61.58</v>
      </c>
      <c r="Q1748" t="s">
        <v>8328</v>
      </c>
      <c r="R1748" t="s">
        <v>8332</v>
      </c>
      <c r="S1748" s="14">
        <f>(((Table1[[#This Row],[launched_at]]/60)/60)/24)+DATE(1970,1,1)</f>
        <v>41205.707048611112</v>
      </c>
      <c r="T1748" s="14">
        <f>(((Table1[[#This Row],[deadline]]/60)/60)/24)+DATE(1970,1,1)</f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9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>ROUND(Table1[[#This Row],[pledged]]/Table1[[#This Row],[goal]]*100,0)</f>
        <v>42</v>
      </c>
      <c r="P1749">
        <f>IFERROR(ROUND(Table1[[#This Row],[pledged]]/Table1[[#This Row],[backers_count]],2),0)</f>
        <v>83.43</v>
      </c>
      <c r="Q1749" t="s">
        <v>8314</v>
      </c>
      <c r="R1749" t="s">
        <v>8354</v>
      </c>
      <c r="S1749" s="14">
        <f>(((Table1[[#This Row],[launched_at]]/60)/60)/24)+DATE(1970,1,1)</f>
        <v>42034.639768518522</v>
      </c>
      <c r="T1749" s="14">
        <f>(((Table1[[#This Row],[deadline]]/60)/60)/24)+DATE(1970,1,1)</f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9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>ROUND(Table1[[#This Row],[pledged]]/Table1[[#This Row],[goal]]*100,0)</f>
        <v>117</v>
      </c>
      <c r="P1750">
        <f>IFERROR(ROUND(Table1[[#This Row],[pledged]]/Table1[[#This Row],[backers_count]],2),0)</f>
        <v>41.7</v>
      </c>
      <c r="Q1750" t="s">
        <v>8324</v>
      </c>
      <c r="R1750" t="s">
        <v>8336</v>
      </c>
      <c r="S1750" s="14">
        <f>(((Table1[[#This Row],[launched_at]]/60)/60)/24)+DATE(1970,1,1)</f>
        <v>42050.019641203704</v>
      </c>
      <c r="T1750" s="14">
        <f>(((Table1[[#This Row],[deadline]]/60)/60)/24)+DATE(1970,1,1)</f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9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>ROUND(Table1[[#This Row],[pledged]]/Table1[[#This Row],[goal]]*100,0)</f>
        <v>156</v>
      </c>
      <c r="P1751">
        <f>IFERROR(ROUND(Table1[[#This Row],[pledged]]/Table1[[#This Row],[backers_count]],2),0)</f>
        <v>38.880000000000003</v>
      </c>
      <c r="Q1751" t="s">
        <v>8328</v>
      </c>
      <c r="R1751" t="s">
        <v>8342</v>
      </c>
      <c r="S1751" s="14">
        <f>(((Table1[[#This Row],[launched_at]]/60)/60)/24)+DATE(1970,1,1)</f>
        <v>41113.199155092596</v>
      </c>
      <c r="T1751" s="14">
        <f>(((Table1[[#This Row],[deadline]]/60)/60)/24)+DATE(1970,1,1)</f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9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>ROUND(Table1[[#This Row],[pledged]]/Table1[[#This Row],[goal]]*100,0)</f>
        <v>106</v>
      </c>
      <c r="P1752">
        <f>IFERROR(ROUND(Table1[[#This Row],[pledged]]/Table1[[#This Row],[backers_count]],2),0)</f>
        <v>34.79</v>
      </c>
      <c r="Q1752" t="s">
        <v>8324</v>
      </c>
      <c r="R1752" t="s">
        <v>8327</v>
      </c>
      <c r="S1752" s="14">
        <f>(((Table1[[#This Row],[launched_at]]/60)/60)/24)+DATE(1970,1,1)</f>
        <v>41550.867673611108</v>
      </c>
      <c r="T1752" s="14">
        <f>(((Table1[[#This Row],[deadline]]/60)/60)/24)+DATE(1970,1,1)</f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9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>ROUND(Table1[[#This Row],[pledged]]/Table1[[#This Row],[goal]]*100,0)</f>
        <v>116</v>
      </c>
      <c r="P1753">
        <f>IFERROR(ROUND(Table1[[#This Row],[pledged]]/Table1[[#This Row],[backers_count]],2),0)</f>
        <v>116.25</v>
      </c>
      <c r="Q1753" t="s">
        <v>8322</v>
      </c>
      <c r="R1753" t="s">
        <v>8344</v>
      </c>
      <c r="S1753" s="14">
        <f>(((Table1[[#This Row],[launched_at]]/60)/60)/24)+DATE(1970,1,1)</f>
        <v>41075.583379629628</v>
      </c>
      <c r="T1753" s="14">
        <f>(((Table1[[#This Row],[deadline]]/60)/60)/24)+DATE(1970,1,1)</f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9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>ROUND(Table1[[#This Row],[pledged]]/Table1[[#This Row],[goal]]*100,0)</f>
        <v>116</v>
      </c>
      <c r="P1754">
        <f>IFERROR(ROUND(Table1[[#This Row],[pledged]]/Table1[[#This Row],[backers_count]],2),0)</f>
        <v>31</v>
      </c>
      <c r="Q1754" t="s">
        <v>8328</v>
      </c>
      <c r="R1754" t="s">
        <v>8329</v>
      </c>
      <c r="S1754" s="14">
        <f>(((Table1[[#This Row],[launched_at]]/60)/60)/24)+DATE(1970,1,1)</f>
        <v>41341.111400462964</v>
      </c>
      <c r="T1754" s="14">
        <f>(((Table1[[#This Row],[deadline]]/60)/60)/24)+DATE(1970,1,1)</f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9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>ROUND(Table1[[#This Row],[pledged]]/Table1[[#This Row],[goal]]*100,0)</f>
        <v>116</v>
      </c>
      <c r="P1755">
        <f>IFERROR(ROUND(Table1[[#This Row],[pledged]]/Table1[[#This Row],[backers_count]],2),0)</f>
        <v>80.03</v>
      </c>
      <c r="Q1755" t="s">
        <v>8324</v>
      </c>
      <c r="R1755" t="s">
        <v>8327</v>
      </c>
      <c r="S1755" s="14">
        <f>(((Table1[[#This Row],[launched_at]]/60)/60)/24)+DATE(1970,1,1)</f>
        <v>42382.244409722218</v>
      </c>
      <c r="T1755" s="14">
        <f>(((Table1[[#This Row],[deadline]]/60)/60)/24)+DATE(1970,1,1)</f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9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>ROUND(Table1[[#This Row],[pledged]]/Table1[[#This Row],[goal]]*100,0)</f>
        <v>46</v>
      </c>
      <c r="P1756">
        <f>IFERROR(ROUND(Table1[[#This Row],[pledged]]/Table1[[#This Row],[backers_count]],2),0)</f>
        <v>20.34</v>
      </c>
      <c r="Q1756" t="s">
        <v>8309</v>
      </c>
      <c r="R1756" t="s">
        <v>8311</v>
      </c>
      <c r="S1756" s="14">
        <f>(((Table1[[#This Row],[launched_at]]/60)/60)/24)+DATE(1970,1,1)</f>
        <v>42388.523020833338</v>
      </c>
      <c r="T1756" s="14">
        <f>(((Table1[[#This Row],[deadline]]/60)/60)/24)+DATE(1970,1,1)</f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9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>ROUND(Table1[[#This Row],[pledged]]/Table1[[#This Row],[goal]]*100,0)</f>
        <v>116</v>
      </c>
      <c r="P1757">
        <f>IFERROR(ROUND(Table1[[#This Row],[pledged]]/Table1[[#This Row],[backers_count]],2),0)</f>
        <v>36.11</v>
      </c>
      <c r="Q1757" t="s">
        <v>8328</v>
      </c>
      <c r="R1757" t="s">
        <v>8329</v>
      </c>
      <c r="S1757" s="14">
        <f>(((Table1[[#This Row],[launched_at]]/60)/60)/24)+DATE(1970,1,1)</f>
        <v>41590.255868055552</v>
      </c>
      <c r="T1757" s="14">
        <f>(((Table1[[#This Row],[deadline]]/60)/60)/24)+DATE(1970,1,1)</f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9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>ROUND(Table1[[#This Row],[pledged]]/Table1[[#This Row],[goal]]*100,0)</f>
        <v>110</v>
      </c>
      <c r="P1758">
        <f>IFERROR(ROUND(Table1[[#This Row],[pledged]]/Table1[[#This Row],[backers_count]],2),0)</f>
        <v>51.22</v>
      </c>
      <c r="Q1758" t="s">
        <v>8324</v>
      </c>
      <c r="R1758" t="s">
        <v>8327</v>
      </c>
      <c r="S1758" s="14">
        <f>(((Table1[[#This Row],[launched_at]]/60)/60)/24)+DATE(1970,1,1)</f>
        <v>41960.119085648148</v>
      </c>
      <c r="T1758" s="14">
        <f>(((Table1[[#This Row],[deadline]]/60)/60)/24)+DATE(1970,1,1)</f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9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>ROUND(Table1[[#This Row],[pledged]]/Table1[[#This Row],[goal]]*100,0)</f>
        <v>115</v>
      </c>
      <c r="P1759">
        <f>IFERROR(ROUND(Table1[[#This Row],[pledged]]/Table1[[#This Row],[backers_count]],2),0)</f>
        <v>79.31</v>
      </c>
      <c r="Q1759" t="s">
        <v>8324</v>
      </c>
      <c r="R1759" t="s">
        <v>8327</v>
      </c>
      <c r="S1759" s="14">
        <f>(((Table1[[#This Row],[launched_at]]/60)/60)/24)+DATE(1970,1,1)</f>
        <v>40923.729953703703</v>
      </c>
      <c r="T1759" s="14">
        <f>(((Table1[[#This Row],[deadline]]/60)/60)/24)+DATE(1970,1,1)</f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9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>ROUND(Table1[[#This Row],[pledged]]/Table1[[#This Row],[goal]]*100,0)</f>
        <v>7</v>
      </c>
      <c r="P1760">
        <f>IFERROR(ROUND(Table1[[#This Row],[pledged]]/Table1[[#This Row],[backers_count]],2),0)</f>
        <v>383.33</v>
      </c>
      <c r="Q1760" t="s">
        <v>8324</v>
      </c>
      <c r="R1760" t="s">
        <v>8327</v>
      </c>
      <c r="S1760" s="14">
        <f>(((Table1[[#This Row],[launched_at]]/60)/60)/24)+DATE(1970,1,1)</f>
        <v>42697.010520833333</v>
      </c>
      <c r="T1760" s="14">
        <f>(((Table1[[#This Row],[deadline]]/60)/60)/24)+DATE(1970,1,1)</f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9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>ROUND(Table1[[#This Row],[pledged]]/Table1[[#This Row],[goal]]*100,0)</f>
        <v>460</v>
      </c>
      <c r="P1761">
        <f>IFERROR(ROUND(Table1[[#This Row],[pledged]]/Table1[[#This Row],[backers_count]],2),0)</f>
        <v>11.67</v>
      </c>
      <c r="Q1761" t="s">
        <v>8317</v>
      </c>
      <c r="R1761" t="s">
        <v>8318</v>
      </c>
      <c r="S1761" s="14">
        <f>(((Table1[[#This Row],[launched_at]]/60)/60)/24)+DATE(1970,1,1)</f>
        <v>42752.647777777776</v>
      </c>
      <c r="T1761" s="14">
        <f>(((Table1[[#This Row],[deadline]]/60)/60)/24)+DATE(1970,1,1)</f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9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>ROUND(Table1[[#This Row],[pledged]]/Table1[[#This Row],[goal]]*100,0)</f>
        <v>115</v>
      </c>
      <c r="P1762">
        <f>IFERROR(ROUND(Table1[[#This Row],[pledged]]/Table1[[#This Row],[backers_count]],2),0)</f>
        <v>31.05</v>
      </c>
      <c r="Q1762" t="s">
        <v>8328</v>
      </c>
      <c r="R1762" t="s">
        <v>8330</v>
      </c>
      <c r="S1762" s="14">
        <f>(((Table1[[#This Row],[launched_at]]/60)/60)/24)+DATE(1970,1,1)</f>
        <v>42111.646724537044</v>
      </c>
      <c r="T1762" s="14">
        <f>(((Table1[[#This Row],[deadline]]/60)/60)/24)+DATE(1970,1,1)</f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9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>ROUND(Table1[[#This Row],[pledged]]/Table1[[#This Row],[goal]]*100,0)</f>
        <v>46</v>
      </c>
      <c r="P1763">
        <f>IFERROR(ROUND(Table1[[#This Row],[pledged]]/Table1[[#This Row],[backers_count]],2),0)</f>
        <v>164</v>
      </c>
      <c r="Q1763" t="s">
        <v>8309</v>
      </c>
      <c r="R1763" t="s">
        <v>8311</v>
      </c>
      <c r="S1763" s="14">
        <f>(((Table1[[#This Row],[launched_at]]/60)/60)/24)+DATE(1970,1,1)</f>
        <v>42721.220520833333</v>
      </c>
      <c r="T1763" s="14">
        <f>(((Table1[[#This Row],[deadline]]/60)/60)/24)+DATE(1970,1,1)</f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9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>ROUND(Table1[[#This Row],[pledged]]/Table1[[#This Row],[goal]]*100,0)</f>
        <v>23</v>
      </c>
      <c r="P1764">
        <f>IFERROR(ROUND(Table1[[#This Row],[pledged]]/Table1[[#This Row],[backers_count]],2),0)</f>
        <v>65.459999999999994</v>
      </c>
      <c r="Q1764" t="s">
        <v>8312</v>
      </c>
      <c r="R1764" t="s">
        <v>8350</v>
      </c>
      <c r="S1764" s="14">
        <f>(((Table1[[#This Row],[launched_at]]/60)/60)/24)+DATE(1970,1,1)</f>
        <v>41799.524259259262</v>
      </c>
      <c r="T1764" s="14">
        <f>(((Table1[[#This Row],[deadline]]/60)/60)/24)+DATE(1970,1,1)</f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9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>ROUND(Table1[[#This Row],[pledged]]/Table1[[#This Row],[goal]]*100,0)</f>
        <v>15</v>
      </c>
      <c r="P1765">
        <f>IFERROR(ROUND(Table1[[#This Row],[pledged]]/Table1[[#This Row],[backers_count]],2),0)</f>
        <v>57.25</v>
      </c>
      <c r="Q1765" t="s">
        <v>8324</v>
      </c>
      <c r="R1765" t="s">
        <v>8327</v>
      </c>
      <c r="S1765" s="14">
        <f>(((Table1[[#This Row],[launched_at]]/60)/60)/24)+DATE(1970,1,1)</f>
        <v>41786.959745370368</v>
      </c>
      <c r="T1765" s="14">
        <f>(((Table1[[#This Row],[deadline]]/60)/60)/24)+DATE(1970,1,1)</f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9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>ROUND(Table1[[#This Row],[pledged]]/Table1[[#This Row],[goal]]*100,0)</f>
        <v>114</v>
      </c>
      <c r="P1766">
        <f>IFERROR(ROUND(Table1[[#This Row],[pledged]]/Table1[[#This Row],[backers_count]],2),0)</f>
        <v>87.96</v>
      </c>
      <c r="Q1766" t="s">
        <v>8324</v>
      </c>
      <c r="R1766" t="s">
        <v>8327</v>
      </c>
      <c r="S1766" s="14">
        <f>(((Table1[[#This Row],[launched_at]]/60)/60)/24)+DATE(1970,1,1)</f>
        <v>41976.331979166673</v>
      </c>
      <c r="T1766" s="14">
        <f>(((Table1[[#This Row],[deadline]]/60)/60)/24)+DATE(1970,1,1)</f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9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>ROUND(Table1[[#This Row],[pledged]]/Table1[[#This Row],[goal]]*100,0)</f>
        <v>46</v>
      </c>
      <c r="P1767">
        <f>IFERROR(ROUND(Table1[[#This Row],[pledged]]/Table1[[#This Row],[backers_count]],2),0)</f>
        <v>58.62</v>
      </c>
      <c r="Q1767" t="s">
        <v>8314</v>
      </c>
      <c r="R1767" t="s">
        <v>8315</v>
      </c>
      <c r="S1767" s="14">
        <f>(((Table1[[#This Row],[launched_at]]/60)/60)/24)+DATE(1970,1,1)</f>
        <v>41824.658379629633</v>
      </c>
      <c r="T1767" s="14">
        <f>(((Table1[[#This Row],[deadline]]/60)/60)/24)+DATE(1970,1,1)</f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9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>ROUND(Table1[[#This Row],[pledged]]/Table1[[#This Row],[goal]]*100,0)</f>
        <v>152</v>
      </c>
      <c r="P1768">
        <f>IFERROR(ROUND(Table1[[#This Row],[pledged]]/Table1[[#This Row],[backers_count]],2),0)</f>
        <v>40.75</v>
      </c>
      <c r="Q1768" t="s">
        <v>8328</v>
      </c>
      <c r="R1768" t="s">
        <v>8332</v>
      </c>
      <c r="S1768" s="14">
        <f>(((Table1[[#This Row],[launched_at]]/60)/60)/24)+DATE(1970,1,1)</f>
        <v>41863.433495370373</v>
      </c>
      <c r="T1768" s="14">
        <f>(((Table1[[#This Row],[deadline]]/60)/60)/24)+DATE(1970,1,1)</f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9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>ROUND(Table1[[#This Row],[pledged]]/Table1[[#This Row],[goal]]*100,0)</f>
        <v>114</v>
      </c>
      <c r="P1769">
        <f>IFERROR(ROUND(Table1[[#This Row],[pledged]]/Table1[[#This Row],[backers_count]],2),0)</f>
        <v>36.770000000000003</v>
      </c>
      <c r="Q1769" t="s">
        <v>8309</v>
      </c>
      <c r="R1769" t="s">
        <v>8316</v>
      </c>
      <c r="S1769" s="14">
        <f>(((Table1[[#This Row],[launched_at]]/60)/60)/24)+DATE(1970,1,1)</f>
        <v>42692.256550925929</v>
      </c>
      <c r="T1769" s="14">
        <f>(((Table1[[#This Row],[deadline]]/60)/60)/24)+DATE(1970,1,1)</f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9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>ROUND(Table1[[#This Row],[pledged]]/Table1[[#This Row],[goal]]*100,0)</f>
        <v>114</v>
      </c>
      <c r="P1770">
        <f>IFERROR(ROUND(Table1[[#This Row],[pledged]]/Table1[[#This Row],[backers_count]],2),0)</f>
        <v>35.47</v>
      </c>
      <c r="Q1770" t="s">
        <v>8322</v>
      </c>
      <c r="R1770" t="s">
        <v>8344</v>
      </c>
      <c r="S1770" s="14">
        <f>(((Table1[[#This Row],[launched_at]]/60)/60)/24)+DATE(1970,1,1)</f>
        <v>41612.912187499998</v>
      </c>
      <c r="T1770" s="14">
        <f>(((Table1[[#This Row],[deadline]]/60)/60)/24)+DATE(1970,1,1)</f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9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>ROUND(Table1[[#This Row],[pledged]]/Table1[[#This Row],[goal]]*100,0)</f>
        <v>113</v>
      </c>
      <c r="P1771">
        <f>IFERROR(ROUND(Table1[[#This Row],[pledged]]/Table1[[#This Row],[backers_count]],2),0)</f>
        <v>51.48</v>
      </c>
      <c r="Q1771" t="s">
        <v>8328</v>
      </c>
      <c r="R1771" t="s">
        <v>8329</v>
      </c>
      <c r="S1771" s="14">
        <f>(((Table1[[#This Row],[launched_at]]/60)/60)/24)+DATE(1970,1,1)</f>
        <v>40892.149467592593</v>
      </c>
      <c r="T1771" s="14">
        <f>(((Table1[[#This Row],[deadline]]/60)/60)/24)+DATE(1970,1,1)</f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9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>ROUND(Table1[[#This Row],[pledged]]/Table1[[#This Row],[goal]]*100,0)</f>
        <v>113</v>
      </c>
      <c r="P1772">
        <f>IFERROR(ROUND(Table1[[#This Row],[pledged]]/Table1[[#This Row],[backers_count]],2),0)</f>
        <v>39.6</v>
      </c>
      <c r="Q1772" t="s">
        <v>8324</v>
      </c>
      <c r="R1772" t="s">
        <v>8327</v>
      </c>
      <c r="S1772" s="14">
        <f>(((Table1[[#This Row],[launched_at]]/60)/60)/24)+DATE(1970,1,1)</f>
        <v>42053.916921296302</v>
      </c>
      <c r="T1772" s="14">
        <f>(((Table1[[#This Row],[deadline]]/60)/60)/24)+DATE(1970,1,1)</f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9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>ROUND(Table1[[#This Row],[pledged]]/Table1[[#This Row],[goal]]*100,0)</f>
        <v>15</v>
      </c>
      <c r="P1773">
        <f>IFERROR(ROUND(Table1[[#This Row],[pledged]]/Table1[[#This Row],[backers_count]],2),0)</f>
        <v>80.319999999999993</v>
      </c>
      <c r="Q1773" t="s">
        <v>8309</v>
      </c>
      <c r="R1773" t="s">
        <v>8311</v>
      </c>
      <c r="S1773" s="14">
        <f>(((Table1[[#This Row],[launched_at]]/60)/60)/24)+DATE(1970,1,1)</f>
        <v>42734.787986111114</v>
      </c>
      <c r="T1773" s="14">
        <f>(((Table1[[#This Row],[deadline]]/60)/60)/24)+DATE(1970,1,1)</f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9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>ROUND(Table1[[#This Row],[pledged]]/Table1[[#This Row],[goal]]*100,0)</f>
        <v>112</v>
      </c>
      <c r="P1774">
        <f>IFERROR(ROUND(Table1[[#This Row],[pledged]]/Table1[[#This Row],[backers_count]],2),0)</f>
        <v>31.62</v>
      </c>
      <c r="Q1774" t="s">
        <v>8324</v>
      </c>
      <c r="R1774" t="s">
        <v>8327</v>
      </c>
      <c r="S1774" s="14">
        <f>(((Table1[[#This Row],[launched_at]]/60)/60)/24)+DATE(1970,1,1)</f>
        <v>41789.080370370371</v>
      </c>
      <c r="T1774" s="14">
        <f>(((Table1[[#This Row],[deadline]]/60)/60)/24)+DATE(1970,1,1)</f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9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>ROUND(Table1[[#This Row],[pledged]]/Table1[[#This Row],[goal]]*100,0)</f>
        <v>124</v>
      </c>
      <c r="P1775">
        <f>IFERROR(ROUND(Table1[[#This Row],[pledged]]/Table1[[#This Row],[backers_count]],2),0)</f>
        <v>69.72</v>
      </c>
      <c r="Q1775" t="s">
        <v>8322</v>
      </c>
      <c r="R1775" t="s">
        <v>8344</v>
      </c>
      <c r="S1775" s="14">
        <f>(((Table1[[#This Row],[launched_at]]/60)/60)/24)+DATE(1970,1,1)</f>
        <v>40997.271493055552</v>
      </c>
      <c r="T1775" s="14">
        <f>(((Table1[[#This Row],[deadline]]/60)/60)/24)+DATE(1970,1,1)</f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9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>ROUND(Table1[[#This Row],[pledged]]/Table1[[#This Row],[goal]]*100,0)</f>
        <v>112</v>
      </c>
      <c r="P1776">
        <f>IFERROR(ROUND(Table1[[#This Row],[pledged]]/Table1[[#This Row],[backers_count]],2),0)</f>
        <v>43.73</v>
      </c>
      <c r="Q1776" t="s">
        <v>8328</v>
      </c>
      <c r="R1776" t="s">
        <v>8332</v>
      </c>
      <c r="S1776" s="14">
        <f>(((Table1[[#This Row],[launched_at]]/60)/60)/24)+DATE(1970,1,1)</f>
        <v>40695.795370370368</v>
      </c>
      <c r="T1776" s="14">
        <f>(((Table1[[#This Row],[deadline]]/60)/60)/24)+DATE(1970,1,1)</f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9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>ROUND(Table1[[#This Row],[pledged]]/Table1[[#This Row],[goal]]*100,0)</f>
        <v>45</v>
      </c>
      <c r="P1777">
        <f>IFERROR(ROUND(Table1[[#This Row],[pledged]]/Table1[[#This Row],[backers_count]],2),0)</f>
        <v>185.83</v>
      </c>
      <c r="Q1777" t="s">
        <v>8322</v>
      </c>
      <c r="R1777" t="s">
        <v>8326</v>
      </c>
      <c r="S1777" s="14">
        <f>(((Table1[[#This Row],[launched_at]]/60)/60)/24)+DATE(1970,1,1)</f>
        <v>42236.159918981488</v>
      </c>
      <c r="T1777" s="14">
        <f>(((Table1[[#This Row],[deadline]]/60)/60)/24)+DATE(1970,1,1)</f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9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>ROUND(Table1[[#This Row],[pledged]]/Table1[[#This Row],[goal]]*100,0)</f>
        <v>148</v>
      </c>
      <c r="P1778">
        <f>IFERROR(ROUND(Table1[[#This Row],[pledged]]/Table1[[#This Row],[backers_count]],2),0)</f>
        <v>63.49</v>
      </c>
      <c r="Q1778" t="s">
        <v>8328</v>
      </c>
      <c r="R1778" t="s">
        <v>8332</v>
      </c>
      <c r="S1778" s="14">
        <f>(((Table1[[#This Row],[launched_at]]/60)/60)/24)+DATE(1970,1,1)</f>
        <v>40987.773715277777</v>
      </c>
      <c r="T1778" s="14">
        <f>(((Table1[[#This Row],[deadline]]/60)/60)/24)+DATE(1970,1,1)</f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9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>ROUND(Table1[[#This Row],[pledged]]/Table1[[#This Row],[goal]]*100,0)</f>
        <v>111</v>
      </c>
      <c r="P1779">
        <f>IFERROR(ROUND(Table1[[#This Row],[pledged]]/Table1[[#This Row],[backers_count]],2),0)</f>
        <v>51.67</v>
      </c>
      <c r="Q1779" t="s">
        <v>8328</v>
      </c>
      <c r="R1779" t="s">
        <v>8329</v>
      </c>
      <c r="S1779" s="14">
        <f>(((Table1[[#This Row],[launched_at]]/60)/60)/24)+DATE(1970,1,1)</f>
        <v>42248.90042824074</v>
      </c>
      <c r="T1779" s="14">
        <f>(((Table1[[#This Row],[deadline]]/60)/60)/24)+DATE(1970,1,1)</f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9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>ROUND(Table1[[#This Row],[pledged]]/Table1[[#This Row],[goal]]*100,0)</f>
        <v>111</v>
      </c>
      <c r="P1780">
        <f>IFERROR(ROUND(Table1[[#This Row],[pledged]]/Table1[[#This Row],[backers_count]],2),0)</f>
        <v>110.75</v>
      </c>
      <c r="Q1780" t="s">
        <v>8324</v>
      </c>
      <c r="R1780" t="s">
        <v>8327</v>
      </c>
      <c r="S1780" s="14">
        <f>(((Table1[[#This Row],[launched_at]]/60)/60)/24)+DATE(1970,1,1)</f>
        <v>42499.629849537043</v>
      </c>
      <c r="T1780" s="14">
        <f>(((Table1[[#This Row],[deadline]]/60)/60)/24)+DATE(1970,1,1)</f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9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>ROUND(Table1[[#This Row],[pledged]]/Table1[[#This Row],[goal]]*100,0)</f>
        <v>126</v>
      </c>
      <c r="P1781">
        <f>IFERROR(ROUND(Table1[[#This Row],[pledged]]/Table1[[#This Row],[backers_count]],2),0)</f>
        <v>147.33000000000001</v>
      </c>
      <c r="Q1781" t="s">
        <v>8324</v>
      </c>
      <c r="R1781" t="s">
        <v>8327</v>
      </c>
      <c r="S1781" s="14">
        <f>(((Table1[[#This Row],[launched_at]]/60)/60)/24)+DATE(1970,1,1)</f>
        <v>42489.619525462964</v>
      </c>
      <c r="T1781" s="14">
        <f>(((Table1[[#This Row],[deadline]]/60)/60)/24)+DATE(1970,1,1)</f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9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>ROUND(Table1[[#This Row],[pledged]]/Table1[[#This Row],[goal]]*100,0)</f>
        <v>100</v>
      </c>
      <c r="P1782">
        <f>IFERROR(ROUND(Table1[[#This Row],[pledged]]/Table1[[#This Row],[backers_count]],2),0)</f>
        <v>110.5</v>
      </c>
      <c r="Q1782" t="s">
        <v>8324</v>
      </c>
      <c r="R1782" t="s">
        <v>8327</v>
      </c>
      <c r="S1782" s="14">
        <f>(((Table1[[#This Row],[launched_at]]/60)/60)/24)+DATE(1970,1,1)</f>
        <v>41808.649583333332</v>
      </c>
      <c r="T1782" s="14">
        <f>(((Table1[[#This Row],[deadline]]/60)/60)/24)+DATE(1970,1,1)</f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9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>ROUND(Table1[[#This Row],[pledged]]/Table1[[#This Row],[goal]]*100,0)</f>
        <v>110</v>
      </c>
      <c r="P1783">
        <f>IFERROR(ROUND(Table1[[#This Row],[pledged]]/Table1[[#This Row],[backers_count]],2),0)</f>
        <v>26.55</v>
      </c>
      <c r="Q1783" t="s">
        <v>8328</v>
      </c>
      <c r="R1783" t="s">
        <v>8339</v>
      </c>
      <c r="S1783" s="14">
        <f>(((Table1[[#This Row],[launched_at]]/60)/60)/24)+DATE(1970,1,1)</f>
        <v>41833.450266203705</v>
      </c>
      <c r="T1783" s="14">
        <f>(((Table1[[#This Row],[deadline]]/60)/60)/24)+DATE(1970,1,1)</f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9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>ROUND(Table1[[#This Row],[pledged]]/Table1[[#This Row],[goal]]*100,0)</f>
        <v>110</v>
      </c>
      <c r="P1784">
        <f>IFERROR(ROUND(Table1[[#This Row],[pledged]]/Table1[[#This Row],[backers_count]],2),0)</f>
        <v>73.400000000000006</v>
      </c>
      <c r="Q1784" t="s">
        <v>8324</v>
      </c>
      <c r="R1784" t="s">
        <v>8327</v>
      </c>
      <c r="S1784" s="14">
        <f>(((Table1[[#This Row],[launched_at]]/60)/60)/24)+DATE(1970,1,1)</f>
        <v>41786.761354166665</v>
      </c>
      <c r="T1784" s="14">
        <f>(((Table1[[#This Row],[deadline]]/60)/60)/24)+DATE(1970,1,1)</f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9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>ROUND(Table1[[#This Row],[pledged]]/Table1[[#This Row],[goal]]*100,0)</f>
        <v>6</v>
      </c>
      <c r="P1785">
        <f>IFERROR(ROUND(Table1[[#This Row],[pledged]]/Table1[[#This Row],[backers_count]],2),0)</f>
        <v>220</v>
      </c>
      <c r="Q1785" t="s">
        <v>8322</v>
      </c>
      <c r="R1785" t="s">
        <v>8326</v>
      </c>
      <c r="S1785" s="14">
        <f>(((Table1[[#This Row],[launched_at]]/60)/60)/24)+DATE(1970,1,1)</f>
        <v>42570.91133101852</v>
      </c>
      <c r="T1785" s="14">
        <f>(((Table1[[#This Row],[deadline]]/60)/60)/24)+DATE(1970,1,1)</f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9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>ROUND(Table1[[#This Row],[pledged]]/Table1[[#This Row],[goal]]*100,0)</f>
        <v>137</v>
      </c>
      <c r="P1786">
        <f>IFERROR(ROUND(Table1[[#This Row],[pledged]]/Table1[[#This Row],[backers_count]],2),0)</f>
        <v>30.96</v>
      </c>
      <c r="Q1786" t="s">
        <v>8312</v>
      </c>
      <c r="R1786" t="s">
        <v>8313</v>
      </c>
      <c r="S1786" s="14">
        <f>(((Table1[[#This Row],[launched_at]]/60)/60)/24)+DATE(1970,1,1)</f>
        <v>41754.745243055557</v>
      </c>
      <c r="T1786" s="14">
        <f>(((Table1[[#This Row],[deadline]]/60)/60)/24)+DATE(1970,1,1)</f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9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>ROUND(Table1[[#This Row],[pledged]]/Table1[[#This Row],[goal]]*100,0)</f>
        <v>34</v>
      </c>
      <c r="P1787">
        <f>IFERROR(ROUND(Table1[[#This Row],[pledged]]/Table1[[#This Row],[backers_count]],2),0)</f>
        <v>137.25</v>
      </c>
      <c r="Q1787" t="s">
        <v>8328</v>
      </c>
      <c r="R1787" t="s">
        <v>8331</v>
      </c>
      <c r="S1787" s="14">
        <f>(((Table1[[#This Row],[launched_at]]/60)/60)/24)+DATE(1970,1,1)</f>
        <v>41788.919722222221</v>
      </c>
      <c r="T1787" s="14">
        <f>(((Table1[[#This Row],[deadline]]/60)/60)/24)+DATE(1970,1,1)</f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9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>ROUND(Table1[[#This Row],[pledged]]/Table1[[#This Row],[goal]]*100,0)</f>
        <v>220</v>
      </c>
      <c r="P1788">
        <f>IFERROR(ROUND(Table1[[#This Row],[pledged]]/Table1[[#This Row],[backers_count]],2),0)</f>
        <v>46.7</v>
      </c>
      <c r="Q1788" t="s">
        <v>8322</v>
      </c>
      <c r="R1788" t="s">
        <v>8344</v>
      </c>
      <c r="S1788" s="14">
        <f>(((Table1[[#This Row],[launched_at]]/60)/60)/24)+DATE(1970,1,1)</f>
        <v>40570.025810185187</v>
      </c>
      <c r="T1788" s="14">
        <f>(((Table1[[#This Row],[deadline]]/60)/60)/24)+DATE(1970,1,1)</f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9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>ROUND(Table1[[#This Row],[pledged]]/Table1[[#This Row],[goal]]*100,0)</f>
        <v>110</v>
      </c>
      <c r="P1789">
        <f>IFERROR(ROUND(Table1[[#This Row],[pledged]]/Table1[[#This Row],[backers_count]],2),0)</f>
        <v>52.21</v>
      </c>
      <c r="Q1789" t="s">
        <v>8324</v>
      </c>
      <c r="R1789" t="s">
        <v>8327</v>
      </c>
      <c r="S1789" s="14">
        <f>(((Table1[[#This Row],[launched_at]]/60)/60)/24)+DATE(1970,1,1)</f>
        <v>42380.581180555557</v>
      </c>
      <c r="T1789" s="14">
        <f>(((Table1[[#This Row],[deadline]]/60)/60)/24)+DATE(1970,1,1)</f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9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>ROUND(Table1[[#This Row],[pledged]]/Table1[[#This Row],[goal]]*100,0)</f>
        <v>110</v>
      </c>
      <c r="P1790">
        <f>IFERROR(ROUND(Table1[[#This Row],[pledged]]/Table1[[#This Row],[backers_count]],2),0)</f>
        <v>43.82</v>
      </c>
      <c r="Q1790" t="s">
        <v>8328</v>
      </c>
      <c r="R1790" t="s">
        <v>8330</v>
      </c>
      <c r="S1790" s="14">
        <f>(((Table1[[#This Row],[launched_at]]/60)/60)/24)+DATE(1970,1,1)</f>
        <v>42241.85974537037</v>
      </c>
      <c r="T1790" s="14">
        <f>(((Table1[[#This Row],[deadline]]/60)/60)/24)+DATE(1970,1,1)</f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9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>ROUND(Table1[[#This Row],[pledged]]/Table1[[#This Row],[goal]]*100,0)</f>
        <v>110</v>
      </c>
      <c r="P1791">
        <f>IFERROR(ROUND(Table1[[#This Row],[pledged]]/Table1[[#This Row],[backers_count]],2),0)</f>
        <v>199.18</v>
      </c>
      <c r="Q1791" t="s">
        <v>8324</v>
      </c>
      <c r="R1791" t="s">
        <v>8327</v>
      </c>
      <c r="S1791" s="14">
        <f>(((Table1[[#This Row],[launched_at]]/60)/60)/24)+DATE(1970,1,1)</f>
        <v>42109.751250000001</v>
      </c>
      <c r="T1791" s="14">
        <f>(((Table1[[#This Row],[deadline]]/60)/60)/24)+DATE(1970,1,1)</f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9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>ROUND(Table1[[#This Row],[pledged]]/Table1[[#This Row],[goal]]*100,0)</f>
        <v>14</v>
      </c>
      <c r="P1792">
        <f>IFERROR(ROUND(Table1[[#This Row],[pledged]]/Table1[[#This Row],[backers_count]],2),0)</f>
        <v>58.97</v>
      </c>
      <c r="Q1792" t="s">
        <v>8314</v>
      </c>
      <c r="R1792" t="s">
        <v>8315</v>
      </c>
      <c r="S1792" s="14">
        <f>(((Table1[[#This Row],[launched_at]]/60)/60)/24)+DATE(1970,1,1)</f>
        <v>42344.32677083333</v>
      </c>
      <c r="T1792" s="14">
        <f>(((Table1[[#This Row],[deadline]]/60)/60)/24)+DATE(1970,1,1)</f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9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>ROUND(Table1[[#This Row],[pledged]]/Table1[[#This Row],[goal]]*100,0)</f>
        <v>115</v>
      </c>
      <c r="P1793">
        <f>IFERROR(ROUND(Table1[[#This Row],[pledged]]/Table1[[#This Row],[backers_count]],2),0)</f>
        <v>39.67</v>
      </c>
      <c r="Q1793" t="s">
        <v>8324</v>
      </c>
      <c r="R1793" t="s">
        <v>8327</v>
      </c>
      <c r="S1793" s="14">
        <f>(((Table1[[#This Row],[launched_at]]/60)/60)/24)+DATE(1970,1,1)</f>
        <v>41477.930914351848</v>
      </c>
      <c r="T1793" s="14">
        <f>(((Table1[[#This Row],[deadline]]/60)/60)/24)+DATE(1970,1,1)</f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9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>ROUND(Table1[[#This Row],[pledged]]/Table1[[#This Row],[goal]]*100,0)</f>
        <v>145</v>
      </c>
      <c r="P1794">
        <f>IFERROR(ROUND(Table1[[#This Row],[pledged]]/Table1[[#This Row],[backers_count]],2),0)</f>
        <v>35.74</v>
      </c>
      <c r="Q1794" t="s">
        <v>8328</v>
      </c>
      <c r="R1794" t="s">
        <v>8330</v>
      </c>
      <c r="S1794" s="14">
        <f>(((Table1[[#This Row],[launched_at]]/60)/60)/24)+DATE(1970,1,1)</f>
        <v>42418.231747685189</v>
      </c>
      <c r="T1794" s="14">
        <f>(((Table1[[#This Row],[deadline]]/60)/60)/24)+DATE(1970,1,1)</f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9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>ROUND(Table1[[#This Row],[pledged]]/Table1[[#This Row],[goal]]*100,0)</f>
        <v>109</v>
      </c>
      <c r="P1795">
        <f>IFERROR(ROUND(Table1[[#This Row],[pledged]]/Table1[[#This Row],[backers_count]],2),0)</f>
        <v>63.97</v>
      </c>
      <c r="Q1795" t="s">
        <v>8314</v>
      </c>
      <c r="R1795" t="s">
        <v>8315</v>
      </c>
      <c r="S1795" s="14">
        <f>(((Table1[[#This Row],[launched_at]]/60)/60)/24)+DATE(1970,1,1)</f>
        <v>42710.876967592587</v>
      </c>
      <c r="T1795" s="14">
        <f>(((Table1[[#This Row],[deadline]]/60)/60)/24)+DATE(1970,1,1)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9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>ROUND(Table1[[#This Row],[pledged]]/Table1[[#This Row],[goal]]*100,0)</f>
        <v>109</v>
      </c>
      <c r="P1796">
        <f>IFERROR(ROUND(Table1[[#This Row],[pledged]]/Table1[[#This Row],[backers_count]],2),0)</f>
        <v>30.15</v>
      </c>
      <c r="Q1796" t="s">
        <v>8324</v>
      </c>
      <c r="R1796" t="s">
        <v>8327</v>
      </c>
      <c r="S1796" s="14">
        <f>(((Table1[[#This Row],[launched_at]]/60)/60)/24)+DATE(1970,1,1)</f>
        <v>41820.945613425924</v>
      </c>
      <c r="T1796" s="14">
        <f>(((Table1[[#This Row],[deadline]]/60)/60)/24)+DATE(1970,1,1)</f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9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>ROUND(Table1[[#This Row],[pledged]]/Table1[[#This Row],[goal]]*100,0)</f>
        <v>144</v>
      </c>
      <c r="P1797">
        <f>IFERROR(ROUND(Table1[[#This Row],[pledged]]/Table1[[#This Row],[backers_count]],2),0)</f>
        <v>45.98</v>
      </c>
      <c r="Q1797" t="s">
        <v>8324</v>
      </c>
      <c r="R1797" t="s">
        <v>8327</v>
      </c>
      <c r="S1797" s="14">
        <f>(((Table1[[#This Row],[launched_at]]/60)/60)/24)+DATE(1970,1,1)</f>
        <v>42309.756620370375</v>
      </c>
      <c r="T1797" s="14">
        <f>(((Table1[[#This Row],[deadline]]/60)/60)/24)+DATE(1970,1,1)</f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9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>ROUND(Table1[[#This Row],[pledged]]/Table1[[#This Row],[goal]]*100,0)</f>
        <v>108</v>
      </c>
      <c r="P1798">
        <f>IFERROR(ROUND(Table1[[#This Row],[pledged]]/Table1[[#This Row],[backers_count]],2),0)</f>
        <v>72</v>
      </c>
      <c r="Q1798" t="s">
        <v>8324</v>
      </c>
      <c r="R1798" t="s">
        <v>8327</v>
      </c>
      <c r="S1798" s="14">
        <f>(((Table1[[#This Row],[launched_at]]/60)/60)/24)+DATE(1970,1,1)</f>
        <v>42479.465833333335</v>
      </c>
      <c r="T1798" s="14">
        <f>(((Table1[[#This Row],[deadline]]/60)/60)/24)+DATE(1970,1,1)</f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9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>ROUND(Table1[[#This Row],[pledged]]/Table1[[#This Row],[goal]]*100,0)</f>
        <v>108</v>
      </c>
      <c r="P1799">
        <f>IFERROR(ROUND(Table1[[#This Row],[pledged]]/Table1[[#This Row],[backers_count]],2),0)</f>
        <v>56.82</v>
      </c>
      <c r="Q1799" t="s">
        <v>8322</v>
      </c>
      <c r="R1799" t="s">
        <v>8333</v>
      </c>
      <c r="S1799" s="14">
        <f>(((Table1[[#This Row],[launched_at]]/60)/60)/24)+DATE(1970,1,1)</f>
        <v>42033.516898148147</v>
      </c>
      <c r="T1799" s="14">
        <f>(((Table1[[#This Row],[deadline]]/60)/60)/24)+DATE(1970,1,1)</f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9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>ROUND(Table1[[#This Row],[pledged]]/Table1[[#This Row],[goal]]*100,0)</f>
        <v>20</v>
      </c>
      <c r="P1800">
        <f>IFERROR(ROUND(Table1[[#This Row],[pledged]]/Table1[[#This Row],[backers_count]],2),0)</f>
        <v>55.28</v>
      </c>
      <c r="Q1800" t="s">
        <v>8314</v>
      </c>
      <c r="R1800" t="s">
        <v>8315</v>
      </c>
      <c r="S1800" s="14">
        <f>(((Table1[[#This Row],[launched_at]]/60)/60)/24)+DATE(1970,1,1)</f>
        <v>41825.485868055555</v>
      </c>
      <c r="T1800" s="14">
        <f>(((Table1[[#This Row],[deadline]]/60)/60)/24)+DATE(1970,1,1)</f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9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>ROUND(Table1[[#This Row],[pledged]]/Table1[[#This Row],[goal]]*100,0)</f>
        <v>108</v>
      </c>
      <c r="P1801">
        <f>IFERROR(ROUND(Table1[[#This Row],[pledged]]/Table1[[#This Row],[backers_count]],2),0)</f>
        <v>113.42</v>
      </c>
      <c r="Q1801" t="s">
        <v>8324</v>
      </c>
      <c r="R1801" t="s">
        <v>8327</v>
      </c>
      <c r="S1801" s="14">
        <f>(((Table1[[#This Row],[launched_at]]/60)/60)/24)+DATE(1970,1,1)</f>
        <v>42171.034861111111</v>
      </c>
      <c r="T1801" s="14">
        <f>(((Table1[[#This Row],[deadline]]/60)/60)/24)+DATE(1970,1,1)</f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9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>ROUND(Table1[[#This Row],[pledged]]/Table1[[#This Row],[goal]]*100,0)</f>
        <v>108</v>
      </c>
      <c r="P1802">
        <f>IFERROR(ROUND(Table1[[#This Row],[pledged]]/Table1[[#This Row],[backers_count]],2),0)</f>
        <v>37.15</v>
      </c>
      <c r="Q1802" t="s">
        <v>8328</v>
      </c>
      <c r="R1802" t="s">
        <v>8329</v>
      </c>
      <c r="S1802" s="14">
        <f>(((Table1[[#This Row],[launched_at]]/60)/60)/24)+DATE(1970,1,1)</f>
        <v>41934.71056712963</v>
      </c>
      <c r="T1802" s="14">
        <f>(((Table1[[#This Row],[deadline]]/60)/60)/24)+DATE(1970,1,1)</f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9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>ROUND(Table1[[#This Row],[pledged]]/Table1[[#This Row],[goal]]*100,0)</f>
        <v>18</v>
      </c>
      <c r="P1803">
        <f>IFERROR(ROUND(Table1[[#This Row],[pledged]]/Table1[[#This Row],[backers_count]],2),0)</f>
        <v>74.209999999999994</v>
      </c>
      <c r="Q1803" t="s">
        <v>8317</v>
      </c>
      <c r="R1803" t="s">
        <v>8335</v>
      </c>
      <c r="S1803" s="14">
        <f>(((Table1[[#This Row],[launched_at]]/60)/60)/24)+DATE(1970,1,1)</f>
        <v>41885.51798611111</v>
      </c>
      <c r="T1803" s="14">
        <f>(((Table1[[#This Row],[deadline]]/60)/60)/24)+DATE(1970,1,1)</f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9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>ROUND(Table1[[#This Row],[pledged]]/Table1[[#This Row],[goal]]*100,0)</f>
        <v>108</v>
      </c>
      <c r="P1804">
        <f>IFERROR(ROUND(Table1[[#This Row],[pledged]]/Table1[[#This Row],[backers_count]],2),0)</f>
        <v>89.67</v>
      </c>
      <c r="Q1804" t="s">
        <v>8324</v>
      </c>
      <c r="R1804" t="s">
        <v>8327</v>
      </c>
      <c r="S1804" s="14">
        <f>(((Table1[[#This Row],[launched_at]]/60)/60)/24)+DATE(1970,1,1)</f>
        <v>42183.231006944443</v>
      </c>
      <c r="T1804" s="14">
        <f>(((Table1[[#This Row],[deadline]]/60)/60)/24)+DATE(1970,1,1)</f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9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>ROUND(Table1[[#This Row],[pledged]]/Table1[[#This Row],[goal]]*100,0)</f>
        <v>134</v>
      </c>
      <c r="P1805">
        <f>IFERROR(ROUND(Table1[[#This Row],[pledged]]/Table1[[#This Row],[backers_count]],2),0)</f>
        <v>39.82</v>
      </c>
      <c r="Q1805" t="s">
        <v>8328</v>
      </c>
      <c r="R1805" t="s">
        <v>8332</v>
      </c>
      <c r="S1805" s="14">
        <f>(((Table1[[#This Row],[launched_at]]/60)/60)/24)+DATE(1970,1,1)</f>
        <v>40250.242106481484</v>
      </c>
      <c r="T1805" s="14">
        <f>(((Table1[[#This Row],[deadline]]/60)/60)/24)+DATE(1970,1,1)</f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9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>ROUND(Table1[[#This Row],[pledged]]/Table1[[#This Row],[goal]]*100,0)</f>
        <v>107</v>
      </c>
      <c r="P1806">
        <f>IFERROR(ROUND(Table1[[#This Row],[pledged]]/Table1[[#This Row],[backers_count]],2),0)</f>
        <v>61.34</v>
      </c>
      <c r="Q1806" t="s">
        <v>8328</v>
      </c>
      <c r="R1806" t="s">
        <v>8342</v>
      </c>
      <c r="S1806" s="14">
        <f>(((Table1[[#This Row],[launched_at]]/60)/60)/24)+DATE(1970,1,1)</f>
        <v>41026.655011574076</v>
      </c>
      <c r="T1806" s="14">
        <f>(((Table1[[#This Row],[deadline]]/60)/60)/24)+DATE(1970,1,1)</f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9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>ROUND(Table1[[#This Row],[pledged]]/Table1[[#This Row],[goal]]*100,0)</f>
        <v>107</v>
      </c>
      <c r="P1807">
        <f>IFERROR(ROUND(Table1[[#This Row],[pledged]]/Table1[[#This Row],[backers_count]],2),0)</f>
        <v>46.63</v>
      </c>
      <c r="Q1807" t="s">
        <v>8328</v>
      </c>
      <c r="R1807" t="s">
        <v>8332</v>
      </c>
      <c r="S1807" s="14">
        <f>(((Table1[[#This Row],[launched_at]]/60)/60)/24)+DATE(1970,1,1)</f>
        <v>40987.697638888887</v>
      </c>
      <c r="T1807" s="14">
        <f>(((Table1[[#This Row],[deadline]]/60)/60)/24)+DATE(1970,1,1)</f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9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>ROUND(Table1[[#This Row],[pledged]]/Table1[[#This Row],[goal]]*100,0)</f>
        <v>107</v>
      </c>
      <c r="P1808">
        <f>IFERROR(ROUND(Table1[[#This Row],[pledged]]/Table1[[#This Row],[backers_count]],2),0)</f>
        <v>107.25</v>
      </c>
      <c r="Q1808" t="s">
        <v>8324</v>
      </c>
      <c r="R1808" t="s">
        <v>8327</v>
      </c>
      <c r="S1808" s="14">
        <f>(((Table1[[#This Row],[launched_at]]/60)/60)/24)+DATE(1970,1,1)</f>
        <v>42284.69694444444</v>
      </c>
      <c r="T1808" s="14">
        <f>(((Table1[[#This Row],[deadline]]/60)/60)/24)+DATE(1970,1,1)</f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9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>ROUND(Table1[[#This Row],[pledged]]/Table1[[#This Row],[goal]]*100,0)</f>
        <v>107</v>
      </c>
      <c r="P1809">
        <f>IFERROR(ROUND(Table1[[#This Row],[pledged]]/Table1[[#This Row],[backers_count]],2),0)</f>
        <v>36.97</v>
      </c>
      <c r="Q1809" t="s">
        <v>8328</v>
      </c>
      <c r="R1809" t="s">
        <v>8329</v>
      </c>
      <c r="S1809" s="14">
        <f>(((Table1[[#This Row],[launched_at]]/60)/60)/24)+DATE(1970,1,1)</f>
        <v>41174.154178240737</v>
      </c>
      <c r="T1809" s="14">
        <f>(((Table1[[#This Row],[deadline]]/60)/60)/24)+DATE(1970,1,1)</f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9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>ROUND(Table1[[#This Row],[pledged]]/Table1[[#This Row],[goal]]*100,0)</f>
        <v>143</v>
      </c>
      <c r="P1810">
        <f>IFERROR(ROUND(Table1[[#This Row],[pledged]]/Table1[[#This Row],[backers_count]],2),0)</f>
        <v>44.65</v>
      </c>
      <c r="Q1810" t="s">
        <v>8328</v>
      </c>
      <c r="R1810" t="s">
        <v>8339</v>
      </c>
      <c r="S1810" s="14">
        <f>(((Table1[[#This Row],[launched_at]]/60)/60)/24)+DATE(1970,1,1)</f>
        <v>40974.791898148149</v>
      </c>
      <c r="T1810" s="14">
        <f>(((Table1[[#This Row],[deadline]]/60)/60)/24)+DATE(1970,1,1)</f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9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>ROUND(Table1[[#This Row],[pledged]]/Table1[[#This Row],[goal]]*100,0)</f>
        <v>107</v>
      </c>
      <c r="P1811">
        <f>IFERROR(ROUND(Table1[[#This Row],[pledged]]/Table1[[#This Row],[backers_count]],2),0)</f>
        <v>31.97</v>
      </c>
      <c r="Q1811" t="s">
        <v>8324</v>
      </c>
      <c r="R1811" t="s">
        <v>8327</v>
      </c>
      <c r="S1811" s="14">
        <f>(((Table1[[#This Row],[launched_at]]/60)/60)/24)+DATE(1970,1,1)</f>
        <v>41796.422326388885</v>
      </c>
      <c r="T1811" s="14">
        <f>(((Table1[[#This Row],[deadline]]/60)/60)/24)+DATE(1970,1,1)</f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9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>ROUND(Table1[[#This Row],[pledged]]/Table1[[#This Row],[goal]]*100,0)</f>
        <v>107</v>
      </c>
      <c r="P1812">
        <f>IFERROR(ROUND(Table1[[#This Row],[pledged]]/Table1[[#This Row],[backers_count]],2),0)</f>
        <v>125.94</v>
      </c>
      <c r="Q1812" t="s">
        <v>8309</v>
      </c>
      <c r="R1812" t="s">
        <v>8311</v>
      </c>
      <c r="S1812" s="14">
        <f>(((Table1[[#This Row],[launched_at]]/60)/60)/24)+DATE(1970,1,1)</f>
        <v>42416.767928240741</v>
      </c>
      <c r="T1812" s="14">
        <f>(((Table1[[#This Row],[deadline]]/60)/60)/24)+DATE(1970,1,1)</f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9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>ROUND(Table1[[#This Row],[pledged]]/Table1[[#This Row],[goal]]*100,0)</f>
        <v>143</v>
      </c>
      <c r="P1813">
        <f>IFERROR(ROUND(Table1[[#This Row],[pledged]]/Table1[[#This Row],[backers_count]],2),0)</f>
        <v>164.62</v>
      </c>
      <c r="Q1813" t="s">
        <v>8324</v>
      </c>
      <c r="R1813" t="s">
        <v>8327</v>
      </c>
      <c r="S1813" s="14">
        <f>(((Table1[[#This Row],[launched_at]]/60)/60)/24)+DATE(1970,1,1)</f>
        <v>42171.317442129628</v>
      </c>
      <c r="T1813" s="14">
        <f>(((Table1[[#This Row],[deadline]]/60)/60)/24)+DATE(1970,1,1)</f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9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>ROUND(Table1[[#This Row],[pledged]]/Table1[[#This Row],[goal]]*100,0)</f>
        <v>102</v>
      </c>
      <c r="P1814">
        <f>IFERROR(ROUND(Table1[[#This Row],[pledged]]/Table1[[#This Row],[backers_count]],2),0)</f>
        <v>164.62</v>
      </c>
      <c r="Q1814" t="s">
        <v>8324</v>
      </c>
      <c r="R1814" t="s">
        <v>8327</v>
      </c>
      <c r="S1814" s="14">
        <f>(((Table1[[#This Row],[launched_at]]/60)/60)/24)+DATE(1970,1,1)</f>
        <v>42411.942291666666</v>
      </c>
      <c r="T1814" s="14">
        <f>(((Table1[[#This Row],[deadline]]/60)/60)/24)+DATE(1970,1,1)</f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9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>ROUND(Table1[[#This Row],[pledged]]/Table1[[#This Row],[goal]]*100,0)</f>
        <v>107</v>
      </c>
      <c r="P1815">
        <f>IFERROR(ROUND(Table1[[#This Row],[pledged]]/Table1[[#This Row],[backers_count]],2),0)</f>
        <v>21.76</v>
      </c>
      <c r="Q1815" t="s">
        <v>8322</v>
      </c>
      <c r="R1815" t="s">
        <v>8333</v>
      </c>
      <c r="S1815" s="14">
        <f>(((Table1[[#This Row],[launched_at]]/60)/60)/24)+DATE(1970,1,1)</f>
        <v>42256.391875000001</v>
      </c>
      <c r="T1815" s="14">
        <f>(((Table1[[#This Row],[deadline]]/60)/60)/24)+DATE(1970,1,1)</f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9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>ROUND(Table1[[#This Row],[pledged]]/Table1[[#This Row],[goal]]*100,0)</f>
        <v>107</v>
      </c>
      <c r="P1816">
        <f>IFERROR(ROUND(Table1[[#This Row],[pledged]]/Table1[[#This Row],[backers_count]],2),0)</f>
        <v>48.45</v>
      </c>
      <c r="Q1816" t="s">
        <v>8328</v>
      </c>
      <c r="R1816" t="s">
        <v>8329</v>
      </c>
      <c r="S1816" s="14">
        <f>(((Table1[[#This Row],[launched_at]]/60)/60)/24)+DATE(1970,1,1)</f>
        <v>41299.793356481481</v>
      </c>
      <c r="T1816" s="14">
        <f>(((Table1[[#This Row],[deadline]]/60)/60)/24)+DATE(1970,1,1)</f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9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>ROUND(Table1[[#This Row],[pledged]]/Table1[[#This Row],[goal]]*100,0)</f>
        <v>15</v>
      </c>
      <c r="P1817">
        <f>IFERROR(ROUND(Table1[[#This Row],[pledged]]/Table1[[#This Row],[backers_count]],2),0)</f>
        <v>163.85</v>
      </c>
      <c r="Q1817" t="s">
        <v>8322</v>
      </c>
      <c r="R1817" t="s">
        <v>8326</v>
      </c>
      <c r="S1817" s="14">
        <f>(((Table1[[#This Row],[launched_at]]/60)/60)/24)+DATE(1970,1,1)</f>
        <v>41978.197199074071</v>
      </c>
      <c r="T1817" s="14">
        <f>(((Table1[[#This Row],[deadline]]/60)/60)/24)+DATE(1970,1,1)</f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9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>ROUND(Table1[[#This Row],[pledged]]/Table1[[#This Row],[goal]]*100,0)</f>
        <v>107</v>
      </c>
      <c r="P1818">
        <f>IFERROR(ROUND(Table1[[#This Row],[pledged]]/Table1[[#This Row],[backers_count]],2),0)</f>
        <v>54.62</v>
      </c>
      <c r="Q1818" t="s">
        <v>8328</v>
      </c>
      <c r="R1818" t="s">
        <v>8329</v>
      </c>
      <c r="S1818" s="14">
        <f>(((Table1[[#This Row],[launched_at]]/60)/60)/24)+DATE(1970,1,1)</f>
        <v>40703.197048611109</v>
      </c>
      <c r="T1818" s="14">
        <f>(((Table1[[#This Row],[deadline]]/60)/60)/24)+DATE(1970,1,1)</f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9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>ROUND(Table1[[#This Row],[pledged]]/Table1[[#This Row],[goal]]*100,0)</f>
        <v>16</v>
      </c>
      <c r="P1819">
        <f>IFERROR(ROUND(Table1[[#This Row],[pledged]]/Table1[[#This Row],[backers_count]],2),0)</f>
        <v>49.51</v>
      </c>
      <c r="Q1819" t="s">
        <v>8324</v>
      </c>
      <c r="R1819" t="s">
        <v>8327</v>
      </c>
      <c r="S1819" s="14">
        <f>(((Table1[[#This Row],[launched_at]]/60)/60)/24)+DATE(1970,1,1)</f>
        <v>42265.817002314812</v>
      </c>
      <c r="T1819" s="14">
        <f>(((Table1[[#This Row],[deadline]]/60)/60)/24)+DATE(1970,1,1)</f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9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>ROUND(Table1[[#This Row],[pledged]]/Table1[[#This Row],[goal]]*100,0)</f>
        <v>106</v>
      </c>
      <c r="P1820">
        <f>IFERROR(ROUND(Table1[[#This Row],[pledged]]/Table1[[#This Row],[backers_count]],2),0)</f>
        <v>51.85</v>
      </c>
      <c r="Q1820" t="s">
        <v>8324</v>
      </c>
      <c r="R1820" t="s">
        <v>8327</v>
      </c>
      <c r="S1820" s="14">
        <f>(((Table1[[#This Row],[launched_at]]/60)/60)/24)+DATE(1970,1,1)</f>
        <v>42758.559629629628</v>
      </c>
      <c r="T1820" s="14">
        <f>(((Table1[[#This Row],[deadline]]/60)/60)/24)+DATE(1970,1,1)</f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9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>ROUND(Table1[[#This Row],[pledged]]/Table1[[#This Row],[goal]]*100,0)</f>
        <v>101</v>
      </c>
      <c r="P1821">
        <f>IFERROR(ROUND(Table1[[#This Row],[pledged]]/Table1[[#This Row],[backers_count]],2),0)</f>
        <v>78.52</v>
      </c>
      <c r="Q1821" t="s">
        <v>8324</v>
      </c>
      <c r="R1821" t="s">
        <v>8327</v>
      </c>
      <c r="S1821" s="14">
        <f>(((Table1[[#This Row],[launched_at]]/60)/60)/24)+DATE(1970,1,1)</f>
        <v>42497.275706018518</v>
      </c>
      <c r="T1821" s="14">
        <f>(((Table1[[#This Row],[deadline]]/60)/60)/24)+DATE(1970,1,1)</f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9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>ROUND(Table1[[#This Row],[pledged]]/Table1[[#This Row],[goal]]*100,0)</f>
        <v>49</v>
      </c>
      <c r="P1822">
        <f>IFERROR(ROUND(Table1[[#This Row],[pledged]]/Table1[[#This Row],[backers_count]],2),0)</f>
        <v>132.19</v>
      </c>
      <c r="Q1822" t="s">
        <v>8314</v>
      </c>
      <c r="R1822" t="s">
        <v>8356</v>
      </c>
      <c r="S1822" s="14">
        <f>(((Table1[[#This Row],[launched_at]]/60)/60)/24)+DATE(1970,1,1)</f>
        <v>41892.688750000001</v>
      </c>
      <c r="T1822" s="14">
        <f>(((Table1[[#This Row],[deadline]]/60)/60)/24)+DATE(1970,1,1)</f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9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>ROUND(Table1[[#This Row],[pledged]]/Table1[[#This Row],[goal]]*100,0)</f>
        <v>7</v>
      </c>
      <c r="P1823">
        <f>IFERROR(ROUND(Table1[[#This Row],[pledged]]/Table1[[#This Row],[backers_count]],2),0)</f>
        <v>75.459999999999994</v>
      </c>
      <c r="Q1823" t="s">
        <v>8324</v>
      </c>
      <c r="R1823" t="s">
        <v>8327</v>
      </c>
      <c r="S1823" s="14">
        <f>(((Table1[[#This Row],[launched_at]]/60)/60)/24)+DATE(1970,1,1)</f>
        <v>42136.767175925925</v>
      </c>
      <c r="T1823" s="14">
        <f>(((Table1[[#This Row],[deadline]]/60)/60)/24)+DATE(1970,1,1)</f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9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>ROUND(Table1[[#This Row],[pledged]]/Table1[[#This Row],[goal]]*100,0)</f>
        <v>2</v>
      </c>
      <c r="P1824">
        <f>IFERROR(ROUND(Table1[[#This Row],[pledged]]/Table1[[#This Row],[backers_count]],2),0)</f>
        <v>21.34</v>
      </c>
      <c r="Q1824" t="s">
        <v>8317</v>
      </c>
      <c r="R1824" t="s">
        <v>8335</v>
      </c>
      <c r="S1824" s="14">
        <f>(((Table1[[#This Row],[launched_at]]/60)/60)/24)+DATE(1970,1,1)</f>
        <v>41643.487175925926</v>
      </c>
      <c r="T1824" s="14">
        <f>(((Table1[[#This Row],[deadline]]/60)/60)/24)+DATE(1970,1,1)</f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9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>ROUND(Table1[[#This Row],[pledged]]/Table1[[#This Row],[goal]]*100,0)</f>
        <v>211</v>
      </c>
      <c r="P1825">
        <f>IFERROR(ROUND(Table1[[#This Row],[pledged]]/Table1[[#This Row],[backers_count]],2),0)</f>
        <v>95.93</v>
      </c>
      <c r="Q1825" t="s">
        <v>8328</v>
      </c>
      <c r="R1825" t="s">
        <v>8332</v>
      </c>
      <c r="S1825" s="14">
        <f>(((Table1[[#This Row],[launched_at]]/60)/60)/24)+DATE(1970,1,1)</f>
        <v>41320.717465277776</v>
      </c>
      <c r="T1825" s="14">
        <f>(((Table1[[#This Row],[deadline]]/60)/60)/24)+DATE(1970,1,1)</f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9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>ROUND(Table1[[#This Row],[pledged]]/Table1[[#This Row],[goal]]*100,0)</f>
        <v>106</v>
      </c>
      <c r="P1826">
        <f>IFERROR(ROUND(Table1[[#This Row],[pledged]]/Table1[[#This Row],[backers_count]],2),0)</f>
        <v>60.29</v>
      </c>
      <c r="Q1826" t="s">
        <v>8324</v>
      </c>
      <c r="R1826" t="s">
        <v>8327</v>
      </c>
      <c r="S1826" s="14">
        <f>(((Table1[[#This Row],[launched_at]]/60)/60)/24)+DATE(1970,1,1)</f>
        <v>42132.036168981482</v>
      </c>
      <c r="T1826" s="14">
        <f>(((Table1[[#This Row],[deadline]]/60)/60)/24)+DATE(1970,1,1)</f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9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>ROUND(Table1[[#This Row],[pledged]]/Table1[[#This Row],[goal]]*100,0)</f>
        <v>105</v>
      </c>
      <c r="P1827">
        <f>IFERROR(ROUND(Table1[[#This Row],[pledged]]/Table1[[#This Row],[backers_count]],2),0)</f>
        <v>123.94</v>
      </c>
      <c r="Q1827" t="s">
        <v>8324</v>
      </c>
      <c r="R1827" t="s">
        <v>8327</v>
      </c>
      <c r="S1827" s="14">
        <f>(((Table1[[#This Row],[launched_at]]/60)/60)/24)+DATE(1970,1,1)</f>
        <v>42694.110185185185</v>
      </c>
      <c r="T1827" s="14">
        <f>(((Table1[[#This Row],[deadline]]/60)/60)/24)+DATE(1970,1,1)</f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9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>ROUND(Table1[[#This Row],[pledged]]/Table1[[#This Row],[goal]]*100,0)</f>
        <v>0</v>
      </c>
      <c r="P1828">
        <f>IFERROR(ROUND(Table1[[#This Row],[pledged]]/Table1[[#This Row],[backers_count]],2),0)</f>
        <v>420.6</v>
      </c>
      <c r="Q1828" t="s">
        <v>8324</v>
      </c>
      <c r="R1828" t="s">
        <v>8325</v>
      </c>
      <c r="S1828" s="14">
        <f>(((Table1[[#This Row],[launched_at]]/60)/60)/24)+DATE(1970,1,1)</f>
        <v>42237.181608796294</v>
      </c>
      <c r="T1828" s="14">
        <f>(((Table1[[#This Row],[deadline]]/60)/60)/24)+DATE(1970,1,1)</f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9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>ROUND(Table1[[#This Row],[pledged]]/Table1[[#This Row],[goal]]*100,0)</f>
        <v>105</v>
      </c>
      <c r="P1829">
        <f>IFERROR(ROUND(Table1[[#This Row],[pledged]]/Table1[[#This Row],[backers_count]],2),0)</f>
        <v>28.41</v>
      </c>
      <c r="Q1829" t="s">
        <v>8324</v>
      </c>
      <c r="R1829" t="s">
        <v>8327</v>
      </c>
      <c r="S1829" s="14">
        <f>(((Table1[[#This Row],[launched_at]]/60)/60)/24)+DATE(1970,1,1)</f>
        <v>41897.536134259259</v>
      </c>
      <c r="T1829" s="14">
        <f>(((Table1[[#This Row],[deadline]]/60)/60)/24)+DATE(1970,1,1)</f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9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>ROUND(Table1[[#This Row],[pledged]]/Table1[[#This Row],[goal]]*100,0)</f>
        <v>140</v>
      </c>
      <c r="P1830">
        <f>IFERROR(ROUND(Table1[[#This Row],[pledged]]/Table1[[#This Row],[backers_count]],2),0)</f>
        <v>61.82</v>
      </c>
      <c r="Q1830" t="s">
        <v>8324</v>
      </c>
      <c r="R1830" t="s">
        <v>8327</v>
      </c>
      <c r="S1830" s="14">
        <f>(((Table1[[#This Row],[launched_at]]/60)/60)/24)+DATE(1970,1,1)</f>
        <v>42058.904074074075</v>
      </c>
      <c r="T1830" s="14">
        <f>(((Table1[[#This Row],[deadline]]/60)/60)/24)+DATE(1970,1,1)</f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9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>ROUND(Table1[[#This Row],[pledged]]/Table1[[#This Row],[goal]]*100,0)</f>
        <v>105</v>
      </c>
      <c r="P1831">
        <f>IFERROR(ROUND(Table1[[#This Row],[pledged]]/Table1[[#This Row],[backers_count]],2),0)</f>
        <v>42.02</v>
      </c>
      <c r="Q1831" t="s">
        <v>8328</v>
      </c>
      <c r="R1831" t="s">
        <v>8332</v>
      </c>
      <c r="S1831" s="14">
        <f>(((Table1[[#This Row],[launched_at]]/60)/60)/24)+DATE(1970,1,1)</f>
        <v>41443.83452546296</v>
      </c>
      <c r="T1831" s="14">
        <f>(((Table1[[#This Row],[deadline]]/60)/60)/24)+DATE(1970,1,1)</f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9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>ROUND(Table1[[#This Row],[pledged]]/Table1[[#This Row],[goal]]*100,0)</f>
        <v>105</v>
      </c>
      <c r="P1832">
        <f>IFERROR(ROUND(Table1[[#This Row],[pledged]]/Table1[[#This Row],[backers_count]],2),0)</f>
        <v>150</v>
      </c>
      <c r="Q1832" t="s">
        <v>8328</v>
      </c>
      <c r="R1832" t="s">
        <v>8342</v>
      </c>
      <c r="S1832" s="14">
        <f>(((Table1[[#This Row],[launched_at]]/60)/60)/24)+DATE(1970,1,1)</f>
        <v>40127.700370370374</v>
      </c>
      <c r="T1832" s="14">
        <f>(((Table1[[#This Row],[deadline]]/60)/60)/24)+DATE(1970,1,1)</f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9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>ROUND(Table1[[#This Row],[pledged]]/Table1[[#This Row],[goal]]*100,0)</f>
        <v>11</v>
      </c>
      <c r="P1833">
        <f>IFERROR(ROUND(Table1[[#This Row],[pledged]]/Table1[[#This Row],[backers_count]],2),0)</f>
        <v>91.3</v>
      </c>
      <c r="Q1833" t="s">
        <v>8309</v>
      </c>
      <c r="R1833" t="s">
        <v>8316</v>
      </c>
      <c r="S1833" s="14">
        <f>(((Table1[[#This Row],[launched_at]]/60)/60)/24)+DATE(1970,1,1)</f>
        <v>41921.842627314814</v>
      </c>
      <c r="T1833" s="14">
        <f>(((Table1[[#This Row],[deadline]]/60)/60)/24)+DATE(1970,1,1)</f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9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>ROUND(Table1[[#This Row],[pledged]]/Table1[[#This Row],[goal]]*100,0)</f>
        <v>105</v>
      </c>
      <c r="P1834">
        <f>IFERROR(ROUND(Table1[[#This Row],[pledged]]/Table1[[#This Row],[backers_count]],2),0)</f>
        <v>51.22</v>
      </c>
      <c r="Q1834" t="s">
        <v>8324</v>
      </c>
      <c r="R1834" t="s">
        <v>8327</v>
      </c>
      <c r="S1834" s="14">
        <f>(((Table1[[#This Row],[launched_at]]/60)/60)/24)+DATE(1970,1,1)</f>
        <v>41946.644745370373</v>
      </c>
      <c r="T1834" s="14">
        <f>(((Table1[[#This Row],[deadline]]/60)/60)/24)+DATE(1970,1,1)</f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9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>ROUND(Table1[[#This Row],[pledged]]/Table1[[#This Row],[goal]]*100,0)</f>
        <v>300</v>
      </c>
      <c r="P1835">
        <f>IFERROR(ROUND(Table1[[#This Row],[pledged]]/Table1[[#This Row],[backers_count]],2),0)</f>
        <v>53.85</v>
      </c>
      <c r="Q1835" t="s">
        <v>8324</v>
      </c>
      <c r="R1835" t="s">
        <v>8327</v>
      </c>
      <c r="S1835" s="14">
        <f>(((Table1[[#This Row],[launched_at]]/60)/60)/24)+DATE(1970,1,1)</f>
        <v>41810.142199074071</v>
      </c>
      <c r="T1835" s="14">
        <f>(((Table1[[#This Row],[deadline]]/60)/60)/24)+DATE(1970,1,1)</f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9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>ROUND(Table1[[#This Row],[pledged]]/Table1[[#This Row],[goal]]*100,0)</f>
        <v>107</v>
      </c>
      <c r="P1836">
        <f>IFERROR(ROUND(Table1[[#This Row],[pledged]]/Table1[[#This Row],[backers_count]],2),0)</f>
        <v>27.94</v>
      </c>
      <c r="Q1836" t="s">
        <v>8328</v>
      </c>
      <c r="R1836" t="s">
        <v>8329</v>
      </c>
      <c r="S1836" s="14">
        <f>(((Table1[[#This Row],[launched_at]]/60)/60)/24)+DATE(1970,1,1)</f>
        <v>41004.802465277775</v>
      </c>
      <c r="T1836" s="14">
        <f>(((Table1[[#This Row],[deadline]]/60)/60)/24)+DATE(1970,1,1)</f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9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>ROUND(Table1[[#This Row],[pledged]]/Table1[[#This Row],[goal]]*100,0)</f>
        <v>105</v>
      </c>
      <c r="P1837">
        <f>IFERROR(ROUND(Table1[[#This Row],[pledged]]/Table1[[#This Row],[backers_count]],2),0)</f>
        <v>55.13</v>
      </c>
      <c r="Q1837" t="s">
        <v>8324</v>
      </c>
      <c r="R1837" t="s">
        <v>8327</v>
      </c>
      <c r="S1837" s="14">
        <f>(((Table1[[#This Row],[launched_at]]/60)/60)/24)+DATE(1970,1,1)</f>
        <v>41997.507905092592</v>
      </c>
      <c r="T1837" s="14">
        <f>(((Table1[[#This Row],[deadline]]/60)/60)/24)+DATE(1970,1,1)</f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9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>ROUND(Table1[[#This Row],[pledged]]/Table1[[#This Row],[goal]]*100,0)</f>
        <v>105</v>
      </c>
      <c r="P1838">
        <f>IFERROR(ROUND(Table1[[#This Row],[pledged]]/Table1[[#This Row],[backers_count]],2),0)</f>
        <v>63.42</v>
      </c>
      <c r="Q1838" t="s">
        <v>8324</v>
      </c>
      <c r="R1838" t="s">
        <v>8327</v>
      </c>
      <c r="S1838" s="14">
        <f>(((Table1[[#This Row],[launched_at]]/60)/60)/24)+DATE(1970,1,1)</f>
        <v>42458.680925925932</v>
      </c>
      <c r="T1838" s="14">
        <f>(((Table1[[#This Row],[deadline]]/60)/60)/24)+DATE(1970,1,1)</f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9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>ROUND(Table1[[#This Row],[pledged]]/Table1[[#This Row],[goal]]*100,0)</f>
        <v>104</v>
      </c>
      <c r="P1839">
        <f>IFERROR(ROUND(Table1[[#This Row],[pledged]]/Table1[[#This Row],[backers_count]],2),0)</f>
        <v>39.380000000000003</v>
      </c>
      <c r="Q1839" t="s">
        <v>8324</v>
      </c>
      <c r="R1839" t="s">
        <v>8327</v>
      </c>
      <c r="S1839" s="14">
        <f>(((Table1[[#This Row],[launched_at]]/60)/60)/24)+DATE(1970,1,1)</f>
        <v>41990.99863425926</v>
      </c>
      <c r="T1839" s="14">
        <f>(((Table1[[#This Row],[deadline]]/60)/60)/24)+DATE(1970,1,1)</f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9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>ROUND(Table1[[#This Row],[pledged]]/Table1[[#This Row],[goal]]*100,0)</f>
        <v>116</v>
      </c>
      <c r="P1840">
        <f>IFERROR(ROUND(Table1[[#This Row],[pledged]]/Table1[[#This Row],[backers_count]],2),0)</f>
        <v>59.6</v>
      </c>
      <c r="Q1840" t="s">
        <v>8324</v>
      </c>
      <c r="R1840" t="s">
        <v>8327</v>
      </c>
      <c r="S1840" s="14">
        <f>(((Table1[[#This Row],[launched_at]]/60)/60)/24)+DATE(1970,1,1)</f>
        <v>42056.65143518518</v>
      </c>
      <c r="T1840" s="14">
        <f>(((Table1[[#This Row],[deadline]]/60)/60)/24)+DATE(1970,1,1)</f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9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>ROUND(Table1[[#This Row],[pledged]]/Table1[[#This Row],[goal]]*100,0)</f>
        <v>10</v>
      </c>
      <c r="P1841">
        <f>IFERROR(ROUND(Table1[[#This Row],[pledged]]/Table1[[#This Row],[backers_count]],2),0)</f>
        <v>63.1</v>
      </c>
      <c r="Q1841" t="s">
        <v>8312</v>
      </c>
      <c r="R1841" t="s">
        <v>8357</v>
      </c>
      <c r="S1841" s="14">
        <f>(((Table1[[#This Row],[launched_at]]/60)/60)/24)+DATE(1970,1,1)</f>
        <v>41686.705208333333</v>
      </c>
      <c r="T1841" s="14">
        <f>(((Table1[[#This Row],[deadline]]/60)/60)/24)+DATE(1970,1,1)</f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9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>ROUND(Table1[[#This Row],[pledged]]/Table1[[#This Row],[goal]]*100,0)</f>
        <v>173</v>
      </c>
      <c r="P1842">
        <f>IFERROR(ROUND(Table1[[#This Row],[pledged]]/Table1[[#This Row],[backers_count]],2),0)</f>
        <v>86.67</v>
      </c>
      <c r="Q1842" t="s">
        <v>8322</v>
      </c>
      <c r="R1842" t="s">
        <v>8344</v>
      </c>
      <c r="S1842" s="14">
        <f>(((Table1[[#This Row],[launched_at]]/60)/60)/24)+DATE(1970,1,1)</f>
        <v>41433.01829861111</v>
      </c>
      <c r="T1842" s="14">
        <f>(((Table1[[#This Row],[deadline]]/60)/60)/24)+DATE(1970,1,1)</f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9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>ROUND(Table1[[#This Row],[pledged]]/Table1[[#This Row],[goal]]*100,0)</f>
        <v>104</v>
      </c>
      <c r="P1843">
        <f>IFERROR(ROUND(Table1[[#This Row],[pledged]]/Table1[[#This Row],[backers_count]],2),0)</f>
        <v>46.13</v>
      </c>
      <c r="Q1843" t="s">
        <v>8328</v>
      </c>
      <c r="R1843" t="s">
        <v>8332</v>
      </c>
      <c r="S1843" s="14">
        <f>(((Table1[[#This Row],[launched_at]]/60)/60)/24)+DATE(1970,1,1)</f>
        <v>41355.825497685182</v>
      </c>
      <c r="T1843" s="14">
        <f>(((Table1[[#This Row],[deadline]]/60)/60)/24)+DATE(1970,1,1)</f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9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>ROUND(Table1[[#This Row],[pledged]]/Table1[[#This Row],[goal]]*100,0)</f>
        <v>115</v>
      </c>
      <c r="P1844">
        <f>IFERROR(ROUND(Table1[[#This Row],[pledged]]/Table1[[#This Row],[backers_count]],2),0)</f>
        <v>53.23</v>
      </c>
      <c r="Q1844" t="s">
        <v>8324</v>
      </c>
      <c r="R1844" t="s">
        <v>8327</v>
      </c>
      <c r="S1844" s="14">
        <f>(((Table1[[#This Row],[launched_at]]/60)/60)/24)+DATE(1970,1,1)</f>
        <v>42128.736608796295</v>
      </c>
      <c r="T1844" s="14">
        <f>(((Table1[[#This Row],[deadline]]/60)/60)/24)+DATE(1970,1,1)</f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9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>ROUND(Table1[[#This Row],[pledged]]/Table1[[#This Row],[goal]]*100,0)</f>
        <v>104</v>
      </c>
      <c r="P1845">
        <f>IFERROR(ROUND(Table1[[#This Row],[pledged]]/Table1[[#This Row],[backers_count]],2),0)</f>
        <v>42.35</v>
      </c>
      <c r="Q1845" t="s">
        <v>8312</v>
      </c>
      <c r="R1845" t="s">
        <v>8334</v>
      </c>
      <c r="S1845" s="14">
        <f>(((Table1[[#This Row],[launched_at]]/60)/60)/24)+DATE(1970,1,1)</f>
        <v>41249.749085648145</v>
      </c>
      <c r="T1845" s="14">
        <f>(((Table1[[#This Row],[deadline]]/60)/60)/24)+DATE(1970,1,1)</f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9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>ROUND(Table1[[#This Row],[pledged]]/Table1[[#This Row],[goal]]*100,0)</f>
        <v>104</v>
      </c>
      <c r="P1846">
        <f>IFERROR(ROUND(Table1[[#This Row],[pledged]]/Table1[[#This Row],[backers_count]],2),0)</f>
        <v>54.55</v>
      </c>
      <c r="Q1846" t="s">
        <v>8324</v>
      </c>
      <c r="R1846" t="s">
        <v>8327</v>
      </c>
      <c r="S1846" s="14">
        <f>(((Table1[[#This Row],[launched_at]]/60)/60)/24)+DATE(1970,1,1)</f>
        <v>42225.513888888891</v>
      </c>
      <c r="T1846" s="14">
        <f>(((Table1[[#This Row],[deadline]]/60)/60)/24)+DATE(1970,1,1)</f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9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>ROUND(Table1[[#This Row],[pledged]]/Table1[[#This Row],[goal]]*100,0)</f>
        <v>21</v>
      </c>
      <c r="P1847">
        <f>IFERROR(ROUND(Table1[[#This Row],[pledged]]/Table1[[#This Row],[backers_count]],2),0)</f>
        <v>82.82</v>
      </c>
      <c r="Q1847" t="s">
        <v>8320</v>
      </c>
      <c r="R1847" t="s">
        <v>8346</v>
      </c>
      <c r="S1847" s="14">
        <f>(((Table1[[#This Row],[launched_at]]/60)/60)/24)+DATE(1970,1,1)</f>
        <v>41792.214467592588</v>
      </c>
      <c r="T1847" s="14">
        <f>(((Table1[[#This Row],[deadline]]/60)/60)/24)+DATE(1970,1,1)</f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9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>ROUND(Table1[[#This Row],[pledged]]/Table1[[#This Row],[goal]]*100,0)</f>
        <v>28</v>
      </c>
      <c r="P1848">
        <f>IFERROR(ROUND(Table1[[#This Row],[pledged]]/Table1[[#This Row],[backers_count]],2),0)</f>
        <v>55.95</v>
      </c>
      <c r="Q1848" t="s">
        <v>8322</v>
      </c>
      <c r="R1848" t="s">
        <v>8338</v>
      </c>
      <c r="S1848" s="14">
        <f>(((Table1[[#This Row],[launched_at]]/60)/60)/24)+DATE(1970,1,1)</f>
        <v>42047.762407407412</v>
      </c>
      <c r="T1848" s="14">
        <f>(((Table1[[#This Row],[deadline]]/60)/60)/24)+DATE(1970,1,1)</f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9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>ROUND(Table1[[#This Row],[pledged]]/Table1[[#This Row],[goal]]*100,0)</f>
        <v>59</v>
      </c>
      <c r="P1849">
        <f>IFERROR(ROUND(Table1[[#This Row],[pledged]]/Table1[[#This Row],[backers_count]],2),0)</f>
        <v>53.08</v>
      </c>
      <c r="Q1849" t="s">
        <v>8324</v>
      </c>
      <c r="R1849" t="s">
        <v>8336</v>
      </c>
      <c r="S1849" s="14">
        <f>(((Table1[[#This Row],[launched_at]]/60)/60)/24)+DATE(1970,1,1)</f>
        <v>42017.594236111108</v>
      </c>
      <c r="T1849" s="14">
        <f>(((Table1[[#This Row],[deadline]]/60)/60)/24)+DATE(1970,1,1)</f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9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>ROUND(Table1[[#This Row],[pledged]]/Table1[[#This Row],[goal]]*100,0)</f>
        <v>207</v>
      </c>
      <c r="P1850">
        <f>IFERROR(ROUND(Table1[[#This Row],[pledged]]/Table1[[#This Row],[backers_count]],2),0)</f>
        <v>43.02</v>
      </c>
      <c r="Q1850" t="s">
        <v>8322</v>
      </c>
      <c r="R1850" t="s">
        <v>8323</v>
      </c>
      <c r="S1850" s="14">
        <f>(((Table1[[#This Row],[launched_at]]/60)/60)/24)+DATE(1970,1,1)</f>
        <v>41755.117581018516</v>
      </c>
      <c r="T1850" s="14">
        <f>(((Table1[[#This Row],[deadline]]/60)/60)/24)+DATE(1970,1,1)</f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9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>ROUND(Table1[[#This Row],[pledged]]/Table1[[#This Row],[goal]]*100,0)</f>
        <v>103</v>
      </c>
      <c r="P1851">
        <f>IFERROR(ROUND(Table1[[#This Row],[pledged]]/Table1[[#This Row],[backers_count]],2),0)</f>
        <v>50.37</v>
      </c>
      <c r="Q1851" t="s">
        <v>8328</v>
      </c>
      <c r="R1851" t="s">
        <v>8329</v>
      </c>
      <c r="S1851" s="14">
        <f>(((Table1[[#This Row],[launched_at]]/60)/60)/24)+DATE(1970,1,1)</f>
        <v>40793.998599537037</v>
      </c>
      <c r="T1851" s="14">
        <f>(((Table1[[#This Row],[deadline]]/60)/60)/24)+DATE(1970,1,1)</f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9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>ROUND(Table1[[#This Row],[pledged]]/Table1[[#This Row],[goal]]*100,0)</f>
        <v>103</v>
      </c>
      <c r="P1852">
        <f>IFERROR(ROUND(Table1[[#This Row],[pledged]]/Table1[[#This Row],[backers_count]],2),0)</f>
        <v>44.85</v>
      </c>
      <c r="Q1852" t="s">
        <v>8324</v>
      </c>
      <c r="R1852" t="s">
        <v>8327</v>
      </c>
      <c r="S1852" s="14">
        <f>(((Table1[[#This Row],[launched_at]]/60)/60)/24)+DATE(1970,1,1)</f>
        <v>42248.640162037031</v>
      </c>
      <c r="T1852" s="14">
        <f>(((Table1[[#This Row],[deadline]]/60)/60)/24)+DATE(1970,1,1)</f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9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>ROUND(Table1[[#This Row],[pledged]]/Table1[[#This Row],[goal]]*100,0)</f>
        <v>103</v>
      </c>
      <c r="P1853">
        <f>IFERROR(ROUND(Table1[[#This Row],[pledged]]/Table1[[#This Row],[backers_count]],2),0)</f>
        <v>68.67</v>
      </c>
      <c r="Q1853" t="s">
        <v>8324</v>
      </c>
      <c r="R1853" t="s">
        <v>8327</v>
      </c>
      <c r="S1853" s="14">
        <f>(((Table1[[#This Row],[launched_at]]/60)/60)/24)+DATE(1970,1,1)</f>
        <v>42121.756921296299</v>
      </c>
      <c r="T1853" s="14">
        <f>(((Table1[[#This Row],[deadline]]/60)/60)/24)+DATE(1970,1,1)</f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9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>ROUND(Table1[[#This Row],[pledged]]/Table1[[#This Row],[goal]]*100,0)</f>
        <v>103</v>
      </c>
      <c r="P1854">
        <f>IFERROR(ROUND(Table1[[#This Row],[pledged]]/Table1[[#This Row],[backers_count]],2),0)</f>
        <v>57.22</v>
      </c>
      <c r="Q1854" t="s">
        <v>8324</v>
      </c>
      <c r="R1854" t="s">
        <v>8327</v>
      </c>
      <c r="S1854" s="14">
        <f>(((Table1[[#This Row],[launched_at]]/60)/60)/24)+DATE(1970,1,1)</f>
        <v>42200.625833333332</v>
      </c>
      <c r="T1854" s="14">
        <f>(((Table1[[#This Row],[deadline]]/60)/60)/24)+DATE(1970,1,1)</f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9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>ROUND(Table1[[#This Row],[pledged]]/Table1[[#This Row],[goal]]*100,0)</f>
        <v>53</v>
      </c>
      <c r="P1855">
        <f>IFERROR(ROUND(Table1[[#This Row],[pledged]]/Table1[[#This Row],[backers_count]],2),0)</f>
        <v>44.76</v>
      </c>
      <c r="Q1855" t="s">
        <v>8324</v>
      </c>
      <c r="R1855" t="s">
        <v>8336</v>
      </c>
      <c r="S1855" s="14">
        <f>(((Table1[[#This Row],[launched_at]]/60)/60)/24)+DATE(1970,1,1)</f>
        <v>42372.624166666668</v>
      </c>
      <c r="T1855" s="14">
        <f>(((Table1[[#This Row],[deadline]]/60)/60)/24)+DATE(1970,1,1)</f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9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>ROUND(Table1[[#This Row],[pledged]]/Table1[[#This Row],[goal]]*100,0)</f>
        <v>137</v>
      </c>
      <c r="P1856">
        <f>IFERROR(ROUND(Table1[[#This Row],[pledged]]/Table1[[#This Row],[backers_count]],2),0)</f>
        <v>89.42</v>
      </c>
      <c r="Q1856" t="s">
        <v>8328</v>
      </c>
      <c r="R1856" t="s">
        <v>8332</v>
      </c>
      <c r="S1856" s="14">
        <f>(((Table1[[#This Row],[launched_at]]/60)/60)/24)+DATE(1970,1,1)</f>
        <v>40925.599664351852</v>
      </c>
      <c r="T1856" s="14">
        <f>(((Table1[[#This Row],[deadline]]/60)/60)/24)+DATE(1970,1,1)</f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9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>ROUND(Table1[[#This Row],[pledged]]/Table1[[#This Row],[goal]]*100,0)</f>
        <v>103</v>
      </c>
      <c r="P1857">
        <f>IFERROR(ROUND(Table1[[#This Row],[pledged]]/Table1[[#This Row],[backers_count]],2),0)</f>
        <v>70.86</v>
      </c>
      <c r="Q1857" t="s">
        <v>8324</v>
      </c>
      <c r="R1857" t="s">
        <v>8327</v>
      </c>
      <c r="S1857" s="14">
        <f>(((Table1[[#This Row],[launched_at]]/60)/60)/24)+DATE(1970,1,1)</f>
        <v>42195.749745370369</v>
      </c>
      <c r="T1857" s="14">
        <f>(((Table1[[#This Row],[deadline]]/60)/60)/24)+DATE(1970,1,1)</f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9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>ROUND(Table1[[#This Row],[pledged]]/Table1[[#This Row],[goal]]*100,0)</f>
        <v>103</v>
      </c>
      <c r="P1858">
        <f>IFERROR(ROUND(Table1[[#This Row],[pledged]]/Table1[[#This Row],[backers_count]],2),0)</f>
        <v>40.29</v>
      </c>
      <c r="Q1858" t="s">
        <v>8324</v>
      </c>
      <c r="R1858" t="s">
        <v>8327</v>
      </c>
      <c r="S1858" s="14">
        <f>(((Table1[[#This Row],[launched_at]]/60)/60)/24)+DATE(1970,1,1)</f>
        <v>42038.720451388886</v>
      </c>
      <c r="T1858" s="14">
        <f>(((Table1[[#This Row],[deadline]]/60)/60)/24)+DATE(1970,1,1)</f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9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>ROUND(Table1[[#This Row],[pledged]]/Table1[[#This Row],[goal]]*100,0)</f>
        <v>205</v>
      </c>
      <c r="P1859">
        <f>IFERROR(ROUND(Table1[[#This Row],[pledged]]/Table1[[#This Row],[backers_count]],2),0)</f>
        <v>45.62</v>
      </c>
      <c r="Q1859" t="s">
        <v>8328</v>
      </c>
      <c r="R1859" t="s">
        <v>8332</v>
      </c>
      <c r="S1859" s="14">
        <f>(((Table1[[#This Row],[launched_at]]/60)/60)/24)+DATE(1970,1,1)</f>
        <v>42614.722013888888</v>
      </c>
      <c r="T1859" s="14">
        <f>(((Table1[[#This Row],[deadline]]/60)/60)/24)+DATE(1970,1,1)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9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>ROUND(Table1[[#This Row],[pledged]]/Table1[[#This Row],[goal]]*100,0)</f>
        <v>2</v>
      </c>
      <c r="P1860">
        <f>IFERROR(ROUND(Table1[[#This Row],[pledged]]/Table1[[#This Row],[backers_count]],2),0)</f>
        <v>39.479999999999997</v>
      </c>
      <c r="Q1860" t="s">
        <v>8309</v>
      </c>
      <c r="R1860" t="s">
        <v>8316</v>
      </c>
      <c r="S1860" s="14">
        <f>(((Table1[[#This Row],[launched_at]]/60)/60)/24)+DATE(1970,1,1)</f>
        <v>42774.792071759264</v>
      </c>
      <c r="T1860" s="14">
        <f>(((Table1[[#This Row],[deadline]]/60)/60)/24)+DATE(1970,1,1)</f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9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>ROUND(Table1[[#This Row],[pledged]]/Table1[[#This Row],[goal]]*100,0)</f>
        <v>137</v>
      </c>
      <c r="P1861">
        <f>IFERROR(ROUND(Table1[[#This Row],[pledged]]/Table1[[#This Row],[backers_count]],2),0)</f>
        <v>54</v>
      </c>
      <c r="Q1861" t="s">
        <v>8328</v>
      </c>
      <c r="R1861" t="s">
        <v>8329</v>
      </c>
      <c r="S1861" s="14">
        <f>(((Table1[[#This Row],[launched_at]]/60)/60)/24)+DATE(1970,1,1)</f>
        <v>41074.221562500003</v>
      </c>
      <c r="T1861" s="14">
        <f>(((Table1[[#This Row],[deadline]]/60)/60)/24)+DATE(1970,1,1)</f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9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>ROUND(Table1[[#This Row],[pledged]]/Table1[[#This Row],[goal]]*100,0)</f>
        <v>103</v>
      </c>
      <c r="P1862">
        <f>IFERROR(ROUND(Table1[[#This Row],[pledged]]/Table1[[#This Row],[backers_count]],2),0)</f>
        <v>34.75</v>
      </c>
      <c r="Q1862" t="s">
        <v>8324</v>
      </c>
      <c r="R1862" t="s">
        <v>8327</v>
      </c>
      <c r="S1862" s="14">
        <f>(((Table1[[#This Row],[launched_at]]/60)/60)/24)+DATE(1970,1,1)</f>
        <v>42711.545196759253</v>
      </c>
      <c r="T1862" s="14">
        <f>(((Table1[[#This Row],[deadline]]/60)/60)/24)+DATE(1970,1,1)</f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9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>ROUND(Table1[[#This Row],[pledged]]/Table1[[#This Row],[goal]]*100,0)</f>
        <v>103</v>
      </c>
      <c r="P1863">
        <f>IFERROR(ROUND(Table1[[#This Row],[pledged]]/Table1[[#This Row],[backers_count]],2),0)</f>
        <v>102.5</v>
      </c>
      <c r="Q1863" t="s">
        <v>8324</v>
      </c>
      <c r="R1863" t="s">
        <v>8327</v>
      </c>
      <c r="S1863" s="14">
        <f>(((Table1[[#This Row],[launched_at]]/60)/60)/24)+DATE(1970,1,1)</f>
        <v>42550.701886574068</v>
      </c>
      <c r="T1863" s="14">
        <f>(((Table1[[#This Row],[deadline]]/60)/60)/24)+DATE(1970,1,1)</f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9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>ROUND(Table1[[#This Row],[pledged]]/Table1[[#This Row],[goal]]*100,0)</f>
        <v>103</v>
      </c>
      <c r="P1864">
        <f>IFERROR(ROUND(Table1[[#This Row],[pledged]]/Table1[[#This Row],[backers_count]],2),0)</f>
        <v>73.209999999999994</v>
      </c>
      <c r="Q1864" t="s">
        <v>8324</v>
      </c>
      <c r="R1864" t="s">
        <v>8327</v>
      </c>
      <c r="S1864" s="14">
        <f>(((Table1[[#This Row],[launched_at]]/60)/60)/24)+DATE(1970,1,1)</f>
        <v>42591.899988425925</v>
      </c>
      <c r="T1864" s="14">
        <f>(((Table1[[#This Row],[deadline]]/60)/60)/24)+DATE(1970,1,1)</f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9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>ROUND(Table1[[#This Row],[pledged]]/Table1[[#This Row],[goal]]*100,0)</f>
        <v>103</v>
      </c>
      <c r="P1865">
        <f>IFERROR(ROUND(Table1[[#This Row],[pledged]]/Table1[[#This Row],[backers_count]],2),0)</f>
        <v>66.13</v>
      </c>
      <c r="Q1865" t="s">
        <v>8324</v>
      </c>
      <c r="R1865" t="s">
        <v>8327</v>
      </c>
      <c r="S1865" s="14">
        <f>(((Table1[[#This Row],[launched_at]]/60)/60)/24)+DATE(1970,1,1)</f>
        <v>42120.531226851846</v>
      </c>
      <c r="T1865" s="14">
        <f>(((Table1[[#This Row],[deadline]]/60)/60)/24)+DATE(1970,1,1)</f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9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>ROUND(Table1[[#This Row],[pledged]]/Table1[[#This Row],[goal]]*100,0)</f>
        <v>102</v>
      </c>
      <c r="P1866">
        <f>IFERROR(ROUND(Table1[[#This Row],[pledged]]/Table1[[#This Row],[backers_count]],2),0)</f>
        <v>52.49</v>
      </c>
      <c r="Q1866" t="s">
        <v>8324</v>
      </c>
      <c r="R1866" t="s">
        <v>8327</v>
      </c>
      <c r="S1866" s="14">
        <f>(((Table1[[#This Row],[launched_at]]/60)/60)/24)+DATE(1970,1,1)</f>
        <v>42503.559467592597</v>
      </c>
      <c r="T1866" s="14">
        <f>(((Table1[[#This Row],[deadline]]/60)/60)/24)+DATE(1970,1,1)</f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9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>ROUND(Table1[[#This Row],[pledged]]/Table1[[#This Row],[goal]]*100,0)</f>
        <v>102</v>
      </c>
      <c r="P1867">
        <f>IFERROR(ROUND(Table1[[#This Row],[pledged]]/Table1[[#This Row],[backers_count]],2),0)</f>
        <v>120.12</v>
      </c>
      <c r="Q1867" t="s">
        <v>8324</v>
      </c>
      <c r="R1867" t="s">
        <v>8327</v>
      </c>
      <c r="S1867" s="14">
        <f>(((Table1[[#This Row],[launched_at]]/60)/60)/24)+DATE(1970,1,1)</f>
        <v>42152.765717592592</v>
      </c>
      <c r="T1867" s="14">
        <f>(((Table1[[#This Row],[deadline]]/60)/60)/24)+DATE(1970,1,1)</f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9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>ROUND(Table1[[#This Row],[pledged]]/Table1[[#This Row],[goal]]*100,0)</f>
        <v>102</v>
      </c>
      <c r="P1868">
        <f>IFERROR(ROUND(Table1[[#This Row],[pledged]]/Table1[[#This Row],[backers_count]],2),0)</f>
        <v>88.74</v>
      </c>
      <c r="Q1868" t="s">
        <v>8324</v>
      </c>
      <c r="R1868" t="s">
        <v>8327</v>
      </c>
      <c r="S1868" s="14">
        <f>(((Table1[[#This Row],[launched_at]]/60)/60)/24)+DATE(1970,1,1)</f>
        <v>41928.170497685183</v>
      </c>
      <c r="T1868" s="14">
        <f>(((Table1[[#This Row],[deadline]]/60)/60)/24)+DATE(1970,1,1)</f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9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>ROUND(Table1[[#This Row],[pledged]]/Table1[[#This Row],[goal]]*100,0)</f>
        <v>204</v>
      </c>
      <c r="P1869">
        <f>IFERROR(ROUND(Table1[[#This Row],[pledged]]/Table1[[#This Row],[backers_count]],2),0)</f>
        <v>59.85</v>
      </c>
      <c r="Q1869" t="s">
        <v>8328</v>
      </c>
      <c r="R1869" t="s">
        <v>8332</v>
      </c>
      <c r="S1869" s="14">
        <f>(((Table1[[#This Row],[launched_at]]/60)/60)/24)+DATE(1970,1,1)</f>
        <v>41059.006805555553</v>
      </c>
      <c r="T1869" s="14">
        <f>(((Table1[[#This Row],[deadline]]/60)/60)/24)+DATE(1970,1,1)</f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9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>ROUND(Table1[[#This Row],[pledged]]/Table1[[#This Row],[goal]]*100,0)</f>
        <v>102</v>
      </c>
      <c r="P1870">
        <f>IFERROR(ROUND(Table1[[#This Row],[pledged]]/Table1[[#This Row],[backers_count]],2),0)</f>
        <v>50.88</v>
      </c>
      <c r="Q1870" t="s">
        <v>8328</v>
      </c>
      <c r="R1870" t="s">
        <v>8332</v>
      </c>
      <c r="S1870" s="14">
        <f>(((Table1[[#This Row],[launched_at]]/60)/60)/24)+DATE(1970,1,1)</f>
        <v>41745.84542824074</v>
      </c>
      <c r="T1870" s="14">
        <f>(((Table1[[#This Row],[deadline]]/60)/60)/24)+DATE(1970,1,1)</f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9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>ROUND(Table1[[#This Row],[pledged]]/Table1[[#This Row],[goal]]*100,0)</f>
        <v>102</v>
      </c>
      <c r="P1871">
        <f>IFERROR(ROUND(Table1[[#This Row],[pledged]]/Table1[[#This Row],[backers_count]],2),0)</f>
        <v>75.37</v>
      </c>
      <c r="Q1871" t="s">
        <v>8324</v>
      </c>
      <c r="R1871" t="s">
        <v>8336</v>
      </c>
      <c r="S1871" s="14">
        <f>(((Table1[[#This Row],[launched_at]]/60)/60)/24)+DATE(1970,1,1)</f>
        <v>42546.862233796302</v>
      </c>
      <c r="T1871" s="14">
        <f>(((Table1[[#This Row],[deadline]]/60)/60)/24)+DATE(1970,1,1)</f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9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>ROUND(Table1[[#This Row],[pledged]]/Table1[[#This Row],[goal]]*100,0)</f>
        <v>102</v>
      </c>
      <c r="P1872">
        <f>IFERROR(ROUND(Table1[[#This Row],[pledged]]/Table1[[#This Row],[backers_count]],2),0)</f>
        <v>32.270000000000003</v>
      </c>
      <c r="Q1872" t="s">
        <v>8324</v>
      </c>
      <c r="R1872" t="s">
        <v>8327</v>
      </c>
      <c r="S1872" s="14">
        <f>(((Table1[[#This Row],[launched_at]]/60)/60)/24)+DATE(1970,1,1)</f>
        <v>42160.583043981482</v>
      </c>
      <c r="T1872" s="14">
        <f>(((Table1[[#This Row],[deadline]]/60)/60)/24)+DATE(1970,1,1)</f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9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>ROUND(Table1[[#This Row],[pledged]]/Table1[[#This Row],[goal]]*100,0)</f>
        <v>102</v>
      </c>
      <c r="P1873">
        <f>IFERROR(ROUND(Table1[[#This Row],[pledged]]/Table1[[#This Row],[backers_count]],2),0)</f>
        <v>92.32</v>
      </c>
      <c r="Q1873" t="s">
        <v>8322</v>
      </c>
      <c r="R1873" t="s">
        <v>8323</v>
      </c>
      <c r="S1873" s="14">
        <f>(((Table1[[#This Row],[launched_at]]/60)/60)/24)+DATE(1970,1,1)</f>
        <v>40806.870949074073</v>
      </c>
      <c r="T1873" s="14">
        <f>(((Table1[[#This Row],[deadline]]/60)/60)/24)+DATE(1970,1,1)</f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9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>ROUND(Table1[[#This Row],[pledged]]/Table1[[#This Row],[goal]]*100,0)</f>
        <v>14</v>
      </c>
      <c r="P1874">
        <f>IFERROR(ROUND(Table1[[#This Row],[pledged]]/Table1[[#This Row],[backers_count]],2),0)</f>
        <v>78.08</v>
      </c>
      <c r="Q1874" t="s">
        <v>8324</v>
      </c>
      <c r="R1874" t="s">
        <v>8327</v>
      </c>
      <c r="S1874" s="14">
        <f>(((Table1[[#This Row],[launched_at]]/60)/60)/24)+DATE(1970,1,1)</f>
        <v>42354.131643518514</v>
      </c>
      <c r="T1874" s="14">
        <f>(((Table1[[#This Row],[deadline]]/60)/60)/24)+DATE(1970,1,1)</f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9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>ROUND(Table1[[#This Row],[pledged]]/Table1[[#This Row],[goal]]*100,0)</f>
        <v>102</v>
      </c>
      <c r="P1875">
        <f>IFERROR(ROUND(Table1[[#This Row],[pledged]]/Table1[[#This Row],[backers_count]],2),0)</f>
        <v>106.84</v>
      </c>
      <c r="Q1875" t="s">
        <v>8324</v>
      </c>
      <c r="R1875" t="s">
        <v>8327</v>
      </c>
      <c r="S1875" s="14">
        <f>(((Table1[[#This Row],[launched_at]]/60)/60)/24)+DATE(1970,1,1)</f>
        <v>42505.738032407404</v>
      </c>
      <c r="T1875" s="14">
        <f>(((Table1[[#This Row],[deadline]]/60)/60)/24)+DATE(1970,1,1)</f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9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>ROUND(Table1[[#This Row],[pledged]]/Table1[[#This Row],[goal]]*100,0)</f>
        <v>1</v>
      </c>
      <c r="P1876">
        <f>IFERROR(ROUND(Table1[[#This Row],[pledged]]/Table1[[#This Row],[backers_count]],2),0)</f>
        <v>184.36</v>
      </c>
      <c r="Q1876" t="s">
        <v>8309</v>
      </c>
      <c r="R1876" t="s">
        <v>8311</v>
      </c>
      <c r="S1876" s="14">
        <f>(((Table1[[#This Row],[launched_at]]/60)/60)/24)+DATE(1970,1,1)</f>
        <v>42604.669675925921</v>
      </c>
      <c r="T1876" s="14">
        <f>(((Table1[[#This Row],[deadline]]/60)/60)/24)+DATE(1970,1,1)</f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9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>ROUND(Table1[[#This Row],[pledged]]/Table1[[#This Row],[goal]]*100,0)</f>
        <v>101</v>
      </c>
      <c r="P1877">
        <f>IFERROR(ROUND(Table1[[#This Row],[pledged]]/Table1[[#This Row],[backers_count]],2),0)</f>
        <v>126.69</v>
      </c>
      <c r="Q1877" t="s">
        <v>8322</v>
      </c>
      <c r="R1877" t="s">
        <v>8333</v>
      </c>
      <c r="S1877" s="14">
        <f>(((Table1[[#This Row],[launched_at]]/60)/60)/24)+DATE(1970,1,1)</f>
        <v>41789.21398148148</v>
      </c>
      <c r="T1877" s="14">
        <f>(((Table1[[#This Row],[deadline]]/60)/60)/24)+DATE(1970,1,1)</f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9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>ROUND(Table1[[#This Row],[pledged]]/Table1[[#This Row],[goal]]*100,0)</f>
        <v>101</v>
      </c>
      <c r="P1878">
        <f>IFERROR(ROUND(Table1[[#This Row],[pledged]]/Table1[[#This Row],[backers_count]],2),0)</f>
        <v>72.39</v>
      </c>
      <c r="Q1878" t="s">
        <v>8324</v>
      </c>
      <c r="R1878" t="s">
        <v>8327</v>
      </c>
      <c r="S1878" s="14">
        <f>(((Table1[[#This Row],[launched_at]]/60)/60)/24)+DATE(1970,1,1)</f>
        <v>42037.598958333328</v>
      </c>
      <c r="T1878" s="14">
        <f>(((Table1[[#This Row],[deadline]]/60)/60)/24)+DATE(1970,1,1)</f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9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>ROUND(Table1[[#This Row],[pledged]]/Table1[[#This Row],[goal]]*100,0)</f>
        <v>101</v>
      </c>
      <c r="P1879">
        <f>IFERROR(ROUND(Table1[[#This Row],[pledged]]/Table1[[#This Row],[backers_count]],2),0)</f>
        <v>38.94</v>
      </c>
      <c r="Q1879" t="s">
        <v>8328</v>
      </c>
      <c r="R1879" t="s">
        <v>8332</v>
      </c>
      <c r="S1879" s="14">
        <f>(((Table1[[#This Row],[launched_at]]/60)/60)/24)+DATE(1970,1,1)</f>
        <v>41638.342905092592</v>
      </c>
      <c r="T1879" s="14">
        <f>(((Table1[[#This Row],[deadline]]/60)/60)/24)+DATE(1970,1,1)</f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9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>ROUND(Table1[[#This Row],[pledged]]/Table1[[#This Row],[goal]]*100,0)</f>
        <v>101</v>
      </c>
      <c r="P1880">
        <f>IFERROR(ROUND(Table1[[#This Row],[pledged]]/Table1[[#This Row],[backers_count]],2),0)</f>
        <v>53.29</v>
      </c>
      <c r="Q1880" t="s">
        <v>8328</v>
      </c>
      <c r="R1880" t="s">
        <v>8332</v>
      </c>
      <c r="S1880" s="14">
        <f>(((Table1[[#This Row],[launched_at]]/60)/60)/24)+DATE(1970,1,1)</f>
        <v>41817.854999999996</v>
      </c>
      <c r="T1880" s="14">
        <f>(((Table1[[#This Row],[deadline]]/60)/60)/24)+DATE(1970,1,1)</f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9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>ROUND(Table1[[#This Row],[pledged]]/Table1[[#This Row],[goal]]*100,0)</f>
        <v>101</v>
      </c>
      <c r="P1881">
        <f>IFERROR(ROUND(Table1[[#This Row],[pledged]]/Table1[[#This Row],[backers_count]],2),0)</f>
        <v>53.29</v>
      </c>
      <c r="Q1881" t="s">
        <v>8324</v>
      </c>
      <c r="R1881" t="s">
        <v>8327</v>
      </c>
      <c r="S1881" s="14">
        <f>(((Table1[[#This Row],[launched_at]]/60)/60)/24)+DATE(1970,1,1)</f>
        <v>41800.526701388888</v>
      </c>
      <c r="T1881" s="14">
        <f>(((Table1[[#This Row],[deadline]]/60)/60)/24)+DATE(1970,1,1)</f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9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>ROUND(Table1[[#This Row],[pledged]]/Table1[[#This Row],[goal]]*100,0)</f>
        <v>101</v>
      </c>
      <c r="P1882">
        <f>IFERROR(ROUND(Table1[[#This Row],[pledged]]/Table1[[#This Row],[backers_count]],2),0)</f>
        <v>63.28</v>
      </c>
      <c r="Q1882" t="s">
        <v>8324</v>
      </c>
      <c r="R1882" t="s">
        <v>8327</v>
      </c>
      <c r="S1882" s="14">
        <f>(((Table1[[#This Row],[launched_at]]/60)/60)/24)+DATE(1970,1,1)</f>
        <v>42155.142638888887</v>
      </c>
      <c r="T1882" s="14">
        <f>(((Table1[[#This Row],[deadline]]/60)/60)/24)+DATE(1970,1,1)</f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9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>ROUND(Table1[[#This Row],[pledged]]/Table1[[#This Row],[goal]]*100,0)</f>
        <v>101</v>
      </c>
      <c r="P1883">
        <f>IFERROR(ROUND(Table1[[#This Row],[pledged]]/Table1[[#This Row],[backers_count]],2),0)</f>
        <v>65.16</v>
      </c>
      <c r="Q1883" t="s">
        <v>8324</v>
      </c>
      <c r="R1883" t="s">
        <v>8327</v>
      </c>
      <c r="S1883" s="14">
        <f>(((Table1[[#This Row],[launched_at]]/60)/60)/24)+DATE(1970,1,1)</f>
        <v>42712.23474537037</v>
      </c>
      <c r="T1883" s="14">
        <f>(((Table1[[#This Row],[deadline]]/60)/60)/24)+DATE(1970,1,1)</f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9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>ROUND(Table1[[#This Row],[pledged]]/Table1[[#This Row],[goal]]*100,0)</f>
        <v>1</v>
      </c>
      <c r="P1884">
        <f>IFERROR(ROUND(Table1[[#This Row],[pledged]]/Table1[[#This Row],[backers_count]],2),0)</f>
        <v>673.33</v>
      </c>
      <c r="Q1884" t="s">
        <v>8312</v>
      </c>
      <c r="R1884" t="s">
        <v>8349</v>
      </c>
      <c r="S1884" s="14">
        <f>(((Table1[[#This Row],[launched_at]]/60)/60)/24)+DATE(1970,1,1)</f>
        <v>42198.765844907408</v>
      </c>
      <c r="T1884" s="14">
        <f>(((Table1[[#This Row],[deadline]]/60)/60)/24)+DATE(1970,1,1)</f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9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>ROUND(Table1[[#This Row],[pledged]]/Table1[[#This Row],[goal]]*100,0)</f>
        <v>101</v>
      </c>
      <c r="P1885">
        <f>IFERROR(ROUND(Table1[[#This Row],[pledged]]/Table1[[#This Row],[backers_count]],2),0)</f>
        <v>53.16</v>
      </c>
      <c r="Q1885" t="s">
        <v>8328</v>
      </c>
      <c r="R1885" t="s">
        <v>8332</v>
      </c>
      <c r="S1885" s="14">
        <f>(((Table1[[#This Row],[launched_at]]/60)/60)/24)+DATE(1970,1,1)</f>
        <v>41657.923807870371</v>
      </c>
      <c r="T1885" s="14">
        <f>(((Table1[[#This Row],[deadline]]/60)/60)/24)+DATE(1970,1,1)</f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9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>ROUND(Table1[[#This Row],[pledged]]/Table1[[#This Row],[goal]]*100,0)</f>
        <v>101</v>
      </c>
      <c r="P1886">
        <f>IFERROR(ROUND(Table1[[#This Row],[pledged]]/Table1[[#This Row],[backers_count]],2),0)</f>
        <v>96.19</v>
      </c>
      <c r="Q1886" t="s">
        <v>8324</v>
      </c>
      <c r="R1886" t="s">
        <v>8327</v>
      </c>
      <c r="S1886" s="14">
        <f>(((Table1[[#This Row],[launched_at]]/60)/60)/24)+DATE(1970,1,1)</f>
        <v>41822.417939814812</v>
      </c>
      <c r="T1886" s="14">
        <f>(((Table1[[#This Row],[deadline]]/60)/60)/24)+DATE(1970,1,1)</f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9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>ROUND(Table1[[#This Row],[pledged]]/Table1[[#This Row],[goal]]*100,0)</f>
        <v>101</v>
      </c>
      <c r="P1887">
        <f>IFERROR(ROUND(Table1[[#This Row],[pledged]]/Table1[[#This Row],[backers_count]],2),0)</f>
        <v>51.79</v>
      </c>
      <c r="Q1887" t="s">
        <v>8324</v>
      </c>
      <c r="R1887" t="s">
        <v>8327</v>
      </c>
      <c r="S1887" s="14">
        <f>(((Table1[[#This Row],[launched_at]]/60)/60)/24)+DATE(1970,1,1)</f>
        <v>42541.501516203702</v>
      </c>
      <c r="T1887" s="14">
        <f>(((Table1[[#This Row],[deadline]]/60)/60)/24)+DATE(1970,1,1)</f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9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>ROUND(Table1[[#This Row],[pledged]]/Table1[[#This Row],[goal]]*100,0)</f>
        <v>101</v>
      </c>
      <c r="P1888">
        <f>IFERROR(ROUND(Table1[[#This Row],[pledged]]/Table1[[#This Row],[backers_count]],2),0)</f>
        <v>36.07</v>
      </c>
      <c r="Q1888" t="s">
        <v>8324</v>
      </c>
      <c r="R1888" t="s">
        <v>8327</v>
      </c>
      <c r="S1888" s="14">
        <f>(((Table1[[#This Row],[launched_at]]/60)/60)/24)+DATE(1970,1,1)</f>
        <v>42128.627893518518</v>
      </c>
      <c r="T1888" s="14">
        <f>(((Table1[[#This Row],[deadline]]/60)/60)/24)+DATE(1970,1,1)</f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9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>ROUND(Table1[[#This Row],[pledged]]/Table1[[#This Row],[goal]]*100,0)</f>
        <v>101</v>
      </c>
      <c r="P1889">
        <f>IFERROR(ROUND(Table1[[#This Row],[pledged]]/Table1[[#This Row],[backers_count]],2),0)</f>
        <v>100.75</v>
      </c>
      <c r="Q1889" t="s">
        <v>8328</v>
      </c>
      <c r="R1889" t="s">
        <v>8339</v>
      </c>
      <c r="S1889" s="14">
        <f>(((Table1[[#This Row],[launched_at]]/60)/60)/24)+DATE(1970,1,1)</f>
        <v>40625.900694444441</v>
      </c>
      <c r="T1889" s="14">
        <f>(((Table1[[#This Row],[deadline]]/60)/60)/24)+DATE(1970,1,1)</f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9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>ROUND(Table1[[#This Row],[pledged]]/Table1[[#This Row],[goal]]*100,0)</f>
        <v>101</v>
      </c>
      <c r="P1890">
        <f>IFERROR(ROUND(Table1[[#This Row],[pledged]]/Table1[[#This Row],[backers_count]],2),0)</f>
        <v>91.59</v>
      </c>
      <c r="Q1890" t="s">
        <v>8328</v>
      </c>
      <c r="R1890" t="s">
        <v>8329</v>
      </c>
      <c r="S1890" s="14">
        <f>(((Table1[[#This Row],[launched_at]]/60)/60)/24)+DATE(1970,1,1)</f>
        <v>41107.130150462966</v>
      </c>
      <c r="T1890" s="14">
        <f>(((Table1[[#This Row],[deadline]]/60)/60)/24)+DATE(1970,1,1)</f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9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>ROUND(Table1[[#This Row],[pledged]]/Table1[[#This Row],[goal]]*100,0)</f>
        <v>101</v>
      </c>
      <c r="P1891">
        <f>IFERROR(ROUND(Table1[[#This Row],[pledged]]/Table1[[#This Row],[backers_count]],2),0)</f>
        <v>95.95</v>
      </c>
      <c r="Q1891" t="s">
        <v>8324</v>
      </c>
      <c r="R1891" t="s">
        <v>8327</v>
      </c>
      <c r="S1891" s="14">
        <f>(((Table1[[#This Row],[launched_at]]/60)/60)/24)+DATE(1970,1,1)</f>
        <v>42227.824212962965</v>
      </c>
      <c r="T1891" s="14">
        <f>(((Table1[[#This Row],[deadline]]/60)/60)/24)+DATE(1970,1,1)</f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9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>ROUND(Table1[[#This Row],[pledged]]/Table1[[#This Row],[goal]]*100,0)</f>
        <v>126</v>
      </c>
      <c r="P1892">
        <f>IFERROR(ROUND(Table1[[#This Row],[pledged]]/Table1[[#This Row],[backers_count]],2),0)</f>
        <v>55.97</v>
      </c>
      <c r="Q1892" t="s">
        <v>8324</v>
      </c>
      <c r="R1892" t="s">
        <v>8327</v>
      </c>
      <c r="S1892" s="14">
        <f>(((Table1[[#This Row],[launched_at]]/60)/60)/24)+DATE(1970,1,1)</f>
        <v>42592.066921296297</v>
      </c>
      <c r="T1892" s="14">
        <f>(((Table1[[#This Row],[deadline]]/60)/60)/24)+DATE(1970,1,1)</f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9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>ROUND(Table1[[#This Row],[pledged]]/Table1[[#This Row],[goal]]*100,0)</f>
        <v>101</v>
      </c>
      <c r="P1893">
        <f>IFERROR(ROUND(Table1[[#This Row],[pledged]]/Table1[[#This Row],[backers_count]],2),0)</f>
        <v>61.06</v>
      </c>
      <c r="Q1893" t="s">
        <v>8324</v>
      </c>
      <c r="R1893" t="s">
        <v>8327</v>
      </c>
      <c r="S1893" s="14">
        <f>(((Table1[[#This Row],[launched_at]]/60)/60)/24)+DATE(1970,1,1)</f>
        <v>42632.348310185189</v>
      </c>
      <c r="T1893" s="14">
        <f>(((Table1[[#This Row],[deadline]]/60)/60)/24)+DATE(1970,1,1)</f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9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>ROUND(Table1[[#This Row],[pledged]]/Table1[[#This Row],[goal]]*100,0)</f>
        <v>101</v>
      </c>
      <c r="P1894">
        <f>IFERROR(ROUND(Table1[[#This Row],[pledged]]/Table1[[#This Row],[backers_count]],2),0)</f>
        <v>26.15</v>
      </c>
      <c r="Q1894" t="s">
        <v>8328</v>
      </c>
      <c r="R1894" t="s">
        <v>8339</v>
      </c>
      <c r="S1894" s="14">
        <f>(((Table1[[#This Row],[launched_at]]/60)/60)/24)+DATE(1970,1,1)</f>
        <v>42553.54414351852</v>
      </c>
      <c r="T1894" s="14">
        <f>(((Table1[[#This Row],[deadline]]/60)/60)/24)+DATE(1970,1,1)</f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9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>ROUND(Table1[[#This Row],[pledged]]/Table1[[#This Row],[goal]]*100,0)</f>
        <v>101</v>
      </c>
      <c r="P1895">
        <f>IFERROR(ROUND(Table1[[#This Row],[pledged]]/Table1[[#This Row],[backers_count]],2),0)</f>
        <v>62.81</v>
      </c>
      <c r="Q1895" t="s">
        <v>8328</v>
      </c>
      <c r="R1895" t="s">
        <v>8332</v>
      </c>
      <c r="S1895" s="14">
        <f>(((Table1[[#This Row],[launched_at]]/60)/60)/24)+DATE(1970,1,1)</f>
        <v>40658.189826388887</v>
      </c>
      <c r="T1895" s="14">
        <f>(((Table1[[#This Row],[deadline]]/60)/60)/24)+DATE(1970,1,1)</f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9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>ROUND(Table1[[#This Row],[pledged]]/Table1[[#This Row],[goal]]*100,0)</f>
        <v>101</v>
      </c>
      <c r="P1896">
        <f>IFERROR(ROUND(Table1[[#This Row],[pledged]]/Table1[[#This Row],[backers_count]],2),0)</f>
        <v>60.91</v>
      </c>
      <c r="Q1896" t="s">
        <v>8324</v>
      </c>
      <c r="R1896" t="s">
        <v>8327</v>
      </c>
      <c r="S1896" s="14">
        <f>(((Table1[[#This Row],[launched_at]]/60)/60)/24)+DATE(1970,1,1)</f>
        <v>42191.363506944443</v>
      </c>
      <c r="T1896" s="14">
        <f>(((Table1[[#This Row],[deadline]]/60)/60)/24)+DATE(1970,1,1)</f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9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>ROUND(Table1[[#This Row],[pledged]]/Table1[[#This Row],[goal]]*100,0)</f>
        <v>100</v>
      </c>
      <c r="P1897">
        <f>IFERROR(ROUND(Table1[[#This Row],[pledged]]/Table1[[#This Row],[backers_count]],2),0)</f>
        <v>52.82</v>
      </c>
      <c r="Q1897" t="s">
        <v>8328</v>
      </c>
      <c r="R1897" t="s">
        <v>8329</v>
      </c>
      <c r="S1897" s="14">
        <f>(((Table1[[#This Row],[launched_at]]/60)/60)/24)+DATE(1970,1,1)</f>
        <v>41759.670937499999</v>
      </c>
      <c r="T1897" s="14">
        <f>(((Table1[[#This Row],[deadline]]/60)/60)/24)+DATE(1970,1,1)</f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9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>ROUND(Table1[[#This Row],[pledged]]/Table1[[#This Row],[goal]]*100,0)</f>
        <v>100</v>
      </c>
      <c r="P1898">
        <f>IFERROR(ROUND(Table1[[#This Row],[pledged]]/Table1[[#This Row],[backers_count]],2),0)</f>
        <v>45.57</v>
      </c>
      <c r="Q1898" t="s">
        <v>8312</v>
      </c>
      <c r="R1898" t="s">
        <v>8334</v>
      </c>
      <c r="S1898" s="14">
        <f>(((Table1[[#This Row],[launched_at]]/60)/60)/24)+DATE(1970,1,1)</f>
        <v>41831.846828703703</v>
      </c>
      <c r="T1898" s="14">
        <f>(((Table1[[#This Row],[deadline]]/60)/60)/24)+DATE(1970,1,1)</f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9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>ROUND(Table1[[#This Row],[pledged]]/Table1[[#This Row],[goal]]*100,0)</f>
        <v>1</v>
      </c>
      <c r="P1899">
        <f>IFERROR(ROUND(Table1[[#This Row],[pledged]]/Table1[[#This Row],[backers_count]],2),0)</f>
        <v>501.25</v>
      </c>
      <c r="Q1899" t="s">
        <v>8320</v>
      </c>
      <c r="R1899" t="s">
        <v>8346</v>
      </c>
      <c r="S1899" s="14">
        <f>(((Table1[[#This Row],[launched_at]]/60)/60)/24)+DATE(1970,1,1)</f>
        <v>42734.879236111112</v>
      </c>
      <c r="T1899" s="14">
        <f>(((Table1[[#This Row],[deadline]]/60)/60)/24)+DATE(1970,1,1)</f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9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>ROUND(Table1[[#This Row],[pledged]]/Table1[[#This Row],[goal]]*100,0)</f>
        <v>100</v>
      </c>
      <c r="P1900">
        <f>IFERROR(ROUND(Table1[[#This Row],[pledged]]/Table1[[#This Row],[backers_count]],2),0)</f>
        <v>66.83</v>
      </c>
      <c r="Q1900" t="s">
        <v>8324</v>
      </c>
      <c r="R1900" t="s">
        <v>8327</v>
      </c>
      <c r="S1900" s="14">
        <f>(((Table1[[#This Row],[launched_at]]/60)/60)/24)+DATE(1970,1,1)</f>
        <v>42179.854629629626</v>
      </c>
      <c r="T1900" s="14">
        <f>(((Table1[[#This Row],[deadline]]/60)/60)/24)+DATE(1970,1,1)</f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9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>ROUND(Table1[[#This Row],[pledged]]/Table1[[#This Row],[goal]]*100,0)</f>
        <v>100</v>
      </c>
      <c r="P1901">
        <f>IFERROR(ROUND(Table1[[#This Row],[pledged]]/Table1[[#This Row],[backers_count]],2),0)</f>
        <v>143.21</v>
      </c>
      <c r="Q1901" t="s">
        <v>8324</v>
      </c>
      <c r="R1901" t="s">
        <v>8336</v>
      </c>
      <c r="S1901" s="14">
        <f>(((Table1[[#This Row],[launched_at]]/60)/60)/24)+DATE(1970,1,1)</f>
        <v>42075.942627314813</v>
      </c>
      <c r="T1901" s="14">
        <f>(((Table1[[#This Row],[deadline]]/60)/60)/24)+DATE(1970,1,1)</f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9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>ROUND(Table1[[#This Row],[pledged]]/Table1[[#This Row],[goal]]*100,0)</f>
        <v>100</v>
      </c>
      <c r="P1902">
        <f>IFERROR(ROUND(Table1[[#This Row],[pledged]]/Table1[[#This Row],[backers_count]],2),0)</f>
        <v>80.16</v>
      </c>
      <c r="Q1902" t="s">
        <v>8322</v>
      </c>
      <c r="R1902" t="s">
        <v>8333</v>
      </c>
      <c r="S1902" s="14">
        <f>(((Table1[[#This Row],[launched_at]]/60)/60)/24)+DATE(1970,1,1)</f>
        <v>42200.758240740746</v>
      </c>
      <c r="T1902" s="14">
        <f>(((Table1[[#This Row],[deadline]]/60)/60)/24)+DATE(1970,1,1)</f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9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>ROUND(Table1[[#This Row],[pledged]]/Table1[[#This Row],[goal]]*100,0)</f>
        <v>100</v>
      </c>
      <c r="P1903">
        <f>IFERROR(ROUND(Table1[[#This Row],[pledged]]/Table1[[#This Row],[backers_count]],2),0)</f>
        <v>117.88</v>
      </c>
      <c r="Q1903" t="s">
        <v>8324</v>
      </c>
      <c r="R1903" t="s">
        <v>8327</v>
      </c>
      <c r="S1903" s="14">
        <f>(((Table1[[#This Row],[launched_at]]/60)/60)/24)+DATE(1970,1,1)</f>
        <v>42482.43478009259</v>
      </c>
      <c r="T1903" s="14">
        <f>(((Table1[[#This Row],[deadline]]/60)/60)/24)+DATE(1970,1,1)</f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9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>ROUND(Table1[[#This Row],[pledged]]/Table1[[#This Row],[goal]]*100,0)</f>
        <v>133</v>
      </c>
      <c r="P1904">
        <f>IFERROR(ROUND(Table1[[#This Row],[pledged]]/Table1[[#This Row],[backers_count]],2),0)</f>
        <v>38.5</v>
      </c>
      <c r="Q1904" t="s">
        <v>8324</v>
      </c>
      <c r="R1904" t="s">
        <v>8327</v>
      </c>
      <c r="S1904" s="14">
        <f>(((Table1[[#This Row],[launched_at]]/60)/60)/24)+DATE(1970,1,1)</f>
        <v>40884.066678240742</v>
      </c>
      <c r="T1904" s="14">
        <f>(((Table1[[#This Row],[deadline]]/60)/60)/24)+DATE(1970,1,1)</f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9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>ROUND(Table1[[#This Row],[pledged]]/Table1[[#This Row],[goal]]*100,0)</f>
        <v>40</v>
      </c>
      <c r="P1905">
        <f>IFERROR(ROUND(Table1[[#This Row],[pledged]]/Table1[[#This Row],[backers_count]],2),0)</f>
        <v>83.38</v>
      </c>
      <c r="Q1905" t="s">
        <v>8328</v>
      </c>
      <c r="R1905" t="s">
        <v>8329</v>
      </c>
      <c r="S1905" s="14">
        <f>(((Table1[[#This Row],[launched_at]]/60)/60)/24)+DATE(1970,1,1)</f>
        <v>42371.935590277775</v>
      </c>
      <c r="T1905" s="14">
        <f>(((Table1[[#This Row],[deadline]]/60)/60)/24)+DATE(1970,1,1)</f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9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>ROUND(Table1[[#This Row],[pledged]]/Table1[[#This Row],[goal]]*100,0)</f>
        <v>100</v>
      </c>
      <c r="P1906">
        <f>IFERROR(ROUND(Table1[[#This Row],[pledged]]/Table1[[#This Row],[backers_count]],2),0)</f>
        <v>57.17</v>
      </c>
      <c r="Q1906" t="s">
        <v>8324</v>
      </c>
      <c r="R1906" t="s">
        <v>8327</v>
      </c>
      <c r="S1906" s="14">
        <f>(((Table1[[#This Row],[launched_at]]/60)/60)/24)+DATE(1970,1,1)</f>
        <v>42165.462627314817</v>
      </c>
      <c r="T1906" s="14">
        <f>(((Table1[[#This Row],[deadline]]/60)/60)/24)+DATE(1970,1,1)</f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9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>ROUND(Table1[[#This Row],[pledged]]/Table1[[#This Row],[goal]]*100,0)</f>
        <v>100</v>
      </c>
      <c r="P1907">
        <f>IFERROR(ROUND(Table1[[#This Row],[pledged]]/Table1[[#This Row],[backers_count]],2),0)</f>
        <v>66.69</v>
      </c>
      <c r="Q1907" t="s">
        <v>8328</v>
      </c>
      <c r="R1907" t="s">
        <v>8332</v>
      </c>
      <c r="S1907" s="14">
        <f>(((Table1[[#This Row],[launched_at]]/60)/60)/24)+DATE(1970,1,1)</f>
        <v>40876.169664351852</v>
      </c>
      <c r="T1907" s="14">
        <f>(((Table1[[#This Row],[deadline]]/60)/60)/24)+DATE(1970,1,1)</f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9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>ROUND(Table1[[#This Row],[pledged]]/Table1[[#This Row],[goal]]*100,0)</f>
        <v>100</v>
      </c>
      <c r="P1908">
        <f>IFERROR(ROUND(Table1[[#This Row],[pledged]]/Table1[[#This Row],[backers_count]],2),0)</f>
        <v>105.26</v>
      </c>
      <c r="Q1908" t="s">
        <v>8322</v>
      </c>
      <c r="R1908" t="s">
        <v>8333</v>
      </c>
      <c r="S1908" s="14">
        <f>(((Table1[[#This Row],[launched_at]]/60)/60)/24)+DATE(1970,1,1)</f>
        <v>41887.568912037037</v>
      </c>
      <c r="T1908" s="14">
        <f>(((Table1[[#This Row],[deadline]]/60)/60)/24)+DATE(1970,1,1)</f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9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>ROUND(Table1[[#This Row],[pledged]]/Table1[[#This Row],[goal]]*100,0)</f>
        <v>100</v>
      </c>
      <c r="P1909">
        <f>IFERROR(ROUND(Table1[[#This Row],[pledged]]/Table1[[#This Row],[backers_count]],2),0)</f>
        <v>133.33000000000001</v>
      </c>
      <c r="Q1909" t="s">
        <v>8322</v>
      </c>
      <c r="R1909" t="s">
        <v>8333</v>
      </c>
      <c r="S1909" s="14">
        <f>(((Table1[[#This Row],[launched_at]]/60)/60)/24)+DATE(1970,1,1)</f>
        <v>41874.098807870374</v>
      </c>
      <c r="T1909" s="14">
        <f>(((Table1[[#This Row],[deadline]]/60)/60)/24)+DATE(1970,1,1)</f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9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>ROUND(Table1[[#This Row],[pledged]]/Table1[[#This Row],[goal]]*100,0)</f>
        <v>133</v>
      </c>
      <c r="P1910">
        <f>IFERROR(ROUND(Table1[[#This Row],[pledged]]/Table1[[#This Row],[backers_count]],2),0)</f>
        <v>86.96</v>
      </c>
      <c r="Q1910" t="s">
        <v>8328</v>
      </c>
      <c r="R1910" t="s">
        <v>8332</v>
      </c>
      <c r="S1910" s="14">
        <f>(((Table1[[#This Row],[launched_at]]/60)/60)/24)+DATE(1970,1,1)</f>
        <v>41876.18618055556</v>
      </c>
      <c r="T1910" s="14">
        <f>(((Table1[[#This Row],[deadline]]/60)/60)/24)+DATE(1970,1,1)</f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9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>ROUND(Table1[[#This Row],[pledged]]/Table1[[#This Row],[goal]]*100,0)</f>
        <v>100</v>
      </c>
      <c r="P1911">
        <f>IFERROR(ROUND(Table1[[#This Row],[pledged]]/Table1[[#This Row],[backers_count]],2),0)</f>
        <v>285.70999999999998</v>
      </c>
      <c r="Q1911" t="s">
        <v>8328</v>
      </c>
      <c r="R1911" t="s">
        <v>8330</v>
      </c>
      <c r="S1911" s="14">
        <f>(((Table1[[#This Row],[launched_at]]/60)/60)/24)+DATE(1970,1,1)</f>
        <v>41564.194131944445</v>
      </c>
      <c r="T1911" s="14">
        <f>(((Table1[[#This Row],[deadline]]/60)/60)/24)+DATE(1970,1,1)</f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9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>ROUND(Table1[[#This Row],[pledged]]/Table1[[#This Row],[goal]]*100,0)</f>
        <v>100</v>
      </c>
      <c r="P1912">
        <f>IFERROR(ROUND(Table1[[#This Row],[pledged]]/Table1[[#This Row],[backers_count]],2),0)</f>
        <v>42.55</v>
      </c>
      <c r="Q1912" t="s">
        <v>8328</v>
      </c>
      <c r="R1912" t="s">
        <v>8329</v>
      </c>
      <c r="S1912" s="14">
        <f>(((Table1[[#This Row],[launched_at]]/60)/60)/24)+DATE(1970,1,1)</f>
        <v>41193.748483796298</v>
      </c>
      <c r="T1912" s="14">
        <f>(((Table1[[#This Row],[deadline]]/60)/60)/24)+DATE(1970,1,1)</f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9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>ROUND(Table1[[#This Row],[pledged]]/Table1[[#This Row],[goal]]*100,0)</f>
        <v>100</v>
      </c>
      <c r="P1913">
        <f>IFERROR(ROUND(Table1[[#This Row],[pledged]]/Table1[[#This Row],[backers_count]],2),0)</f>
        <v>250</v>
      </c>
      <c r="Q1913" t="s">
        <v>8328</v>
      </c>
      <c r="R1913" t="s">
        <v>8329</v>
      </c>
      <c r="S1913" s="14">
        <f>(((Table1[[#This Row],[launched_at]]/60)/60)/24)+DATE(1970,1,1)</f>
        <v>42227.936157407406</v>
      </c>
      <c r="T1913" s="14">
        <f>(((Table1[[#This Row],[deadline]]/60)/60)/24)+DATE(1970,1,1)</f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9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>ROUND(Table1[[#This Row],[pledged]]/Table1[[#This Row],[goal]]*100,0)</f>
        <v>133</v>
      </c>
      <c r="P1914">
        <f>IFERROR(ROUND(Table1[[#This Row],[pledged]]/Table1[[#This Row],[backers_count]],2),0)</f>
        <v>36.36</v>
      </c>
      <c r="Q1914" t="s">
        <v>8324</v>
      </c>
      <c r="R1914" t="s">
        <v>8336</v>
      </c>
      <c r="S1914" s="14">
        <f>(((Table1[[#This Row],[launched_at]]/60)/60)/24)+DATE(1970,1,1)</f>
        <v>41803.457326388889</v>
      </c>
      <c r="T1914" s="14">
        <f>(((Table1[[#This Row],[deadline]]/60)/60)/24)+DATE(1970,1,1)</f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9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>ROUND(Table1[[#This Row],[pledged]]/Table1[[#This Row],[goal]]*100,0)</f>
        <v>100</v>
      </c>
      <c r="P1915">
        <f>IFERROR(ROUND(Table1[[#This Row],[pledged]]/Table1[[#This Row],[backers_count]],2),0)</f>
        <v>133.33000000000001</v>
      </c>
      <c r="Q1915" t="s">
        <v>8324</v>
      </c>
      <c r="R1915" t="s">
        <v>8327</v>
      </c>
      <c r="S1915" s="14">
        <f>(((Table1[[#This Row],[launched_at]]/60)/60)/24)+DATE(1970,1,1)</f>
        <v>41953.8675</v>
      </c>
      <c r="T1915" s="14">
        <f>(((Table1[[#This Row],[deadline]]/60)/60)/24)+DATE(1970,1,1)</f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9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>ROUND(Table1[[#This Row],[pledged]]/Table1[[#This Row],[goal]]*100,0)</f>
        <v>100</v>
      </c>
      <c r="P1916">
        <f>IFERROR(ROUND(Table1[[#This Row],[pledged]]/Table1[[#This Row],[backers_count]],2),0)</f>
        <v>117.65</v>
      </c>
      <c r="Q1916" t="s">
        <v>8324</v>
      </c>
      <c r="R1916" t="s">
        <v>8327</v>
      </c>
      <c r="S1916" s="14">
        <f>(((Table1[[#This Row],[launched_at]]/60)/60)/24)+DATE(1970,1,1)</f>
        <v>42150.462083333332</v>
      </c>
      <c r="T1916" s="14">
        <f>(((Table1[[#This Row],[deadline]]/60)/60)/24)+DATE(1970,1,1)</f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9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>ROUND(Table1[[#This Row],[pledged]]/Table1[[#This Row],[goal]]*100,0)</f>
        <v>100</v>
      </c>
      <c r="P1917">
        <f>IFERROR(ROUND(Table1[[#This Row],[pledged]]/Table1[[#This Row],[backers_count]],2),0)</f>
        <v>95.24</v>
      </c>
      <c r="Q1917" t="s">
        <v>8324</v>
      </c>
      <c r="R1917" t="s">
        <v>8327</v>
      </c>
      <c r="S1917" s="14">
        <f>(((Table1[[#This Row],[launched_at]]/60)/60)/24)+DATE(1970,1,1)</f>
        <v>41839.730937500004</v>
      </c>
      <c r="T1917" s="14">
        <f>(((Table1[[#This Row],[deadline]]/60)/60)/24)+DATE(1970,1,1)</f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9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>ROUND(Table1[[#This Row],[pledged]]/Table1[[#This Row],[goal]]*100,0)</f>
        <v>100</v>
      </c>
      <c r="P1918">
        <f>IFERROR(ROUND(Table1[[#This Row],[pledged]]/Table1[[#This Row],[backers_count]],2),0)</f>
        <v>64.52</v>
      </c>
      <c r="Q1918" t="s">
        <v>8324</v>
      </c>
      <c r="R1918" t="s">
        <v>8327</v>
      </c>
      <c r="S1918" s="14">
        <f>(((Table1[[#This Row],[launched_at]]/60)/60)/24)+DATE(1970,1,1)</f>
        <v>42272.530509259261</v>
      </c>
      <c r="T1918" s="14">
        <f>(((Table1[[#This Row],[deadline]]/60)/60)/24)+DATE(1970,1,1)</f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9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>ROUND(Table1[[#This Row],[pledged]]/Table1[[#This Row],[goal]]*100,0)</f>
        <v>100</v>
      </c>
      <c r="P1919">
        <f>IFERROR(ROUND(Table1[[#This Row],[pledged]]/Table1[[#This Row],[backers_count]],2),0)</f>
        <v>68.97</v>
      </c>
      <c r="Q1919" t="s">
        <v>8324</v>
      </c>
      <c r="R1919" t="s">
        <v>8327</v>
      </c>
      <c r="S1919" s="14">
        <f>(((Table1[[#This Row],[launched_at]]/60)/60)/24)+DATE(1970,1,1)</f>
        <v>42460.741747685184</v>
      </c>
      <c r="T1919" s="14">
        <f>(((Table1[[#This Row],[deadline]]/60)/60)/24)+DATE(1970,1,1)</f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9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>ROUND(Table1[[#This Row],[pledged]]/Table1[[#This Row],[goal]]*100,0)</f>
        <v>100</v>
      </c>
      <c r="P1920">
        <f>IFERROR(ROUND(Table1[[#This Row],[pledged]]/Table1[[#This Row],[backers_count]],2),0)</f>
        <v>100</v>
      </c>
      <c r="Q1920" t="s">
        <v>8324</v>
      </c>
      <c r="R1920" t="s">
        <v>8336</v>
      </c>
      <c r="S1920" s="14">
        <f>(((Table1[[#This Row],[launched_at]]/60)/60)/24)+DATE(1970,1,1)</f>
        <v>42138.930671296301</v>
      </c>
      <c r="T1920" s="14">
        <f>(((Table1[[#This Row],[deadline]]/60)/60)/24)+DATE(1970,1,1)</f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9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>ROUND(Table1[[#This Row],[pledged]]/Table1[[#This Row],[goal]]*100,0)</f>
        <v>133</v>
      </c>
      <c r="P1921">
        <f>IFERROR(ROUND(Table1[[#This Row],[pledged]]/Table1[[#This Row],[backers_count]],2),0)</f>
        <v>27.3</v>
      </c>
      <c r="Q1921" t="s">
        <v>8328</v>
      </c>
      <c r="R1921" t="s">
        <v>8330</v>
      </c>
      <c r="S1921" s="14">
        <f>(((Table1[[#This Row],[launched_at]]/60)/60)/24)+DATE(1970,1,1)</f>
        <v>41312.311562499999</v>
      </c>
      <c r="T1921" s="14">
        <f>(((Table1[[#This Row],[deadline]]/60)/60)/24)+DATE(1970,1,1)</f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9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>ROUND(Table1[[#This Row],[pledged]]/Table1[[#This Row],[goal]]*100,0)</f>
        <v>40</v>
      </c>
      <c r="P1922">
        <f>IFERROR(ROUND(Table1[[#This Row],[pledged]]/Table1[[#This Row],[backers_count]],2),0)</f>
        <v>60.24</v>
      </c>
      <c r="Q1922" t="s">
        <v>8314</v>
      </c>
      <c r="R1922" t="s">
        <v>8315</v>
      </c>
      <c r="S1922" s="14">
        <f>(((Table1[[#This Row],[launched_at]]/60)/60)/24)+DATE(1970,1,1)</f>
        <v>42003.655555555553</v>
      </c>
      <c r="T1922" s="14">
        <f>(((Table1[[#This Row],[deadline]]/60)/60)/24)+DATE(1970,1,1)</f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9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>ROUND(Table1[[#This Row],[pledged]]/Table1[[#This Row],[goal]]*100,0)</f>
        <v>7</v>
      </c>
      <c r="P1923">
        <f>IFERROR(ROUND(Table1[[#This Row],[pledged]]/Table1[[#This Row],[backers_count]],2),0)</f>
        <v>82.58</v>
      </c>
      <c r="Q1923" t="s">
        <v>8328</v>
      </c>
      <c r="R1923" t="s">
        <v>8351</v>
      </c>
      <c r="S1923" s="14">
        <f>(((Table1[[#This Row],[launched_at]]/60)/60)/24)+DATE(1970,1,1)</f>
        <v>41004.139108796298</v>
      </c>
      <c r="T1923" s="14">
        <f>(((Table1[[#This Row],[deadline]]/60)/60)/24)+DATE(1970,1,1)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9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>ROUND(Table1[[#This Row],[pledged]]/Table1[[#This Row],[goal]]*100,0)</f>
        <v>131</v>
      </c>
      <c r="P1924">
        <f>IFERROR(ROUND(Table1[[#This Row],[pledged]]/Table1[[#This Row],[backers_count]],2),0)</f>
        <v>26.59</v>
      </c>
      <c r="Q1924" t="s">
        <v>8309</v>
      </c>
      <c r="R1924" t="s">
        <v>8316</v>
      </c>
      <c r="S1924" s="14">
        <f>(((Table1[[#This Row],[launched_at]]/60)/60)/24)+DATE(1970,1,1)</f>
        <v>42689.74324074074</v>
      </c>
      <c r="T1924" s="14">
        <f>(((Table1[[#This Row],[deadline]]/60)/60)/24)+DATE(1970,1,1)</f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9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>ROUND(Table1[[#This Row],[pledged]]/Table1[[#This Row],[goal]]*100,0)</f>
        <v>8</v>
      </c>
      <c r="P1925">
        <f>IFERROR(ROUND(Table1[[#This Row],[pledged]]/Table1[[#This Row],[backers_count]],2),0)</f>
        <v>115.71</v>
      </c>
      <c r="Q1925" t="s">
        <v>8328</v>
      </c>
      <c r="R1925" t="s">
        <v>8331</v>
      </c>
      <c r="S1925" s="14">
        <f>(((Table1[[#This Row],[launched_at]]/60)/60)/24)+DATE(1970,1,1)</f>
        <v>42095.918530092589</v>
      </c>
      <c r="T1925" s="14">
        <f>(((Table1[[#This Row],[deadline]]/60)/60)/24)+DATE(1970,1,1)</f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9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>ROUND(Table1[[#This Row],[pledged]]/Table1[[#This Row],[goal]]*100,0)</f>
        <v>112</v>
      </c>
      <c r="P1926">
        <f>IFERROR(ROUND(Table1[[#This Row],[pledged]]/Table1[[#This Row],[backers_count]],2),0)</f>
        <v>65.17</v>
      </c>
      <c r="Q1926" t="s">
        <v>8324</v>
      </c>
      <c r="R1926" t="s">
        <v>8327</v>
      </c>
      <c r="S1926" s="14">
        <f>(((Table1[[#This Row],[launched_at]]/60)/60)/24)+DATE(1970,1,1)</f>
        <v>42524.782638888893</v>
      </c>
      <c r="T1926" s="14">
        <f>(((Table1[[#This Row],[deadline]]/60)/60)/24)+DATE(1970,1,1)</f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9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>ROUND(Table1[[#This Row],[pledged]]/Table1[[#This Row],[goal]]*100,0)</f>
        <v>130</v>
      </c>
      <c r="P1927">
        <f>IFERROR(ROUND(Table1[[#This Row],[pledged]]/Table1[[#This Row],[backers_count]],2),0)</f>
        <v>38.24</v>
      </c>
      <c r="Q1927" t="s">
        <v>8324</v>
      </c>
      <c r="R1927" t="s">
        <v>8327</v>
      </c>
      <c r="S1927" s="14">
        <f>(((Table1[[#This Row],[launched_at]]/60)/60)/24)+DATE(1970,1,1)</f>
        <v>41915.437210648146</v>
      </c>
      <c r="T1927" s="14">
        <f>(((Table1[[#This Row],[deadline]]/60)/60)/24)+DATE(1970,1,1)</f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9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>ROUND(Table1[[#This Row],[pledged]]/Table1[[#This Row],[goal]]*100,0)</f>
        <v>108</v>
      </c>
      <c r="P1928">
        <f>IFERROR(ROUND(Table1[[#This Row],[pledged]]/Table1[[#This Row],[backers_count]],2),0)</f>
        <v>60.66</v>
      </c>
      <c r="Q1928" t="s">
        <v>8328</v>
      </c>
      <c r="R1928" t="s">
        <v>8332</v>
      </c>
      <c r="S1928" s="14">
        <f>(((Table1[[#This Row],[launched_at]]/60)/60)/24)+DATE(1970,1,1)</f>
        <v>41325.525752314818</v>
      </c>
      <c r="T1928" s="14">
        <f>(((Table1[[#This Row],[deadline]]/60)/60)/24)+DATE(1970,1,1)</f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9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>ROUND(Table1[[#This Row],[pledged]]/Table1[[#This Row],[goal]]*100,0)</f>
        <v>155</v>
      </c>
      <c r="P1929">
        <f>IFERROR(ROUND(Table1[[#This Row],[pledged]]/Table1[[#This Row],[backers_count]],2),0)</f>
        <v>102.11</v>
      </c>
      <c r="Q1929" t="s">
        <v>8322</v>
      </c>
      <c r="R1929" t="s">
        <v>8333</v>
      </c>
      <c r="S1929" s="14">
        <f>(((Table1[[#This Row],[launched_at]]/60)/60)/24)+DATE(1970,1,1)</f>
        <v>41828.515555555554</v>
      </c>
      <c r="T1929" s="14">
        <f>(((Table1[[#This Row],[deadline]]/60)/60)/24)+DATE(1970,1,1)</f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9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>ROUND(Table1[[#This Row],[pledged]]/Table1[[#This Row],[goal]]*100,0)</f>
        <v>4</v>
      </c>
      <c r="P1930">
        <f>IFERROR(ROUND(Table1[[#This Row],[pledged]]/Table1[[#This Row],[backers_count]],2),0)</f>
        <v>48.43</v>
      </c>
      <c r="Q1930" t="s">
        <v>8328</v>
      </c>
      <c r="R1930" t="s">
        <v>8355</v>
      </c>
      <c r="S1930" s="14">
        <f>(((Table1[[#This Row],[launched_at]]/60)/60)/24)+DATE(1970,1,1)</f>
        <v>41715.874780092592</v>
      </c>
      <c r="T1930" s="14">
        <f>(((Table1[[#This Row],[deadline]]/60)/60)/24)+DATE(1970,1,1)</f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9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>ROUND(Table1[[#This Row],[pledged]]/Table1[[#This Row],[goal]]*100,0)</f>
        <v>113</v>
      </c>
      <c r="P1931">
        <f>IFERROR(ROUND(Table1[[#This Row],[pledged]]/Table1[[#This Row],[backers_count]],2),0)</f>
        <v>39.18</v>
      </c>
      <c r="Q1931" t="s">
        <v>8328</v>
      </c>
      <c r="R1931" t="s">
        <v>8339</v>
      </c>
      <c r="S1931" s="14">
        <f>(((Table1[[#This Row],[launched_at]]/60)/60)/24)+DATE(1970,1,1)</f>
        <v>41034.656597222223</v>
      </c>
      <c r="T1931" s="14">
        <f>(((Table1[[#This Row],[deadline]]/60)/60)/24)+DATE(1970,1,1)</f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9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>ROUND(Table1[[#This Row],[pledged]]/Table1[[#This Row],[goal]]*100,0)</f>
        <v>128</v>
      </c>
      <c r="P1932">
        <f>IFERROR(ROUND(Table1[[#This Row],[pledged]]/Table1[[#This Row],[backers_count]],2),0)</f>
        <v>51.89</v>
      </c>
      <c r="Q1932" t="s">
        <v>8324</v>
      </c>
      <c r="R1932" t="s">
        <v>8325</v>
      </c>
      <c r="S1932" s="14">
        <f>(((Table1[[#This Row],[launched_at]]/60)/60)/24)+DATE(1970,1,1)</f>
        <v>42253.688043981485</v>
      </c>
      <c r="T1932" s="14">
        <f>(((Table1[[#This Row],[deadline]]/60)/60)/24)+DATE(1970,1,1)</f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9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>ROUND(Table1[[#This Row],[pledged]]/Table1[[#This Row],[goal]]*100,0)</f>
        <v>128</v>
      </c>
      <c r="P1933">
        <f>IFERROR(ROUND(Table1[[#This Row],[pledged]]/Table1[[#This Row],[backers_count]],2),0)</f>
        <v>34.25</v>
      </c>
      <c r="Q1933" t="s">
        <v>8324</v>
      </c>
      <c r="R1933" t="s">
        <v>8327</v>
      </c>
      <c r="S1933" s="14">
        <f>(((Table1[[#This Row],[launched_at]]/60)/60)/24)+DATE(1970,1,1)</f>
        <v>41781.855092592588</v>
      </c>
      <c r="T1933" s="14">
        <f>(((Table1[[#This Row],[deadline]]/60)/60)/24)+DATE(1970,1,1)</f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9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>ROUND(Table1[[#This Row],[pledged]]/Table1[[#This Row],[goal]]*100,0)</f>
        <v>128</v>
      </c>
      <c r="P1934">
        <f>IFERROR(ROUND(Table1[[#This Row],[pledged]]/Table1[[#This Row],[backers_count]],2),0)</f>
        <v>45.55</v>
      </c>
      <c r="Q1934" t="s">
        <v>8328</v>
      </c>
      <c r="R1934" t="s">
        <v>8329</v>
      </c>
      <c r="S1934" s="14">
        <f>(((Table1[[#This Row],[launched_at]]/60)/60)/24)+DATE(1970,1,1)</f>
        <v>41036.946469907409</v>
      </c>
      <c r="T1934" s="14">
        <f>(((Table1[[#This Row],[deadline]]/60)/60)/24)+DATE(1970,1,1)</f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9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>ROUND(Table1[[#This Row],[pledged]]/Table1[[#This Row],[goal]]*100,0)</f>
        <v>10</v>
      </c>
      <c r="P1935">
        <f>IFERROR(ROUND(Table1[[#This Row],[pledged]]/Table1[[#This Row],[backers_count]],2),0)</f>
        <v>73.459999999999994</v>
      </c>
      <c r="Q1935" t="s">
        <v>8322</v>
      </c>
      <c r="R1935" t="s">
        <v>8340</v>
      </c>
      <c r="S1935" s="14">
        <f>(((Table1[[#This Row],[launched_at]]/60)/60)/24)+DATE(1970,1,1)</f>
        <v>40043.895462962959</v>
      </c>
      <c r="T1935" s="14">
        <f>(((Table1[[#This Row],[deadline]]/60)/60)/24)+DATE(1970,1,1)</f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9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>ROUND(Table1[[#This Row],[pledged]]/Table1[[#This Row],[goal]]*100,0)</f>
        <v>19</v>
      </c>
      <c r="P1936">
        <f>IFERROR(ROUND(Table1[[#This Row],[pledged]]/Table1[[#This Row],[backers_count]],2),0)</f>
        <v>381.6</v>
      </c>
      <c r="Q1936" t="s">
        <v>8324</v>
      </c>
      <c r="R1936" t="s">
        <v>8327</v>
      </c>
      <c r="S1936" s="14">
        <f>(((Table1[[#This Row],[launched_at]]/60)/60)/24)+DATE(1970,1,1)</f>
        <v>42370.90320601852</v>
      </c>
      <c r="T1936" s="14">
        <f>(((Table1[[#This Row],[deadline]]/60)/60)/24)+DATE(1970,1,1)</f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9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>ROUND(Table1[[#This Row],[pledged]]/Table1[[#This Row],[goal]]*100,0)</f>
        <v>8</v>
      </c>
      <c r="P1937">
        <f>IFERROR(ROUND(Table1[[#This Row],[pledged]]/Table1[[#This Row],[backers_count]],2),0)</f>
        <v>65.41</v>
      </c>
      <c r="Q1937" t="s">
        <v>8309</v>
      </c>
      <c r="R1937" t="s">
        <v>8341</v>
      </c>
      <c r="S1937" s="14">
        <f>(((Table1[[#This Row],[launched_at]]/60)/60)/24)+DATE(1970,1,1)</f>
        <v>41923.857511574075</v>
      </c>
      <c r="T1937" s="14">
        <f>(((Table1[[#This Row],[deadline]]/60)/60)/24)+DATE(1970,1,1)</f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9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>ROUND(Table1[[#This Row],[pledged]]/Table1[[#This Row],[goal]]*100,0)</f>
        <v>6</v>
      </c>
      <c r="P1938">
        <f>IFERROR(ROUND(Table1[[#This Row],[pledged]]/Table1[[#This Row],[backers_count]],2),0)</f>
        <v>82.09</v>
      </c>
      <c r="Q1938" t="s">
        <v>8309</v>
      </c>
      <c r="R1938" t="s">
        <v>8311</v>
      </c>
      <c r="S1938" s="14">
        <f>(((Table1[[#This Row],[launched_at]]/60)/60)/24)+DATE(1970,1,1)</f>
        <v>42339.967708333337</v>
      </c>
      <c r="T1938" s="14">
        <f>(((Table1[[#This Row],[deadline]]/60)/60)/24)+DATE(1970,1,1)</f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9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>ROUND(Table1[[#This Row],[pledged]]/Table1[[#This Row],[goal]]*100,0)</f>
        <v>188</v>
      </c>
      <c r="P1939">
        <f>IFERROR(ROUND(Table1[[#This Row],[pledged]]/Table1[[#This Row],[backers_count]],2),0)</f>
        <v>35.549999999999997</v>
      </c>
      <c r="Q1939" t="s">
        <v>8309</v>
      </c>
      <c r="R1939" t="s">
        <v>8316</v>
      </c>
      <c r="S1939" s="14">
        <f>(((Table1[[#This Row],[launched_at]]/60)/60)/24)+DATE(1970,1,1)</f>
        <v>42273.884305555555</v>
      </c>
      <c r="T1939" s="14">
        <f>(((Table1[[#This Row],[deadline]]/60)/60)/24)+DATE(1970,1,1)</f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9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>ROUND(Table1[[#This Row],[pledged]]/Table1[[#This Row],[goal]]*100,0)</f>
        <v>157</v>
      </c>
      <c r="P1940">
        <f>IFERROR(ROUND(Table1[[#This Row],[pledged]]/Table1[[#This Row],[backers_count]],2),0)</f>
        <v>37.67</v>
      </c>
      <c r="Q1940" t="s">
        <v>8328</v>
      </c>
      <c r="R1940" t="s">
        <v>8329</v>
      </c>
      <c r="S1940" s="14">
        <f>(((Table1[[#This Row],[launched_at]]/60)/60)/24)+DATE(1970,1,1)</f>
        <v>41037.551585648151</v>
      </c>
      <c r="T1940" s="14">
        <f>(((Table1[[#This Row],[deadline]]/60)/60)/24)+DATE(1970,1,1)</f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9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>ROUND(Table1[[#This Row],[pledged]]/Table1[[#This Row],[goal]]*100,0)</f>
        <v>125</v>
      </c>
      <c r="P1941">
        <f>IFERROR(ROUND(Table1[[#This Row],[pledged]]/Table1[[#This Row],[backers_count]],2),0)</f>
        <v>23.17</v>
      </c>
      <c r="Q1941" t="s">
        <v>8312</v>
      </c>
      <c r="R1941" t="s">
        <v>8313</v>
      </c>
      <c r="S1941" s="14">
        <f>(((Table1[[#This Row],[launched_at]]/60)/60)/24)+DATE(1970,1,1)</f>
        <v>41250.827118055553</v>
      </c>
      <c r="T1941" s="14">
        <f>(((Table1[[#This Row],[deadline]]/60)/60)/24)+DATE(1970,1,1)</f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9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>ROUND(Table1[[#This Row],[pledged]]/Table1[[#This Row],[goal]]*100,0)</f>
        <v>6</v>
      </c>
      <c r="P1942">
        <f>IFERROR(ROUND(Table1[[#This Row],[pledged]]/Table1[[#This Row],[backers_count]],2),0)</f>
        <v>98.79</v>
      </c>
      <c r="Q1942" t="s">
        <v>8314</v>
      </c>
      <c r="R1942" t="s">
        <v>8315</v>
      </c>
      <c r="S1942" s="14">
        <f>(((Table1[[#This Row],[launched_at]]/60)/60)/24)+DATE(1970,1,1)</f>
        <v>41978.760393518518</v>
      </c>
      <c r="T1942" s="14">
        <f>(((Table1[[#This Row],[deadline]]/60)/60)/24)+DATE(1970,1,1)</f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9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>ROUND(Table1[[#This Row],[pledged]]/Table1[[#This Row],[goal]]*100,0)</f>
        <v>9</v>
      </c>
      <c r="P1943">
        <f>IFERROR(ROUND(Table1[[#This Row],[pledged]]/Table1[[#This Row],[backers_count]],2),0)</f>
        <v>170.55</v>
      </c>
      <c r="Q1943" t="s">
        <v>8322</v>
      </c>
      <c r="R1943" t="s">
        <v>8340</v>
      </c>
      <c r="S1943" s="14">
        <f>(((Table1[[#This Row],[launched_at]]/60)/60)/24)+DATE(1970,1,1)</f>
        <v>42296.261087962965</v>
      </c>
      <c r="T1943" s="14">
        <f>(((Table1[[#This Row],[deadline]]/60)/60)/24)+DATE(1970,1,1)</f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9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>ROUND(Table1[[#This Row],[pledged]]/Table1[[#This Row],[goal]]*100,0)</f>
        <v>125</v>
      </c>
      <c r="P1944">
        <f>IFERROR(ROUND(Table1[[#This Row],[pledged]]/Table1[[#This Row],[backers_count]],2),0)</f>
        <v>36.08</v>
      </c>
      <c r="Q1944" t="s">
        <v>8324</v>
      </c>
      <c r="R1944" t="s">
        <v>8327</v>
      </c>
      <c r="S1944" s="14">
        <f>(((Table1[[#This Row],[launched_at]]/60)/60)/24)+DATE(1970,1,1)</f>
        <v>42709.134780092587</v>
      </c>
      <c r="T1944" s="14">
        <f>(((Table1[[#This Row],[deadline]]/60)/60)/24)+DATE(1970,1,1)</f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9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>ROUND(Table1[[#This Row],[pledged]]/Table1[[#This Row],[goal]]*100,0)</f>
        <v>187</v>
      </c>
      <c r="P1945">
        <f>IFERROR(ROUND(Table1[[#This Row],[pledged]]/Table1[[#This Row],[backers_count]],2),0)</f>
        <v>37.46</v>
      </c>
      <c r="Q1945" t="s">
        <v>8309</v>
      </c>
      <c r="R1945" t="s">
        <v>8316</v>
      </c>
      <c r="S1945" s="14">
        <f>(((Table1[[#This Row],[launched_at]]/60)/60)/24)+DATE(1970,1,1)</f>
        <v>42636.614745370374</v>
      </c>
      <c r="T1945" s="14">
        <f>(((Table1[[#This Row],[deadline]]/60)/60)/24)+DATE(1970,1,1)</f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9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>ROUND(Table1[[#This Row],[pledged]]/Table1[[#This Row],[goal]]*100,0)</f>
        <v>187</v>
      </c>
      <c r="P1946">
        <f>IFERROR(ROUND(Table1[[#This Row],[pledged]]/Table1[[#This Row],[backers_count]],2),0)</f>
        <v>20.12</v>
      </c>
      <c r="Q1946" t="s">
        <v>8324</v>
      </c>
      <c r="R1946" t="s">
        <v>8327</v>
      </c>
      <c r="S1946" s="14">
        <f>(((Table1[[#This Row],[launched_at]]/60)/60)/24)+DATE(1970,1,1)</f>
        <v>42313.703900462962</v>
      </c>
      <c r="T1946" s="14">
        <f>(((Table1[[#This Row],[deadline]]/60)/60)/24)+DATE(1970,1,1)</f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9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>ROUND(Table1[[#This Row],[pledged]]/Table1[[#This Row],[goal]]*100,0)</f>
        <v>110</v>
      </c>
      <c r="P1947">
        <f>IFERROR(ROUND(Table1[[#This Row],[pledged]]/Table1[[#This Row],[backers_count]],2),0)</f>
        <v>35.96</v>
      </c>
      <c r="Q1947" t="s">
        <v>8324</v>
      </c>
      <c r="R1947" t="s">
        <v>8327</v>
      </c>
      <c r="S1947" s="14">
        <f>(((Table1[[#This Row],[launched_at]]/60)/60)/24)+DATE(1970,1,1)</f>
        <v>42256.764212962968</v>
      </c>
      <c r="T1947" s="14">
        <f>(((Table1[[#This Row],[deadline]]/60)/60)/24)+DATE(1970,1,1)</f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9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>ROUND(Table1[[#This Row],[pledged]]/Table1[[#This Row],[goal]]*100,0)</f>
        <v>2</v>
      </c>
      <c r="P1948">
        <f>IFERROR(ROUND(Table1[[#This Row],[pledged]]/Table1[[#This Row],[backers_count]],2),0)</f>
        <v>311.17</v>
      </c>
      <c r="Q1948" t="s">
        <v>8322</v>
      </c>
      <c r="R1948" t="s">
        <v>8338</v>
      </c>
      <c r="S1948" s="14">
        <f>(((Table1[[#This Row],[launched_at]]/60)/60)/24)+DATE(1970,1,1)</f>
        <v>42628.22792824074</v>
      </c>
      <c r="T1948" s="14">
        <f>(((Table1[[#This Row],[deadline]]/60)/60)/24)+DATE(1970,1,1)</f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9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>ROUND(Table1[[#This Row],[pledged]]/Table1[[#This Row],[goal]]*100,0)</f>
        <v>107</v>
      </c>
      <c r="P1949">
        <f>IFERROR(ROUND(Table1[[#This Row],[pledged]]/Table1[[#This Row],[backers_count]],2),0)</f>
        <v>45.54</v>
      </c>
      <c r="Q1949" t="s">
        <v>8324</v>
      </c>
      <c r="R1949" t="s">
        <v>8325</v>
      </c>
      <c r="S1949" s="14">
        <f>(((Table1[[#This Row],[launched_at]]/60)/60)/24)+DATE(1970,1,1)</f>
        <v>42233.747349537036</v>
      </c>
      <c r="T1949" s="14">
        <f>(((Table1[[#This Row],[deadline]]/60)/60)/24)+DATE(1970,1,1)</f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9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>ROUND(Table1[[#This Row],[pledged]]/Table1[[#This Row],[goal]]*100,0)</f>
        <v>19</v>
      </c>
      <c r="P1950">
        <f>IFERROR(ROUND(Table1[[#This Row],[pledged]]/Table1[[#This Row],[backers_count]],2),0)</f>
        <v>155.33000000000001</v>
      </c>
      <c r="Q1950" t="s">
        <v>8309</v>
      </c>
      <c r="R1950" t="s">
        <v>8311</v>
      </c>
      <c r="S1950" s="14">
        <f>(((Table1[[#This Row],[launched_at]]/60)/60)/24)+DATE(1970,1,1)</f>
        <v>42688.711354166662</v>
      </c>
      <c r="T1950" s="14">
        <f>(((Table1[[#This Row],[deadline]]/60)/60)/24)+DATE(1970,1,1)</f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9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>ROUND(Table1[[#This Row],[pledged]]/Table1[[#This Row],[goal]]*100,0)</f>
        <v>9</v>
      </c>
      <c r="P1951">
        <f>IFERROR(ROUND(Table1[[#This Row],[pledged]]/Table1[[#This Row],[backers_count]],2),0)</f>
        <v>60.06</v>
      </c>
      <c r="Q1951" t="s">
        <v>8324</v>
      </c>
      <c r="R1951" t="s">
        <v>8327</v>
      </c>
      <c r="S1951" s="14">
        <f>(((Table1[[#This Row],[launched_at]]/60)/60)/24)+DATE(1970,1,1)</f>
        <v>42205.171018518522</v>
      </c>
      <c r="T1951" s="14">
        <f>(((Table1[[#This Row],[deadline]]/60)/60)/24)+DATE(1970,1,1)</f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9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>ROUND(Table1[[#This Row],[pledged]]/Table1[[#This Row],[goal]]*100,0)</f>
        <v>109</v>
      </c>
      <c r="P1952">
        <f>IFERROR(ROUND(Table1[[#This Row],[pledged]]/Table1[[#This Row],[backers_count]],2),0)</f>
        <v>132.86000000000001</v>
      </c>
      <c r="Q1952" t="s">
        <v>8328</v>
      </c>
      <c r="R1952" t="s">
        <v>8332</v>
      </c>
      <c r="S1952" s="14">
        <f>(((Table1[[#This Row],[launched_at]]/60)/60)/24)+DATE(1970,1,1)</f>
        <v>41277.186111111114</v>
      </c>
      <c r="T1952" s="14">
        <f>(((Table1[[#This Row],[deadline]]/60)/60)/24)+DATE(1970,1,1)</f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9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>ROUND(Table1[[#This Row],[pledged]]/Table1[[#This Row],[goal]]*100,0)</f>
        <v>186</v>
      </c>
      <c r="P1953">
        <f>IFERROR(ROUND(Table1[[#This Row],[pledged]]/Table1[[#This Row],[backers_count]],2),0)</f>
        <v>80.87</v>
      </c>
      <c r="Q1953" t="s">
        <v>8324</v>
      </c>
      <c r="R1953" t="s">
        <v>8327</v>
      </c>
      <c r="S1953" s="14">
        <f>(((Table1[[#This Row],[launched_at]]/60)/60)/24)+DATE(1970,1,1)</f>
        <v>42552.048356481479</v>
      </c>
      <c r="T1953" s="14">
        <f>(((Table1[[#This Row],[deadline]]/60)/60)/24)+DATE(1970,1,1)</f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9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>ROUND(Table1[[#This Row],[pledged]]/Table1[[#This Row],[goal]]*100,0)</f>
        <v>186</v>
      </c>
      <c r="P1954">
        <f>IFERROR(ROUND(Table1[[#This Row],[pledged]]/Table1[[#This Row],[backers_count]],2),0)</f>
        <v>41.22</v>
      </c>
      <c r="Q1954" t="s">
        <v>8324</v>
      </c>
      <c r="R1954" t="s">
        <v>8327</v>
      </c>
      <c r="S1954" s="14">
        <f>(((Table1[[#This Row],[launched_at]]/60)/60)/24)+DATE(1970,1,1)</f>
        <v>41861.524837962963</v>
      </c>
      <c r="T1954" s="14">
        <f>(((Table1[[#This Row],[deadline]]/60)/60)/24)+DATE(1970,1,1)</f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9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>ROUND(Table1[[#This Row],[pledged]]/Table1[[#This Row],[goal]]*100,0)</f>
        <v>307</v>
      </c>
      <c r="P1955">
        <f>IFERROR(ROUND(Table1[[#This Row],[pledged]]/Table1[[#This Row],[backers_count]],2),0)</f>
        <v>61.37</v>
      </c>
      <c r="Q1955" t="s">
        <v>8328</v>
      </c>
      <c r="R1955" t="s">
        <v>8332</v>
      </c>
      <c r="S1955" s="14">
        <f>(((Table1[[#This Row],[launched_at]]/60)/60)/24)+DATE(1970,1,1)</f>
        <v>40926.047858796301</v>
      </c>
      <c r="T1955" s="14">
        <f>(((Table1[[#This Row],[deadline]]/60)/60)/24)+DATE(1970,1,1)</f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9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>ROUND(Table1[[#This Row],[pledged]]/Table1[[#This Row],[goal]]*100,0)</f>
        <v>117</v>
      </c>
      <c r="P1956">
        <f>IFERROR(ROUND(Table1[[#This Row],[pledged]]/Table1[[#This Row],[backers_count]],2),0)</f>
        <v>44.85</v>
      </c>
      <c r="Q1956" t="s">
        <v>8309</v>
      </c>
      <c r="R1956" t="s">
        <v>8310</v>
      </c>
      <c r="S1956" s="14">
        <f>(((Table1[[#This Row],[launched_at]]/60)/60)/24)+DATE(1970,1,1)</f>
        <v>40761.604421296295</v>
      </c>
      <c r="T1956" s="14">
        <f>(((Table1[[#This Row],[deadline]]/60)/60)/24)+DATE(1970,1,1)</f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9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>ROUND(Table1[[#This Row],[pledged]]/Table1[[#This Row],[goal]]*100,0)</f>
        <v>141</v>
      </c>
      <c r="P1957">
        <f>IFERROR(ROUND(Table1[[#This Row],[pledged]]/Table1[[#This Row],[backers_count]],2),0)</f>
        <v>67.959999999999994</v>
      </c>
      <c r="Q1957" t="s">
        <v>8324</v>
      </c>
      <c r="R1957" t="s">
        <v>8327</v>
      </c>
      <c r="S1957" s="14">
        <f>(((Table1[[#This Row],[launched_at]]/60)/60)/24)+DATE(1970,1,1)</f>
        <v>42072.576249999998</v>
      </c>
      <c r="T1957" s="14">
        <f>(((Table1[[#This Row],[deadline]]/60)/60)/24)+DATE(1970,1,1)</f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9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>ROUND(Table1[[#This Row],[pledged]]/Table1[[#This Row],[goal]]*100,0)</f>
        <v>122</v>
      </c>
      <c r="P1958">
        <f>IFERROR(ROUND(Table1[[#This Row],[pledged]]/Table1[[#This Row],[backers_count]],2),0)</f>
        <v>73.239999999999995</v>
      </c>
      <c r="Q1958" t="s">
        <v>8324</v>
      </c>
      <c r="R1958" t="s">
        <v>8327</v>
      </c>
      <c r="S1958" s="14">
        <f>(((Table1[[#This Row],[launched_at]]/60)/60)/24)+DATE(1970,1,1)</f>
        <v>41912.858946759261</v>
      </c>
      <c r="T1958" s="14">
        <f>(((Table1[[#This Row],[deadline]]/60)/60)/24)+DATE(1970,1,1)</f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9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>ROUND(Table1[[#This Row],[pledged]]/Table1[[#This Row],[goal]]*100,0)</f>
        <v>6</v>
      </c>
      <c r="P1959">
        <f>IFERROR(ROUND(Table1[[#This Row],[pledged]]/Table1[[#This Row],[backers_count]],2),0)</f>
        <v>87.14</v>
      </c>
      <c r="Q1959" t="s">
        <v>8322</v>
      </c>
      <c r="R1959" t="s">
        <v>8340</v>
      </c>
      <c r="S1959" s="14">
        <f>(((Table1[[#This Row],[launched_at]]/60)/60)/24)+DATE(1970,1,1)</f>
        <v>41162.672326388885</v>
      </c>
      <c r="T1959" s="14">
        <f>(((Table1[[#This Row],[deadline]]/60)/60)/24)+DATE(1970,1,1)</f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9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>ROUND(Table1[[#This Row],[pledged]]/Table1[[#This Row],[goal]]*100,0)</f>
        <v>102</v>
      </c>
      <c r="P1960">
        <f>IFERROR(ROUND(Table1[[#This Row],[pledged]]/Table1[[#This Row],[backers_count]],2),0)</f>
        <v>61</v>
      </c>
      <c r="Q1960" t="s">
        <v>8324</v>
      </c>
      <c r="R1960" t="s">
        <v>8327</v>
      </c>
      <c r="S1960" s="14">
        <f>(((Table1[[#This Row],[launched_at]]/60)/60)/24)+DATE(1970,1,1)</f>
        <v>42167.533159722225</v>
      </c>
      <c r="T1960" s="14">
        <f>(((Table1[[#This Row],[deadline]]/60)/60)/24)+DATE(1970,1,1)</f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9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>ROUND(Table1[[#This Row],[pledged]]/Table1[[#This Row],[goal]]*100,0)</f>
        <v>15</v>
      </c>
      <c r="P1961">
        <f>IFERROR(ROUND(Table1[[#This Row],[pledged]]/Table1[[#This Row],[backers_count]],2),0)</f>
        <v>140.54</v>
      </c>
      <c r="Q1961" t="s">
        <v>8324</v>
      </c>
      <c r="R1961" t="s">
        <v>8325</v>
      </c>
      <c r="S1961" s="14">
        <f>(((Table1[[#This Row],[launched_at]]/60)/60)/24)+DATE(1970,1,1)</f>
        <v>41902.622395833336</v>
      </c>
      <c r="T1961" s="14">
        <f>(((Table1[[#This Row],[deadline]]/60)/60)/24)+DATE(1970,1,1)</f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9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>ROUND(Table1[[#This Row],[pledged]]/Table1[[#This Row],[goal]]*100,0)</f>
        <v>122</v>
      </c>
      <c r="P1962">
        <f>IFERROR(ROUND(Table1[[#This Row],[pledged]]/Table1[[#This Row],[backers_count]],2),0)</f>
        <v>70.23</v>
      </c>
      <c r="Q1962" t="s">
        <v>8324</v>
      </c>
      <c r="R1962" t="s">
        <v>8327</v>
      </c>
      <c r="S1962" s="14">
        <f>(((Table1[[#This Row],[launched_at]]/60)/60)/24)+DATE(1970,1,1)</f>
        <v>42054.849050925928</v>
      </c>
      <c r="T1962" s="14">
        <f>(((Table1[[#This Row],[deadline]]/60)/60)/24)+DATE(1970,1,1)</f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9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>ROUND(Table1[[#This Row],[pledged]]/Table1[[#This Row],[goal]]*100,0)</f>
        <v>12</v>
      </c>
      <c r="P1963">
        <f>IFERROR(ROUND(Table1[[#This Row],[pledged]]/Table1[[#This Row],[backers_count]],2),0)</f>
        <v>96.05</v>
      </c>
      <c r="Q1963" t="s">
        <v>8320</v>
      </c>
      <c r="R1963" t="s">
        <v>8346</v>
      </c>
      <c r="S1963" s="14">
        <f>(((Table1[[#This Row],[launched_at]]/60)/60)/24)+DATE(1970,1,1)</f>
        <v>42760.244212962964</v>
      </c>
      <c r="T1963" s="14">
        <f>(((Table1[[#This Row],[deadline]]/60)/60)/24)+DATE(1970,1,1)</f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9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>ROUND(Table1[[#This Row],[pledged]]/Table1[[#This Row],[goal]]*100,0)</f>
        <v>9</v>
      </c>
      <c r="P1964">
        <f>IFERROR(ROUND(Table1[[#This Row],[pledged]]/Table1[[#This Row],[backers_count]],2),0)</f>
        <v>18.579999999999998</v>
      </c>
      <c r="Q1964" t="s">
        <v>8317</v>
      </c>
      <c r="R1964" t="s">
        <v>8335</v>
      </c>
      <c r="S1964" s="14">
        <f>(((Table1[[#This Row],[launched_at]]/60)/60)/24)+DATE(1970,1,1)</f>
        <v>41740.138113425928</v>
      </c>
      <c r="T1964" s="14">
        <f>(((Table1[[#This Row],[deadline]]/60)/60)/24)+DATE(1970,1,1)</f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9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>ROUND(Table1[[#This Row],[pledged]]/Table1[[#This Row],[goal]]*100,0)</f>
        <v>121</v>
      </c>
      <c r="P1965">
        <f>IFERROR(ROUND(Table1[[#This Row],[pledged]]/Table1[[#This Row],[backers_count]],2),0)</f>
        <v>140</v>
      </c>
      <c r="Q1965" t="s">
        <v>8324</v>
      </c>
      <c r="R1965" t="s">
        <v>8327</v>
      </c>
      <c r="S1965" s="14">
        <f>(((Table1[[#This Row],[launched_at]]/60)/60)/24)+DATE(1970,1,1)</f>
        <v>41879.913761574076</v>
      </c>
      <c r="T1965" s="14">
        <f>(((Table1[[#This Row],[deadline]]/60)/60)/24)+DATE(1970,1,1)</f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9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>ROUND(Table1[[#This Row],[pledged]]/Table1[[#This Row],[goal]]*100,0)</f>
        <v>121</v>
      </c>
      <c r="P1966">
        <f>IFERROR(ROUND(Table1[[#This Row],[pledged]]/Table1[[#This Row],[backers_count]],2),0)</f>
        <v>38.46</v>
      </c>
      <c r="Q1966" t="s">
        <v>8312</v>
      </c>
      <c r="R1966" t="s">
        <v>8313</v>
      </c>
      <c r="S1966" s="14">
        <f>(((Table1[[#This Row],[launched_at]]/60)/60)/24)+DATE(1970,1,1)</f>
        <v>40939.979618055557</v>
      </c>
      <c r="T1966" s="14">
        <f>(((Table1[[#This Row],[deadline]]/60)/60)/24)+DATE(1970,1,1)</f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9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>ROUND(Table1[[#This Row],[pledged]]/Table1[[#This Row],[goal]]*100,0)</f>
        <v>100</v>
      </c>
      <c r="P1967">
        <f>IFERROR(ROUND(Table1[[#This Row],[pledged]]/Table1[[#This Row],[backers_count]],2),0)</f>
        <v>150.41999999999999</v>
      </c>
      <c r="Q1967" t="s">
        <v>8324</v>
      </c>
      <c r="R1967" t="s">
        <v>8327</v>
      </c>
      <c r="S1967" s="14">
        <f>(((Table1[[#This Row],[launched_at]]/60)/60)/24)+DATE(1970,1,1)</f>
        <v>42017.88045138889</v>
      </c>
      <c r="T1967" s="14">
        <f>(((Table1[[#This Row],[deadline]]/60)/60)/24)+DATE(1970,1,1)</f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9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>ROUND(Table1[[#This Row],[pledged]]/Table1[[#This Row],[goal]]*100,0)</f>
        <v>7</v>
      </c>
      <c r="P1968">
        <f>IFERROR(ROUND(Table1[[#This Row],[pledged]]/Table1[[#This Row],[backers_count]],2),0)</f>
        <v>81.95</v>
      </c>
      <c r="Q1968" t="s">
        <v>8317</v>
      </c>
      <c r="R1968" t="s">
        <v>8335</v>
      </c>
      <c r="S1968" s="14">
        <f>(((Table1[[#This Row],[launched_at]]/60)/60)/24)+DATE(1970,1,1)</f>
        <v>41712.762673611112</v>
      </c>
      <c r="T1968" s="14">
        <f>(((Table1[[#This Row],[deadline]]/60)/60)/24)+DATE(1970,1,1)</f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9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>ROUND(Table1[[#This Row],[pledged]]/Table1[[#This Row],[goal]]*100,0)</f>
        <v>100</v>
      </c>
      <c r="P1969">
        <f>IFERROR(ROUND(Table1[[#This Row],[pledged]]/Table1[[#This Row],[backers_count]],2),0)</f>
        <v>94.74</v>
      </c>
      <c r="Q1969" t="s">
        <v>8328</v>
      </c>
      <c r="R1969" t="s">
        <v>8332</v>
      </c>
      <c r="S1969" s="14">
        <f>(((Table1[[#This Row],[launched_at]]/60)/60)/24)+DATE(1970,1,1)</f>
        <v>40941.652372685188</v>
      </c>
      <c r="T1969" s="14">
        <f>(((Table1[[#This Row],[deadline]]/60)/60)/24)+DATE(1970,1,1)</f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9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>ROUND(Table1[[#This Row],[pledged]]/Table1[[#This Row],[goal]]*100,0)</f>
        <v>0</v>
      </c>
      <c r="P1970">
        <f>IFERROR(ROUND(Table1[[#This Row],[pledged]]/Table1[[#This Row],[backers_count]],2),0)</f>
        <v>300</v>
      </c>
      <c r="Q1970" t="s">
        <v>8324</v>
      </c>
      <c r="R1970" t="s">
        <v>8336</v>
      </c>
      <c r="S1970" s="14">
        <f>(((Table1[[#This Row],[launched_at]]/60)/60)/24)+DATE(1970,1,1)</f>
        <v>42157.598090277781</v>
      </c>
      <c r="T1970" s="14">
        <f>(((Table1[[#This Row],[deadline]]/60)/60)/24)+DATE(1970,1,1)</f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9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>ROUND(Table1[[#This Row],[pledged]]/Table1[[#This Row],[goal]]*100,0)</f>
        <v>120</v>
      </c>
      <c r="P1971">
        <f>IFERROR(ROUND(Table1[[#This Row],[pledged]]/Table1[[#This Row],[backers_count]],2),0)</f>
        <v>58.06</v>
      </c>
      <c r="Q1971" t="s">
        <v>8324</v>
      </c>
      <c r="R1971" t="s">
        <v>8327</v>
      </c>
      <c r="S1971" s="14">
        <f>(((Table1[[#This Row],[launched_at]]/60)/60)/24)+DATE(1970,1,1)</f>
        <v>41940.598182870373</v>
      </c>
      <c r="T1971" s="14">
        <f>(((Table1[[#This Row],[deadline]]/60)/60)/24)+DATE(1970,1,1)</f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9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>ROUND(Table1[[#This Row],[pledged]]/Table1[[#This Row],[goal]]*100,0)</f>
        <v>119</v>
      </c>
      <c r="P1972">
        <f>IFERROR(ROUND(Table1[[#This Row],[pledged]]/Table1[[#This Row],[backers_count]],2),0)</f>
        <v>48.34</v>
      </c>
      <c r="Q1972" t="s">
        <v>8324</v>
      </c>
      <c r="R1972" t="s">
        <v>8327</v>
      </c>
      <c r="S1972" s="14">
        <f>(((Table1[[#This Row],[launched_at]]/60)/60)/24)+DATE(1970,1,1)</f>
        <v>41807.690081018518</v>
      </c>
      <c r="T1972" s="14">
        <f>(((Table1[[#This Row],[deadline]]/60)/60)/24)+DATE(1970,1,1)</f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9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>ROUND(Table1[[#This Row],[pledged]]/Table1[[#This Row],[goal]]*100,0)</f>
        <v>16</v>
      </c>
      <c r="P1973">
        <f>IFERROR(ROUND(Table1[[#This Row],[pledged]]/Table1[[#This Row],[backers_count]],2),0)</f>
        <v>89.4</v>
      </c>
      <c r="Q1973" t="s">
        <v>8324</v>
      </c>
      <c r="R1973" t="s">
        <v>8327</v>
      </c>
      <c r="S1973" s="14">
        <f>(((Table1[[#This Row],[launched_at]]/60)/60)/24)+DATE(1970,1,1)</f>
        <v>42103.884930555556</v>
      </c>
      <c r="T1973" s="14">
        <f>(((Table1[[#This Row],[deadline]]/60)/60)/24)+DATE(1970,1,1)</f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9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>ROUND(Table1[[#This Row],[pledged]]/Table1[[#This Row],[goal]]*100,0)</f>
        <v>5</v>
      </c>
      <c r="P1974">
        <f>IFERROR(ROUND(Table1[[#This Row],[pledged]]/Table1[[#This Row],[backers_count]],2),0)</f>
        <v>119</v>
      </c>
      <c r="Q1974" t="s">
        <v>8322</v>
      </c>
      <c r="R1974" t="s">
        <v>8338</v>
      </c>
      <c r="S1974" s="14">
        <f>(((Table1[[#This Row],[launched_at]]/60)/60)/24)+DATE(1970,1,1)</f>
        <v>41794.124953703707</v>
      </c>
      <c r="T1974" s="14">
        <f>(((Table1[[#This Row],[deadline]]/60)/60)/24)+DATE(1970,1,1)</f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9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>ROUND(Table1[[#This Row],[pledged]]/Table1[[#This Row],[goal]]*100,0)</f>
        <v>119</v>
      </c>
      <c r="P1975">
        <f>IFERROR(ROUND(Table1[[#This Row],[pledged]]/Table1[[#This Row],[backers_count]],2),0)</f>
        <v>43.54</v>
      </c>
      <c r="Q1975" t="s">
        <v>8328</v>
      </c>
      <c r="R1975" t="s">
        <v>8332</v>
      </c>
      <c r="S1975" s="14">
        <f>(((Table1[[#This Row],[launched_at]]/60)/60)/24)+DATE(1970,1,1)</f>
        <v>41692.084143518521</v>
      </c>
      <c r="T1975" s="14">
        <f>(((Table1[[#This Row],[deadline]]/60)/60)/24)+DATE(1970,1,1)</f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9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>ROUND(Table1[[#This Row],[pledged]]/Table1[[#This Row],[goal]]*100,0)</f>
        <v>36</v>
      </c>
      <c r="P1976">
        <f>IFERROR(ROUND(Table1[[#This Row],[pledged]]/Table1[[#This Row],[backers_count]],2),0)</f>
        <v>137.08000000000001</v>
      </c>
      <c r="Q1976" t="s">
        <v>8324</v>
      </c>
      <c r="R1976" t="s">
        <v>8327</v>
      </c>
      <c r="S1976" s="14">
        <f>(((Table1[[#This Row],[launched_at]]/60)/60)/24)+DATE(1970,1,1)</f>
        <v>42279.778564814813</v>
      </c>
      <c r="T1976" s="14">
        <f>(((Table1[[#This Row],[deadline]]/60)/60)/24)+DATE(1970,1,1)</f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9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>ROUND(Table1[[#This Row],[pledged]]/Table1[[#This Row],[goal]]*100,0)</f>
        <v>15</v>
      </c>
      <c r="P1977">
        <f>IFERROR(ROUND(Table1[[#This Row],[pledged]]/Table1[[#This Row],[backers_count]],2),0)</f>
        <v>59.2</v>
      </c>
      <c r="Q1977" t="s">
        <v>8309</v>
      </c>
      <c r="R1977" t="s">
        <v>8311</v>
      </c>
      <c r="S1977" s="14">
        <f>(((Table1[[#This Row],[launched_at]]/60)/60)/24)+DATE(1970,1,1)</f>
        <v>42619.635787037041</v>
      </c>
      <c r="T1977" s="14">
        <f>(((Table1[[#This Row],[deadline]]/60)/60)/24)+DATE(1970,1,1)</f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9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>ROUND(Table1[[#This Row],[pledged]]/Table1[[#This Row],[goal]]*100,0)</f>
        <v>118</v>
      </c>
      <c r="P1978">
        <f>IFERROR(ROUND(Table1[[#This Row],[pledged]]/Table1[[#This Row],[backers_count]],2),0)</f>
        <v>36.24</v>
      </c>
      <c r="Q1978" t="s">
        <v>8328</v>
      </c>
      <c r="R1978" t="s">
        <v>8339</v>
      </c>
      <c r="S1978" s="14">
        <f>(((Table1[[#This Row],[launched_at]]/60)/60)/24)+DATE(1970,1,1)</f>
        <v>41662.854988425926</v>
      </c>
      <c r="T1978" s="14">
        <f>(((Table1[[#This Row],[deadline]]/60)/60)/24)+DATE(1970,1,1)</f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9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>ROUND(Table1[[#This Row],[pledged]]/Table1[[#This Row],[goal]]*100,0)</f>
        <v>101</v>
      </c>
      <c r="P1979">
        <f>IFERROR(ROUND(Table1[[#This Row],[pledged]]/Table1[[#This Row],[backers_count]],2),0)</f>
        <v>35.520000000000003</v>
      </c>
      <c r="Q1979" t="s">
        <v>8309</v>
      </c>
      <c r="R1979" t="s">
        <v>8316</v>
      </c>
      <c r="S1979" s="14">
        <f>(((Table1[[#This Row],[launched_at]]/60)/60)/24)+DATE(1970,1,1)</f>
        <v>41617.912662037037</v>
      </c>
      <c r="T1979" s="14">
        <f>(((Table1[[#This Row],[deadline]]/60)/60)/24)+DATE(1970,1,1)</f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9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>ROUND(Table1[[#This Row],[pledged]]/Table1[[#This Row],[goal]]*100,0)</f>
        <v>118</v>
      </c>
      <c r="P1980">
        <f>IFERROR(ROUND(Table1[[#This Row],[pledged]]/Table1[[#This Row],[backers_count]],2),0)</f>
        <v>443.75</v>
      </c>
      <c r="Q1980" t="s">
        <v>8328</v>
      </c>
      <c r="R1980" t="s">
        <v>8332</v>
      </c>
      <c r="S1980" s="14">
        <f>(((Table1[[#This Row],[launched_at]]/60)/60)/24)+DATE(1970,1,1)</f>
        <v>40796.001261574071</v>
      </c>
      <c r="T1980" s="14">
        <f>(((Table1[[#This Row],[deadline]]/60)/60)/24)+DATE(1970,1,1)</f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9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>ROUND(Table1[[#This Row],[pledged]]/Table1[[#This Row],[goal]]*100,0)</f>
        <v>148</v>
      </c>
      <c r="P1981">
        <f>IFERROR(ROUND(Table1[[#This Row],[pledged]]/Table1[[#This Row],[backers_count]],2),0)</f>
        <v>50.66</v>
      </c>
      <c r="Q1981" t="s">
        <v>8328</v>
      </c>
      <c r="R1981" t="s">
        <v>8329</v>
      </c>
      <c r="S1981" s="14">
        <f>(((Table1[[#This Row],[launched_at]]/60)/60)/24)+DATE(1970,1,1)</f>
        <v>42290.059594907405</v>
      </c>
      <c r="T1981" s="14">
        <f>(((Table1[[#This Row],[deadline]]/60)/60)/24)+DATE(1970,1,1)</f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9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>ROUND(Table1[[#This Row],[pledged]]/Table1[[#This Row],[goal]]*100,0)</f>
        <v>44</v>
      </c>
      <c r="P1982">
        <f>IFERROR(ROUND(Table1[[#This Row],[pledged]]/Table1[[#This Row],[backers_count]],2),0)</f>
        <v>253.14</v>
      </c>
      <c r="Q1982" t="s">
        <v>8328</v>
      </c>
      <c r="R1982" t="s">
        <v>8331</v>
      </c>
      <c r="S1982" s="14">
        <f>(((Table1[[#This Row],[launched_at]]/60)/60)/24)+DATE(1970,1,1)</f>
        <v>42804.534652777773</v>
      </c>
      <c r="T1982" s="14">
        <f>(((Table1[[#This Row],[deadline]]/60)/60)/24)+DATE(1970,1,1)</f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9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>ROUND(Table1[[#This Row],[pledged]]/Table1[[#This Row],[goal]]*100,0)</f>
        <v>10</v>
      </c>
      <c r="P1983">
        <f>IFERROR(ROUND(Table1[[#This Row],[pledged]]/Table1[[#This Row],[backers_count]],2),0)</f>
        <v>53.55</v>
      </c>
      <c r="Q1983" t="s">
        <v>8320</v>
      </c>
      <c r="R1983" t="s">
        <v>8358</v>
      </c>
      <c r="S1983" s="14">
        <f>(((Table1[[#This Row],[launched_at]]/60)/60)/24)+DATE(1970,1,1)</f>
        <v>42052.802430555559</v>
      </c>
      <c r="T1983" s="14">
        <f>(((Table1[[#This Row],[deadline]]/60)/60)/24)+DATE(1970,1,1)</f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9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>ROUND(Table1[[#This Row],[pledged]]/Table1[[#This Row],[goal]]*100,0)</f>
        <v>118</v>
      </c>
      <c r="P1984">
        <f>IFERROR(ROUND(Table1[[#This Row],[pledged]]/Table1[[#This Row],[backers_count]],2),0)</f>
        <v>67.92</v>
      </c>
      <c r="Q1984" t="s">
        <v>8324</v>
      </c>
      <c r="R1984" t="s">
        <v>8327</v>
      </c>
      <c r="S1984" s="14">
        <f>(((Table1[[#This Row],[launched_at]]/60)/60)/24)+DATE(1970,1,1)</f>
        <v>42690.334317129629</v>
      </c>
      <c r="T1984" s="14">
        <f>(((Table1[[#This Row],[deadline]]/60)/60)/24)+DATE(1970,1,1)</f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9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>ROUND(Table1[[#This Row],[pledged]]/Table1[[#This Row],[goal]]*100,0)</f>
        <v>35</v>
      </c>
      <c r="P1985">
        <f>IFERROR(ROUND(Table1[[#This Row],[pledged]]/Table1[[#This Row],[backers_count]],2),0)</f>
        <v>56.84</v>
      </c>
      <c r="Q1985" t="s">
        <v>8324</v>
      </c>
      <c r="R1985" t="s">
        <v>8336</v>
      </c>
      <c r="S1985" s="14">
        <f>(((Table1[[#This Row],[launched_at]]/60)/60)/24)+DATE(1970,1,1)</f>
        <v>42649.623460648145</v>
      </c>
      <c r="T1985" s="14">
        <f>(((Table1[[#This Row],[deadline]]/60)/60)/24)+DATE(1970,1,1)</f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9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>ROUND(Table1[[#This Row],[pledged]]/Table1[[#This Row],[goal]]*100,0)</f>
        <v>4</v>
      </c>
      <c r="P1986">
        <f>IFERROR(ROUND(Table1[[#This Row],[pledged]]/Table1[[#This Row],[backers_count]],2),0)</f>
        <v>65.11</v>
      </c>
      <c r="Q1986" t="s">
        <v>8324</v>
      </c>
      <c r="R1986" t="s">
        <v>8325</v>
      </c>
      <c r="S1986" s="14">
        <f>(((Table1[[#This Row],[launched_at]]/60)/60)/24)+DATE(1970,1,1)</f>
        <v>42359.792233796295</v>
      </c>
      <c r="T1986" s="14">
        <f>(((Table1[[#This Row],[deadline]]/60)/60)/24)+DATE(1970,1,1)</f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9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>ROUND(Table1[[#This Row],[pledged]]/Table1[[#This Row],[goal]]*100,0)</f>
        <v>293</v>
      </c>
      <c r="P1987">
        <f>IFERROR(ROUND(Table1[[#This Row],[pledged]]/Table1[[#This Row],[backers_count]],2),0)</f>
        <v>73.13</v>
      </c>
      <c r="Q1987" t="s">
        <v>8328</v>
      </c>
      <c r="R1987" t="s">
        <v>8330</v>
      </c>
      <c r="S1987" s="14">
        <f>(((Table1[[#This Row],[launched_at]]/60)/60)/24)+DATE(1970,1,1)</f>
        <v>41646.792222222226</v>
      </c>
      <c r="T1987" s="14">
        <f>(((Table1[[#This Row],[deadline]]/60)/60)/24)+DATE(1970,1,1)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9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>ROUND(Table1[[#This Row],[pledged]]/Table1[[#This Row],[goal]]*100,0)</f>
        <v>22</v>
      </c>
      <c r="P1988">
        <f>IFERROR(ROUND(Table1[[#This Row],[pledged]]/Table1[[#This Row],[backers_count]],2),0)</f>
        <v>35.729999999999997</v>
      </c>
      <c r="Q1988" t="s">
        <v>8312</v>
      </c>
      <c r="R1988" t="s">
        <v>8357</v>
      </c>
      <c r="S1988" s="14">
        <f>(((Table1[[#This Row],[launched_at]]/60)/60)/24)+DATE(1970,1,1)</f>
        <v>41044.988055555557</v>
      </c>
      <c r="T1988" s="14">
        <f>(((Table1[[#This Row],[deadline]]/60)/60)/24)+DATE(1970,1,1)</f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9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>ROUND(Table1[[#This Row],[pledged]]/Table1[[#This Row],[goal]]*100,0)</f>
        <v>250</v>
      </c>
      <c r="P1989">
        <f>IFERROR(ROUND(Table1[[#This Row],[pledged]]/Table1[[#This Row],[backers_count]],2),0)</f>
        <v>67.31</v>
      </c>
      <c r="Q1989" t="s">
        <v>8328</v>
      </c>
      <c r="R1989" t="s">
        <v>8332</v>
      </c>
      <c r="S1989" s="14">
        <f>(((Table1[[#This Row],[launched_at]]/60)/60)/24)+DATE(1970,1,1)</f>
        <v>42565.009097222224</v>
      </c>
      <c r="T1989" s="14">
        <f>(((Table1[[#This Row],[deadline]]/60)/60)/24)+DATE(1970,1,1)</f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9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>ROUND(Table1[[#This Row],[pledged]]/Table1[[#This Row],[goal]]*100,0)</f>
        <v>2</v>
      </c>
      <c r="P1990">
        <f>IFERROR(ROUND(Table1[[#This Row],[pledged]]/Table1[[#This Row],[backers_count]],2),0)</f>
        <v>116.53</v>
      </c>
      <c r="Q1990" t="s">
        <v>8309</v>
      </c>
      <c r="R1990" t="s">
        <v>8311</v>
      </c>
      <c r="S1990" s="14">
        <f>(((Table1[[#This Row],[launched_at]]/60)/60)/24)+DATE(1970,1,1)</f>
        <v>42612.642754629633</v>
      </c>
      <c r="T1990" s="14">
        <f>(((Table1[[#This Row],[deadline]]/60)/60)/24)+DATE(1970,1,1)</f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9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>ROUND(Table1[[#This Row],[pledged]]/Table1[[#This Row],[goal]]*100,0)</f>
        <v>24</v>
      </c>
      <c r="P1991">
        <f>IFERROR(ROUND(Table1[[#This Row],[pledged]]/Table1[[#This Row],[backers_count]],2),0)</f>
        <v>45.84</v>
      </c>
      <c r="Q1991" t="s">
        <v>8324</v>
      </c>
      <c r="R1991" t="s">
        <v>8327</v>
      </c>
      <c r="S1991" s="14">
        <f>(((Table1[[#This Row],[launched_at]]/60)/60)/24)+DATE(1970,1,1)</f>
        <v>41921.770439814813</v>
      </c>
      <c r="T1991" s="14">
        <f>(((Table1[[#This Row],[deadline]]/60)/60)/24)+DATE(1970,1,1)</f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9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>ROUND(Table1[[#This Row],[pledged]]/Table1[[#This Row],[goal]]*100,0)</f>
        <v>11</v>
      </c>
      <c r="P1992">
        <f>IFERROR(ROUND(Table1[[#This Row],[pledged]]/Table1[[#This Row],[backers_count]],2),0)</f>
        <v>217.38</v>
      </c>
      <c r="Q1992" t="s">
        <v>8324</v>
      </c>
      <c r="R1992" t="s">
        <v>8325</v>
      </c>
      <c r="S1992" s="14">
        <f>(((Table1[[#This Row],[launched_at]]/60)/60)/24)+DATE(1970,1,1)</f>
        <v>42773.916180555556</v>
      </c>
      <c r="T1992" s="14">
        <f>(((Table1[[#This Row],[deadline]]/60)/60)/24)+DATE(1970,1,1)</f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9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>ROUND(Table1[[#This Row],[pledged]]/Table1[[#This Row],[goal]]*100,0)</f>
        <v>144</v>
      </c>
      <c r="P1993">
        <f>IFERROR(ROUND(Table1[[#This Row],[pledged]]/Table1[[#This Row],[backers_count]],2),0)</f>
        <v>22.74</v>
      </c>
      <c r="Q1993" t="s">
        <v>8328</v>
      </c>
      <c r="R1993" t="s">
        <v>8337</v>
      </c>
      <c r="S1993" s="14">
        <f>(((Table1[[#This Row],[launched_at]]/60)/60)/24)+DATE(1970,1,1)</f>
        <v>42079.745578703703</v>
      </c>
      <c r="T1993" s="14">
        <f>(((Table1[[#This Row],[deadline]]/60)/60)/24)+DATE(1970,1,1)</f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9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>ROUND(Table1[[#This Row],[pledged]]/Table1[[#This Row],[goal]]*100,0)</f>
        <v>115</v>
      </c>
      <c r="P1994">
        <f>IFERROR(ROUND(Table1[[#This Row],[pledged]]/Table1[[#This Row],[backers_count]],2),0)</f>
        <v>50.59</v>
      </c>
      <c r="Q1994" t="s">
        <v>8322</v>
      </c>
      <c r="R1994" t="s">
        <v>8344</v>
      </c>
      <c r="S1994" s="14">
        <f>(((Table1[[#This Row],[launched_at]]/60)/60)/24)+DATE(1970,1,1)</f>
        <v>40324.662511574075</v>
      </c>
      <c r="T1994" s="14">
        <f>(((Table1[[#This Row],[deadline]]/60)/60)/24)+DATE(1970,1,1)</f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9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>ROUND(Table1[[#This Row],[pledged]]/Table1[[#This Row],[goal]]*100,0)</f>
        <v>17</v>
      </c>
      <c r="P1995">
        <f>IFERROR(ROUND(Table1[[#This Row],[pledged]]/Table1[[#This Row],[backers_count]],2),0)</f>
        <v>40.83</v>
      </c>
      <c r="Q1995" t="s">
        <v>8324</v>
      </c>
      <c r="R1995" t="s">
        <v>8325</v>
      </c>
      <c r="S1995" s="14">
        <f>(((Table1[[#This Row],[launched_at]]/60)/60)/24)+DATE(1970,1,1)</f>
        <v>42629.503483796296</v>
      </c>
      <c r="T1995" s="14">
        <f>(((Table1[[#This Row],[deadline]]/60)/60)/24)+DATE(1970,1,1)</f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9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>ROUND(Table1[[#This Row],[pledged]]/Table1[[#This Row],[goal]]*100,0)</f>
        <v>114</v>
      </c>
      <c r="P1996">
        <f>IFERROR(ROUND(Table1[[#This Row],[pledged]]/Table1[[#This Row],[backers_count]],2),0)</f>
        <v>74.349999999999994</v>
      </c>
      <c r="Q1996" t="s">
        <v>8324</v>
      </c>
      <c r="R1996" t="s">
        <v>8327</v>
      </c>
      <c r="S1996" s="14">
        <f>(((Table1[[#This Row],[launched_at]]/60)/60)/24)+DATE(1970,1,1)</f>
        <v>42192.591944444444</v>
      </c>
      <c r="T1996" s="14">
        <f>(((Table1[[#This Row],[deadline]]/60)/60)/24)+DATE(1970,1,1)</f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9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>ROUND(Table1[[#This Row],[pledged]]/Table1[[#This Row],[goal]]*100,0)</f>
        <v>7</v>
      </c>
      <c r="P1997">
        <f>IFERROR(ROUND(Table1[[#This Row],[pledged]]/Table1[[#This Row],[backers_count]],2),0)</f>
        <v>213.38</v>
      </c>
      <c r="Q1997" t="s">
        <v>8314</v>
      </c>
      <c r="R1997" t="s">
        <v>8315</v>
      </c>
      <c r="S1997" s="14">
        <f>(((Table1[[#This Row],[launched_at]]/60)/60)/24)+DATE(1970,1,1)</f>
        <v>42065.084375000006</v>
      </c>
      <c r="T1997" s="14">
        <f>(((Table1[[#This Row],[deadline]]/60)/60)/24)+DATE(1970,1,1)</f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9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>ROUND(Table1[[#This Row],[pledged]]/Table1[[#This Row],[goal]]*100,0)</f>
        <v>171</v>
      </c>
      <c r="P1998">
        <f>IFERROR(ROUND(Table1[[#This Row],[pledged]]/Table1[[#This Row],[backers_count]],2),0)</f>
        <v>60.96</v>
      </c>
      <c r="Q1998" t="s">
        <v>8309</v>
      </c>
      <c r="R1998" t="s">
        <v>8341</v>
      </c>
      <c r="S1998" s="14">
        <f>(((Table1[[#This Row],[launched_at]]/60)/60)/24)+DATE(1970,1,1)</f>
        <v>42275.588715277772</v>
      </c>
      <c r="T1998" s="14">
        <f>(((Table1[[#This Row],[deadline]]/60)/60)/24)+DATE(1970,1,1)</f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9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>ROUND(Table1[[#This Row],[pledged]]/Table1[[#This Row],[goal]]*100,0)</f>
        <v>4</v>
      </c>
      <c r="P1999">
        <f>IFERROR(ROUND(Table1[[#This Row],[pledged]]/Table1[[#This Row],[backers_count]],2),0)</f>
        <v>41.59</v>
      </c>
      <c r="Q1999" t="s">
        <v>8309</v>
      </c>
      <c r="R1999" t="s">
        <v>8311</v>
      </c>
      <c r="S1999" s="14">
        <f>(((Table1[[#This Row],[launched_at]]/60)/60)/24)+DATE(1970,1,1)</f>
        <v>42123.678645833337</v>
      </c>
      <c r="T1999" s="14">
        <f>(((Table1[[#This Row],[deadline]]/60)/60)/24)+DATE(1970,1,1)</f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9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>ROUND(Table1[[#This Row],[pledged]]/Table1[[#This Row],[goal]]*100,0)</f>
        <v>100</v>
      </c>
      <c r="P2000">
        <f>IFERROR(ROUND(Table1[[#This Row],[pledged]]/Table1[[#This Row],[backers_count]],2),0)</f>
        <v>37.78</v>
      </c>
      <c r="Q2000" t="s">
        <v>8324</v>
      </c>
      <c r="R2000" t="s">
        <v>8327</v>
      </c>
      <c r="S2000" s="14">
        <f>(((Table1[[#This Row],[launched_at]]/60)/60)/24)+DATE(1970,1,1)</f>
        <v>41894.91375</v>
      </c>
      <c r="T2000" s="14">
        <f>(((Table1[[#This Row],[deadline]]/60)/60)/24)+DATE(1970,1,1)</f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9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>ROUND(Table1[[#This Row],[pledged]]/Table1[[#This Row],[goal]]*100,0)</f>
        <v>131</v>
      </c>
      <c r="P2001">
        <f>IFERROR(ROUND(Table1[[#This Row],[pledged]]/Table1[[#This Row],[backers_count]],2),0)</f>
        <v>65.38</v>
      </c>
      <c r="Q2001" t="s">
        <v>8322</v>
      </c>
      <c r="R2001" t="s">
        <v>8344</v>
      </c>
      <c r="S2001" s="14">
        <f>(((Table1[[#This Row],[launched_at]]/60)/60)/24)+DATE(1970,1,1)</f>
        <v>41557.949687500004</v>
      </c>
      <c r="T2001" s="14">
        <f>(((Table1[[#This Row],[deadline]]/60)/60)/24)+DATE(1970,1,1)</f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9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>ROUND(Table1[[#This Row],[pledged]]/Table1[[#This Row],[goal]]*100,0)</f>
        <v>28</v>
      </c>
      <c r="P2002">
        <f>IFERROR(ROUND(Table1[[#This Row],[pledged]]/Table1[[#This Row],[backers_count]],2),0)</f>
        <v>84.9</v>
      </c>
      <c r="Q2002" t="s">
        <v>8320</v>
      </c>
      <c r="R2002" t="s">
        <v>8346</v>
      </c>
      <c r="S2002" s="14">
        <f>(((Table1[[#This Row],[launched_at]]/60)/60)/24)+DATE(1970,1,1)</f>
        <v>41932.871990740743</v>
      </c>
      <c r="T2002" s="14">
        <f>(((Table1[[#This Row],[deadline]]/60)/60)/24)+DATE(1970,1,1)</f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9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>ROUND(Table1[[#This Row],[pledged]]/Table1[[#This Row],[goal]]*100,0)</f>
        <v>48</v>
      </c>
      <c r="P2003">
        <f>IFERROR(ROUND(Table1[[#This Row],[pledged]]/Table1[[#This Row],[backers_count]],2),0)</f>
        <v>94.28</v>
      </c>
      <c r="Q2003" t="s">
        <v>8314</v>
      </c>
      <c r="R2003" t="s">
        <v>8315</v>
      </c>
      <c r="S2003" s="14">
        <f>(((Table1[[#This Row],[launched_at]]/60)/60)/24)+DATE(1970,1,1)</f>
        <v>42159.47256944445</v>
      </c>
      <c r="T2003" s="14">
        <f>(((Table1[[#This Row],[deadline]]/60)/60)/24)+DATE(1970,1,1)</f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9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>ROUND(Table1[[#This Row],[pledged]]/Table1[[#This Row],[goal]]*100,0)</f>
        <v>16</v>
      </c>
      <c r="P2004">
        <f>IFERROR(ROUND(Table1[[#This Row],[pledged]]/Table1[[#This Row],[backers_count]],2),0)</f>
        <v>188.56</v>
      </c>
      <c r="Q2004" t="s">
        <v>8324</v>
      </c>
      <c r="R2004" t="s">
        <v>8327</v>
      </c>
      <c r="S2004" s="14">
        <f>(((Table1[[#This Row],[launched_at]]/60)/60)/24)+DATE(1970,1,1)</f>
        <v>42159.224432870367</v>
      </c>
      <c r="T2004" s="14">
        <f>(((Table1[[#This Row],[deadline]]/60)/60)/24)+DATE(1970,1,1)</f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9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>ROUND(Table1[[#This Row],[pledged]]/Table1[[#This Row],[goal]]*100,0)</f>
        <v>14</v>
      </c>
      <c r="P2005">
        <f>IFERROR(ROUND(Table1[[#This Row],[pledged]]/Table1[[#This Row],[backers_count]],2),0)</f>
        <v>44.5</v>
      </c>
      <c r="Q2005" t="s">
        <v>8328</v>
      </c>
      <c r="R2005" t="s">
        <v>8355</v>
      </c>
      <c r="S2005" s="14">
        <f>(((Table1[[#This Row],[launched_at]]/60)/60)/24)+DATE(1970,1,1)</f>
        <v>40671.879293981481</v>
      </c>
      <c r="T2005" s="14">
        <f>(((Table1[[#This Row],[deadline]]/60)/60)/24)+DATE(1970,1,1)</f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9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>ROUND(Table1[[#This Row],[pledged]]/Table1[[#This Row],[goal]]*100,0)</f>
        <v>102</v>
      </c>
      <c r="P2006">
        <f>IFERROR(ROUND(Table1[[#This Row],[pledged]]/Table1[[#This Row],[backers_count]],2),0)</f>
        <v>40.24</v>
      </c>
      <c r="Q2006" t="s">
        <v>8324</v>
      </c>
      <c r="R2006" t="s">
        <v>8327</v>
      </c>
      <c r="S2006" s="14">
        <f>(((Table1[[#This Row],[launched_at]]/60)/60)/24)+DATE(1970,1,1)</f>
        <v>42459.15861111111</v>
      </c>
      <c r="T2006" s="14">
        <f>(((Table1[[#This Row],[deadline]]/60)/60)/24)+DATE(1970,1,1)</f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9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>ROUND(Table1[[#This Row],[pledged]]/Table1[[#This Row],[goal]]*100,0)</f>
        <v>112</v>
      </c>
      <c r="P2007">
        <f>IFERROR(ROUND(Table1[[#This Row],[pledged]]/Table1[[#This Row],[backers_count]],2),0)</f>
        <v>35.130000000000003</v>
      </c>
      <c r="Q2007" t="s">
        <v>8309</v>
      </c>
      <c r="R2007" t="s">
        <v>8311</v>
      </c>
      <c r="S2007" s="14">
        <f>(((Table1[[#This Row],[launched_at]]/60)/60)/24)+DATE(1970,1,1)</f>
        <v>41932.036851851852</v>
      </c>
      <c r="T2007" s="14">
        <f>(((Table1[[#This Row],[deadline]]/60)/60)/24)+DATE(1970,1,1)</f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9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>ROUND(Table1[[#This Row],[pledged]]/Table1[[#This Row],[goal]]*100,0)</f>
        <v>211</v>
      </c>
      <c r="P2008">
        <f>IFERROR(ROUND(Table1[[#This Row],[pledged]]/Table1[[#This Row],[backers_count]],2),0)</f>
        <v>29.07</v>
      </c>
      <c r="Q2008" t="s">
        <v>8324</v>
      </c>
      <c r="R2008" t="s">
        <v>8327</v>
      </c>
      <c r="S2008" s="14">
        <f>(((Table1[[#This Row],[launched_at]]/60)/60)/24)+DATE(1970,1,1)</f>
        <v>42105.267488425925</v>
      </c>
      <c r="T2008" s="14">
        <f>(((Table1[[#This Row],[deadline]]/60)/60)/24)+DATE(1970,1,1)</f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9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>ROUND(Table1[[#This Row],[pledged]]/Table1[[#This Row],[goal]]*100,0)</f>
        <v>109</v>
      </c>
      <c r="P2009">
        <f>IFERROR(ROUND(Table1[[#This Row],[pledged]]/Table1[[#This Row],[backers_count]],2),0)</f>
        <v>34.409999999999997</v>
      </c>
      <c r="Q2009" t="s">
        <v>8324</v>
      </c>
      <c r="R2009" t="s">
        <v>8327</v>
      </c>
      <c r="S2009" s="14">
        <f>(((Table1[[#This Row],[launched_at]]/60)/60)/24)+DATE(1970,1,1)</f>
        <v>42511.741944444439</v>
      </c>
      <c r="T2009" s="14">
        <f>(((Table1[[#This Row],[deadline]]/60)/60)/24)+DATE(1970,1,1)</f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9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>ROUND(Table1[[#This Row],[pledged]]/Table1[[#This Row],[goal]]*100,0)</f>
        <v>17</v>
      </c>
      <c r="P2010">
        <f>IFERROR(ROUND(Table1[[#This Row],[pledged]]/Table1[[#This Row],[backers_count]],2),0)</f>
        <v>52.41</v>
      </c>
      <c r="Q2010" t="s">
        <v>8309</v>
      </c>
      <c r="R2010" t="s">
        <v>8311</v>
      </c>
      <c r="S2010" s="14">
        <f>(((Table1[[#This Row],[launched_at]]/60)/60)/24)+DATE(1970,1,1)</f>
        <v>42611.933969907404</v>
      </c>
      <c r="T2010" s="14">
        <f>(((Table1[[#This Row],[deadline]]/60)/60)/24)+DATE(1970,1,1)</f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9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>ROUND(Table1[[#This Row],[pledged]]/Table1[[#This Row],[goal]]*100,0)</f>
        <v>111</v>
      </c>
      <c r="P2011">
        <f>IFERROR(ROUND(Table1[[#This Row],[pledged]]/Table1[[#This Row],[backers_count]],2),0)</f>
        <v>38.86</v>
      </c>
      <c r="Q2011" t="s">
        <v>8314</v>
      </c>
      <c r="R2011" t="s">
        <v>8315</v>
      </c>
      <c r="S2011" s="14">
        <f>(((Table1[[#This Row],[launched_at]]/60)/60)/24)+DATE(1970,1,1)</f>
        <v>41814.785925925928</v>
      </c>
      <c r="T2011" s="14">
        <f>(((Table1[[#This Row],[deadline]]/60)/60)/24)+DATE(1970,1,1)</f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9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>ROUND(Table1[[#This Row],[pledged]]/Table1[[#This Row],[goal]]*100,0)</f>
        <v>101</v>
      </c>
      <c r="P2012">
        <f>IFERROR(ROUND(Table1[[#This Row],[pledged]]/Table1[[#This Row],[backers_count]],2),0)</f>
        <v>45.11</v>
      </c>
      <c r="Q2012" t="s">
        <v>8324</v>
      </c>
      <c r="R2012" t="s">
        <v>8327</v>
      </c>
      <c r="S2012" s="14">
        <f>(((Table1[[#This Row],[launched_at]]/60)/60)/24)+DATE(1970,1,1)</f>
        <v>42733.50136574074</v>
      </c>
      <c r="T2012" s="14">
        <f>(((Table1[[#This Row],[deadline]]/60)/60)/24)+DATE(1970,1,1)</f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9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>ROUND(Table1[[#This Row],[pledged]]/Table1[[#This Row],[goal]]*100,0)</f>
        <v>111</v>
      </c>
      <c r="P2013">
        <f>IFERROR(ROUND(Table1[[#This Row],[pledged]]/Table1[[#This Row],[backers_count]],2),0)</f>
        <v>47.66</v>
      </c>
      <c r="Q2013" t="s">
        <v>8324</v>
      </c>
      <c r="R2013" t="s">
        <v>8327</v>
      </c>
      <c r="S2013" s="14">
        <f>(((Table1[[#This Row],[launched_at]]/60)/60)/24)+DATE(1970,1,1)</f>
        <v>42381.671840277777</v>
      </c>
      <c r="T2013" s="14">
        <f>(((Table1[[#This Row],[deadline]]/60)/60)/24)+DATE(1970,1,1)</f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9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>ROUND(Table1[[#This Row],[pledged]]/Table1[[#This Row],[goal]]*100,0)</f>
        <v>167</v>
      </c>
      <c r="P2014">
        <f>IFERROR(ROUND(Table1[[#This Row],[pledged]]/Table1[[#This Row],[backers_count]],2),0)</f>
        <v>59.46</v>
      </c>
      <c r="Q2014" t="s">
        <v>8322</v>
      </c>
      <c r="R2014" t="s">
        <v>8333</v>
      </c>
      <c r="S2014" s="14">
        <f>(((Table1[[#This Row],[launched_at]]/60)/60)/24)+DATE(1970,1,1)</f>
        <v>42098.291828703703</v>
      </c>
      <c r="T2014" s="14">
        <f>(((Table1[[#This Row],[deadline]]/60)/60)/24)+DATE(1970,1,1)</f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9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>ROUND(Table1[[#This Row],[pledged]]/Table1[[#This Row],[goal]]*100,0)</f>
        <v>111</v>
      </c>
      <c r="P2015">
        <f>IFERROR(ROUND(Table1[[#This Row],[pledged]]/Table1[[#This Row],[backers_count]],2),0)</f>
        <v>43.71</v>
      </c>
      <c r="Q2015" t="s">
        <v>8328</v>
      </c>
      <c r="R2015" t="s">
        <v>8329</v>
      </c>
      <c r="S2015" s="14">
        <f>(((Table1[[#This Row],[launched_at]]/60)/60)/24)+DATE(1970,1,1)</f>
        <v>40811.120324074072</v>
      </c>
      <c r="T2015" s="14">
        <f>(((Table1[[#This Row],[deadline]]/60)/60)/24)+DATE(1970,1,1)</f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9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>ROUND(Table1[[#This Row],[pledged]]/Table1[[#This Row],[goal]]*100,0)</f>
        <v>111</v>
      </c>
      <c r="P2016">
        <f>IFERROR(ROUND(Table1[[#This Row],[pledged]]/Table1[[#This Row],[backers_count]],2),0)</f>
        <v>83.05</v>
      </c>
      <c r="Q2016" t="s">
        <v>8324</v>
      </c>
      <c r="R2016" t="s">
        <v>8327</v>
      </c>
      <c r="S2016" s="14">
        <f>(((Table1[[#This Row],[launched_at]]/60)/60)/24)+DATE(1970,1,1)</f>
        <v>42146.731087962966</v>
      </c>
      <c r="T2016" s="14">
        <f>(((Table1[[#This Row],[deadline]]/60)/60)/24)+DATE(1970,1,1)</f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9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>ROUND(Table1[[#This Row],[pledged]]/Table1[[#This Row],[goal]]*100,0)</f>
        <v>111</v>
      </c>
      <c r="P2017">
        <f>IFERROR(ROUND(Table1[[#This Row],[pledged]]/Table1[[#This Row],[backers_count]],2),0)</f>
        <v>92.22</v>
      </c>
      <c r="Q2017" t="s">
        <v>8309</v>
      </c>
      <c r="R2017" t="s">
        <v>8341</v>
      </c>
      <c r="S2017" s="14">
        <f>(((Table1[[#This Row],[launched_at]]/60)/60)/24)+DATE(1970,1,1)</f>
        <v>42380.926111111112</v>
      </c>
      <c r="T2017" s="14">
        <f>(((Table1[[#This Row],[deadline]]/60)/60)/24)+DATE(1970,1,1)</f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9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>ROUND(Table1[[#This Row],[pledged]]/Table1[[#This Row],[goal]]*100,0)</f>
        <v>101</v>
      </c>
      <c r="P2018">
        <f>IFERROR(ROUND(Table1[[#This Row],[pledged]]/Table1[[#This Row],[backers_count]],2),0)</f>
        <v>55.33</v>
      </c>
      <c r="Q2018" t="s">
        <v>8324</v>
      </c>
      <c r="R2018" t="s">
        <v>8327</v>
      </c>
      <c r="S2018" s="14">
        <f>(((Table1[[#This Row],[launched_at]]/60)/60)/24)+DATE(1970,1,1)</f>
        <v>42372.693055555559</v>
      </c>
      <c r="T2018" s="14">
        <f>(((Table1[[#This Row],[deadline]]/60)/60)/24)+DATE(1970,1,1)</f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9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>ROUND(Table1[[#This Row],[pledged]]/Table1[[#This Row],[goal]]*100,0)</f>
        <v>41</v>
      </c>
      <c r="P2019">
        <f>IFERROR(ROUND(Table1[[#This Row],[pledged]]/Table1[[#This Row],[backers_count]],2),0)</f>
        <v>31.85</v>
      </c>
      <c r="Q2019" t="s">
        <v>8312</v>
      </c>
      <c r="R2019" t="s">
        <v>8353</v>
      </c>
      <c r="S2019" s="14">
        <f>(((Table1[[#This Row],[launched_at]]/60)/60)/24)+DATE(1970,1,1)</f>
        <v>41604.996458333335</v>
      </c>
      <c r="T2019" s="14">
        <f>(((Table1[[#This Row],[deadline]]/60)/60)/24)+DATE(1970,1,1)</f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9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>ROUND(Table1[[#This Row],[pledged]]/Table1[[#This Row],[goal]]*100,0)</f>
        <v>110</v>
      </c>
      <c r="P2020">
        <f>IFERROR(ROUND(Table1[[#This Row],[pledged]]/Table1[[#This Row],[backers_count]],2),0)</f>
        <v>31.83</v>
      </c>
      <c r="Q2020" t="s">
        <v>8328</v>
      </c>
      <c r="R2020" t="s">
        <v>8329</v>
      </c>
      <c r="S2020" s="14">
        <f>(((Table1[[#This Row],[launched_at]]/60)/60)/24)+DATE(1970,1,1)</f>
        <v>41535.90148148148</v>
      </c>
      <c r="T2020" s="14">
        <f>(((Table1[[#This Row],[deadline]]/60)/60)/24)+DATE(1970,1,1)</f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9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>ROUND(Table1[[#This Row],[pledged]]/Table1[[#This Row],[goal]]*100,0)</f>
        <v>8</v>
      </c>
      <c r="P2021">
        <f>IFERROR(ROUND(Table1[[#This Row],[pledged]]/Table1[[#This Row],[backers_count]],2),0)</f>
        <v>45.97</v>
      </c>
      <c r="Q2021" t="s">
        <v>8312</v>
      </c>
      <c r="R2021" t="s">
        <v>8357</v>
      </c>
      <c r="S2021" s="14">
        <f>(((Table1[[#This Row],[launched_at]]/60)/60)/24)+DATE(1970,1,1)</f>
        <v>42136.297175925924</v>
      </c>
      <c r="T2021" s="14">
        <f>(((Table1[[#This Row],[deadline]]/60)/60)/24)+DATE(1970,1,1)</f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9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>ROUND(Table1[[#This Row],[pledged]]/Table1[[#This Row],[goal]]*100,0)</f>
        <v>127</v>
      </c>
      <c r="P2022">
        <f>IFERROR(ROUND(Table1[[#This Row],[pledged]]/Table1[[#This Row],[backers_count]],2),0)</f>
        <v>40.270000000000003</v>
      </c>
      <c r="Q2022" t="s">
        <v>8322</v>
      </c>
      <c r="R2022" t="s">
        <v>8344</v>
      </c>
      <c r="S2022" s="14">
        <f>(((Table1[[#This Row],[launched_at]]/60)/60)/24)+DATE(1970,1,1)</f>
        <v>41724.776539351849</v>
      </c>
      <c r="T2022" s="14">
        <f>(((Table1[[#This Row],[deadline]]/60)/60)/24)+DATE(1970,1,1)</f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9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>ROUND(Table1[[#This Row],[pledged]]/Table1[[#This Row],[goal]]*100,0)</f>
        <v>110</v>
      </c>
      <c r="P2023">
        <f>IFERROR(ROUND(Table1[[#This Row],[pledged]]/Table1[[#This Row],[backers_count]],2),0)</f>
        <v>50.02</v>
      </c>
      <c r="Q2023" t="s">
        <v>8324</v>
      </c>
      <c r="R2023" t="s">
        <v>8327</v>
      </c>
      <c r="S2023" s="14">
        <f>(((Table1[[#This Row],[launched_at]]/60)/60)/24)+DATE(1970,1,1)</f>
        <v>41893.783553240741</v>
      </c>
      <c r="T2023" s="14">
        <f>(((Table1[[#This Row],[deadline]]/60)/60)/24)+DATE(1970,1,1)</f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9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>ROUND(Table1[[#This Row],[pledged]]/Table1[[#This Row],[goal]]*100,0)</f>
        <v>110</v>
      </c>
      <c r="P2024">
        <f>IFERROR(ROUND(Table1[[#This Row],[pledged]]/Table1[[#This Row],[backers_count]],2),0)</f>
        <v>91.67</v>
      </c>
      <c r="Q2024" t="s">
        <v>8324</v>
      </c>
      <c r="R2024" t="s">
        <v>8327</v>
      </c>
      <c r="S2024" s="14">
        <f>(((Table1[[#This Row],[launched_at]]/60)/60)/24)+DATE(1970,1,1)</f>
        <v>42054.024421296301</v>
      </c>
      <c r="T2024" s="14">
        <f>(((Table1[[#This Row],[deadline]]/60)/60)/24)+DATE(1970,1,1)</f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9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>ROUND(Table1[[#This Row],[pledged]]/Table1[[#This Row],[goal]]*100,0)</f>
        <v>103</v>
      </c>
      <c r="P2025">
        <f>IFERROR(ROUND(Table1[[#This Row],[pledged]]/Table1[[#This Row],[backers_count]],2),0)</f>
        <v>23.87</v>
      </c>
      <c r="Q2025" t="s">
        <v>8324</v>
      </c>
      <c r="R2025" t="s">
        <v>8327</v>
      </c>
      <c r="S2025" s="14">
        <f>(((Table1[[#This Row],[launched_at]]/60)/60)/24)+DATE(1970,1,1)</f>
        <v>42675.694236111114</v>
      </c>
      <c r="T2025" s="14">
        <f>(((Table1[[#This Row],[deadline]]/60)/60)/24)+DATE(1970,1,1)</f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9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>ROUND(Table1[[#This Row],[pledged]]/Table1[[#This Row],[goal]]*100,0)</f>
        <v>5</v>
      </c>
      <c r="P2026">
        <f>IFERROR(ROUND(Table1[[#This Row],[pledged]]/Table1[[#This Row],[backers_count]],2),0)</f>
        <v>109.07</v>
      </c>
      <c r="Q2026" t="s">
        <v>8314</v>
      </c>
      <c r="R2026" t="s">
        <v>8315</v>
      </c>
      <c r="S2026" s="14">
        <f>(((Table1[[#This Row],[launched_at]]/60)/60)/24)+DATE(1970,1,1)</f>
        <v>42010.674513888895</v>
      </c>
      <c r="T2026" s="14">
        <f>(((Table1[[#This Row],[deadline]]/60)/60)/24)+DATE(1970,1,1)</f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9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>ROUND(Table1[[#This Row],[pledged]]/Table1[[#This Row],[goal]]*100,0)</f>
        <v>109</v>
      </c>
      <c r="P2027">
        <f>IFERROR(ROUND(Table1[[#This Row],[pledged]]/Table1[[#This Row],[backers_count]],2),0)</f>
        <v>41.92</v>
      </c>
      <c r="Q2027" t="s">
        <v>8324</v>
      </c>
      <c r="R2027" t="s">
        <v>8327</v>
      </c>
      <c r="S2027" s="14">
        <f>(((Table1[[#This Row],[launched_at]]/60)/60)/24)+DATE(1970,1,1)</f>
        <v>42162.729548611111</v>
      </c>
      <c r="T2027" s="14">
        <f>(((Table1[[#This Row],[deadline]]/60)/60)/24)+DATE(1970,1,1)</f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9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>ROUND(Table1[[#This Row],[pledged]]/Table1[[#This Row],[goal]]*100,0)</f>
        <v>5</v>
      </c>
      <c r="P2028">
        <f>IFERROR(ROUND(Table1[[#This Row],[pledged]]/Table1[[#This Row],[backers_count]],2),0)</f>
        <v>29.04</v>
      </c>
      <c r="Q2028" t="s">
        <v>8317</v>
      </c>
      <c r="R2028" t="s">
        <v>8335</v>
      </c>
      <c r="S2028" s="14">
        <f>(((Table1[[#This Row],[launched_at]]/60)/60)/24)+DATE(1970,1,1)</f>
        <v>42647.750092592592</v>
      </c>
      <c r="T2028" s="14">
        <f>(((Table1[[#This Row],[deadline]]/60)/60)/24)+DATE(1970,1,1)</f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9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>ROUND(Table1[[#This Row],[pledged]]/Table1[[#This Row],[goal]]*100,0)</f>
        <v>108</v>
      </c>
      <c r="P2029">
        <f>IFERROR(ROUND(Table1[[#This Row],[pledged]]/Table1[[#This Row],[backers_count]],2),0)</f>
        <v>81.25</v>
      </c>
      <c r="Q2029" t="s">
        <v>8324</v>
      </c>
      <c r="R2029" t="s">
        <v>8327</v>
      </c>
      <c r="S2029" s="14">
        <f>(((Table1[[#This Row],[launched_at]]/60)/60)/24)+DATE(1970,1,1)</f>
        <v>42039.384571759263</v>
      </c>
      <c r="T2029" s="14">
        <f>(((Table1[[#This Row],[deadline]]/60)/60)/24)+DATE(1970,1,1)</f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9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>ROUND(Table1[[#This Row],[pledged]]/Table1[[#This Row],[goal]]*100,0)</f>
        <v>163</v>
      </c>
      <c r="P2030">
        <f>IFERROR(ROUND(Table1[[#This Row],[pledged]]/Table1[[#This Row],[backers_count]],2),0)</f>
        <v>95.59</v>
      </c>
      <c r="Q2030" t="s">
        <v>8324</v>
      </c>
      <c r="R2030" t="s">
        <v>8327</v>
      </c>
      <c r="S2030" s="14">
        <f>(((Table1[[#This Row],[launched_at]]/60)/60)/24)+DATE(1970,1,1)</f>
        <v>42097.786493055552</v>
      </c>
      <c r="T2030" s="14">
        <f>(((Table1[[#This Row],[deadline]]/60)/60)/24)+DATE(1970,1,1)</f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9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>ROUND(Table1[[#This Row],[pledged]]/Table1[[#This Row],[goal]]*100,0)</f>
        <v>162</v>
      </c>
      <c r="P2031">
        <f>IFERROR(ROUND(Table1[[#This Row],[pledged]]/Table1[[#This Row],[backers_count]],2),0)</f>
        <v>52.35</v>
      </c>
      <c r="Q2031" t="s">
        <v>8324</v>
      </c>
      <c r="R2031" t="s">
        <v>8327</v>
      </c>
      <c r="S2031" s="14">
        <f>(((Table1[[#This Row],[launched_at]]/60)/60)/24)+DATE(1970,1,1)</f>
        <v>42203.432129629626</v>
      </c>
      <c r="T2031" s="14">
        <f>(((Table1[[#This Row],[deadline]]/60)/60)/24)+DATE(1970,1,1)</f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9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>ROUND(Table1[[#This Row],[pledged]]/Table1[[#This Row],[goal]]*100,0)</f>
        <v>135</v>
      </c>
      <c r="P2032">
        <f>IFERROR(ROUND(Table1[[#This Row],[pledged]]/Table1[[#This Row],[backers_count]],2),0)</f>
        <v>89.79</v>
      </c>
      <c r="Q2032" t="s">
        <v>8324</v>
      </c>
      <c r="R2032" t="s">
        <v>8327</v>
      </c>
      <c r="S2032" s="14">
        <f>(((Table1[[#This Row],[launched_at]]/60)/60)/24)+DATE(1970,1,1)</f>
        <v>42374.911226851851</v>
      </c>
      <c r="T2032" s="14">
        <f>(((Table1[[#This Row],[deadline]]/60)/60)/24)+DATE(1970,1,1)</f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9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>ROUND(Table1[[#This Row],[pledged]]/Table1[[#This Row],[goal]]*100,0)</f>
        <v>108</v>
      </c>
      <c r="P2033">
        <f>IFERROR(ROUND(Table1[[#This Row],[pledged]]/Table1[[#This Row],[backers_count]],2),0)</f>
        <v>25.25</v>
      </c>
      <c r="Q2033" t="s">
        <v>8324</v>
      </c>
      <c r="R2033" t="s">
        <v>8327</v>
      </c>
      <c r="S2033" s="14">
        <f>(((Table1[[#This Row],[launched_at]]/60)/60)/24)+DATE(1970,1,1)</f>
        <v>42103.399479166663</v>
      </c>
      <c r="T2033" s="14">
        <f>(((Table1[[#This Row],[deadline]]/60)/60)/24)+DATE(1970,1,1)</f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9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>ROUND(Table1[[#This Row],[pledged]]/Table1[[#This Row],[goal]]*100,0)</f>
        <v>161</v>
      </c>
      <c r="P2034">
        <f>IFERROR(ROUND(Table1[[#This Row],[pledged]]/Table1[[#This Row],[backers_count]],2),0)</f>
        <v>76.86</v>
      </c>
      <c r="Q2034" t="s">
        <v>8328</v>
      </c>
      <c r="R2034" t="s">
        <v>8332</v>
      </c>
      <c r="S2034" s="14">
        <f>(((Table1[[#This Row],[launched_at]]/60)/60)/24)+DATE(1970,1,1)</f>
        <v>42075.171203703707</v>
      </c>
      <c r="T2034" s="14">
        <f>(((Table1[[#This Row],[deadline]]/60)/60)/24)+DATE(1970,1,1)</f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9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>ROUND(Table1[[#This Row],[pledged]]/Table1[[#This Row],[goal]]*100,0)</f>
        <v>103</v>
      </c>
      <c r="P2035">
        <f>IFERROR(ROUND(Table1[[#This Row],[pledged]]/Table1[[#This Row],[backers_count]],2),0)</f>
        <v>43.62</v>
      </c>
      <c r="Q2035" t="s">
        <v>8328</v>
      </c>
      <c r="R2035" t="s">
        <v>8342</v>
      </c>
      <c r="S2035" s="14">
        <f>(((Table1[[#This Row],[launched_at]]/60)/60)/24)+DATE(1970,1,1)</f>
        <v>41390.757754629631</v>
      </c>
      <c r="T2035" s="14">
        <f>(((Table1[[#This Row],[deadline]]/60)/60)/24)+DATE(1970,1,1)</f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9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>ROUND(Table1[[#This Row],[pledged]]/Table1[[#This Row],[goal]]*100,0)</f>
        <v>107</v>
      </c>
      <c r="P2036">
        <f>IFERROR(ROUND(Table1[[#This Row],[pledged]]/Table1[[#This Row],[backers_count]],2),0)</f>
        <v>64.44</v>
      </c>
      <c r="Q2036" t="s">
        <v>8328</v>
      </c>
      <c r="R2036" t="s">
        <v>8332</v>
      </c>
      <c r="S2036" s="14">
        <f>(((Table1[[#This Row],[launched_at]]/60)/60)/24)+DATE(1970,1,1)</f>
        <v>41571.998379629629</v>
      </c>
      <c r="T2036" s="14">
        <f>(((Table1[[#This Row],[deadline]]/60)/60)/24)+DATE(1970,1,1)</f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9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>ROUND(Table1[[#This Row],[pledged]]/Table1[[#This Row],[goal]]*100,0)</f>
        <v>161</v>
      </c>
      <c r="P2037">
        <f>IFERROR(ROUND(Table1[[#This Row],[pledged]]/Table1[[#This Row],[backers_count]],2),0)</f>
        <v>57.5</v>
      </c>
      <c r="Q2037" t="s">
        <v>8324</v>
      </c>
      <c r="R2037" t="s">
        <v>8327</v>
      </c>
      <c r="S2037" s="14">
        <f>(((Table1[[#This Row],[launched_at]]/60)/60)/24)+DATE(1970,1,1)</f>
        <v>42446.943831018521</v>
      </c>
      <c r="T2037" s="14">
        <f>(((Table1[[#This Row],[deadline]]/60)/60)/24)+DATE(1970,1,1)</f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9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>ROUND(Table1[[#This Row],[pledged]]/Table1[[#This Row],[goal]]*100,0)</f>
        <v>8</v>
      </c>
      <c r="P2038">
        <f>IFERROR(ROUND(Table1[[#This Row],[pledged]]/Table1[[#This Row],[backers_count]],2),0)</f>
        <v>200.63</v>
      </c>
      <c r="Q2038" t="s">
        <v>8324</v>
      </c>
      <c r="R2038" t="s">
        <v>8325</v>
      </c>
      <c r="S2038" s="14">
        <f>(((Table1[[#This Row],[launched_at]]/60)/60)/24)+DATE(1970,1,1)</f>
        <v>42628.690266203703</v>
      </c>
      <c r="T2038" s="14">
        <f>(((Table1[[#This Row],[deadline]]/60)/60)/24)+DATE(1970,1,1)</f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9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>ROUND(Table1[[#This Row],[pledged]]/Table1[[#This Row],[goal]]*100,0)</f>
        <v>119</v>
      </c>
      <c r="P2039">
        <f>IFERROR(ROUND(Table1[[#This Row],[pledged]]/Table1[[#This Row],[backers_count]],2),0)</f>
        <v>80.25</v>
      </c>
      <c r="Q2039" t="s">
        <v>8324</v>
      </c>
      <c r="R2039" t="s">
        <v>8325</v>
      </c>
      <c r="S2039" s="14">
        <f>(((Table1[[#This Row],[launched_at]]/60)/60)/24)+DATE(1970,1,1)</f>
        <v>42780.740277777775</v>
      </c>
      <c r="T2039" s="14">
        <f>(((Table1[[#This Row],[deadline]]/60)/60)/24)+DATE(1970,1,1)</f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9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>ROUND(Table1[[#This Row],[pledged]]/Table1[[#This Row],[goal]]*100,0)</f>
        <v>107</v>
      </c>
      <c r="P2040">
        <f>IFERROR(ROUND(Table1[[#This Row],[pledged]]/Table1[[#This Row],[backers_count]],2),0)</f>
        <v>39.049999999999997</v>
      </c>
      <c r="Q2040" t="s">
        <v>8312</v>
      </c>
      <c r="R2040" t="s">
        <v>8334</v>
      </c>
      <c r="S2040" s="14">
        <f>(((Table1[[#This Row],[launched_at]]/60)/60)/24)+DATE(1970,1,1)</f>
        <v>41943.604097222218</v>
      </c>
      <c r="T2040" s="14">
        <f>(((Table1[[#This Row],[deadline]]/60)/60)/24)+DATE(1970,1,1)</f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9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>ROUND(Table1[[#This Row],[pledged]]/Table1[[#This Row],[goal]]*100,0)</f>
        <v>106</v>
      </c>
      <c r="P2041">
        <f>IFERROR(ROUND(Table1[[#This Row],[pledged]]/Table1[[#This Row],[backers_count]],2),0)</f>
        <v>23.1</v>
      </c>
      <c r="Q2041" t="s">
        <v>8324</v>
      </c>
      <c r="R2041" t="s">
        <v>8327</v>
      </c>
      <c r="S2041" s="14">
        <f>(((Table1[[#This Row],[launched_at]]/60)/60)/24)+DATE(1970,1,1)</f>
        <v>42065.887361111112</v>
      </c>
      <c r="T2041" s="14">
        <f>(((Table1[[#This Row],[deadline]]/60)/60)/24)+DATE(1970,1,1)</f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9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>ROUND(Table1[[#This Row],[pledged]]/Table1[[#This Row],[goal]]*100,0)</f>
        <v>106</v>
      </c>
      <c r="P2042">
        <f>IFERROR(ROUND(Table1[[#This Row],[pledged]]/Table1[[#This Row],[backers_count]],2),0)</f>
        <v>40.78</v>
      </c>
      <c r="Q2042" t="s">
        <v>8322</v>
      </c>
      <c r="R2042" t="s">
        <v>8344</v>
      </c>
      <c r="S2042" s="14">
        <f>(((Table1[[#This Row],[launched_at]]/60)/60)/24)+DATE(1970,1,1)</f>
        <v>41631.902766203704</v>
      </c>
      <c r="T2042" s="14">
        <f>(((Table1[[#This Row],[deadline]]/60)/60)/24)+DATE(1970,1,1)</f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9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>ROUND(Table1[[#This Row],[pledged]]/Table1[[#This Row],[goal]]*100,0)</f>
        <v>106</v>
      </c>
      <c r="P2043">
        <f>IFERROR(ROUND(Table1[[#This Row],[pledged]]/Table1[[#This Row],[backers_count]],2),0)</f>
        <v>36.07</v>
      </c>
      <c r="Q2043" t="s">
        <v>8324</v>
      </c>
      <c r="R2043" t="s">
        <v>8327</v>
      </c>
      <c r="S2043" s="14">
        <f>(((Table1[[#This Row],[launched_at]]/60)/60)/24)+DATE(1970,1,1)</f>
        <v>41923.921643518523</v>
      </c>
      <c r="T2043" s="14">
        <f>(((Table1[[#This Row],[deadline]]/60)/60)/24)+DATE(1970,1,1)</f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9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>ROUND(Table1[[#This Row],[pledged]]/Table1[[#This Row],[goal]]*100,0)</f>
        <v>79</v>
      </c>
      <c r="P2044">
        <f>IFERROR(ROUND(Table1[[#This Row],[pledged]]/Table1[[#This Row],[backers_count]],2),0)</f>
        <v>131.66999999999999</v>
      </c>
      <c r="Q2044" t="s">
        <v>8314</v>
      </c>
      <c r="R2044" t="s">
        <v>8352</v>
      </c>
      <c r="S2044" s="14">
        <f>(((Table1[[#This Row],[launched_at]]/60)/60)/24)+DATE(1970,1,1)</f>
        <v>42707.895462962959</v>
      </c>
      <c r="T2044" s="14">
        <f>(((Table1[[#This Row],[deadline]]/60)/60)/24)+DATE(1970,1,1)</f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9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>ROUND(Table1[[#This Row],[pledged]]/Table1[[#This Row],[goal]]*100,0)</f>
        <v>16</v>
      </c>
      <c r="P2045">
        <f>IFERROR(ROUND(Table1[[#This Row],[pledged]]/Table1[[#This Row],[backers_count]],2),0)</f>
        <v>49.28</v>
      </c>
      <c r="Q2045" t="s">
        <v>8324</v>
      </c>
      <c r="R2045" t="s">
        <v>8327</v>
      </c>
      <c r="S2045" s="14">
        <f>(((Table1[[#This Row],[launched_at]]/60)/60)/24)+DATE(1970,1,1)</f>
        <v>42016.120613425926</v>
      </c>
      <c r="T2045" s="14">
        <f>(((Table1[[#This Row],[deadline]]/60)/60)/24)+DATE(1970,1,1)</f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9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>ROUND(Table1[[#This Row],[pledged]]/Table1[[#This Row],[goal]]*100,0)</f>
        <v>105</v>
      </c>
      <c r="P2046">
        <f>IFERROR(ROUND(Table1[[#This Row],[pledged]]/Table1[[#This Row],[backers_count]],2),0)</f>
        <v>58.37</v>
      </c>
      <c r="Q2046" t="s">
        <v>8328</v>
      </c>
      <c r="R2046" t="s">
        <v>8332</v>
      </c>
      <c r="S2046" s="14">
        <f>(((Table1[[#This Row],[launched_at]]/60)/60)/24)+DATE(1970,1,1)</f>
        <v>41301.654340277775</v>
      </c>
      <c r="T2046" s="14">
        <f>(((Table1[[#This Row],[deadline]]/60)/60)/24)+DATE(1970,1,1)</f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9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>ROUND(Table1[[#This Row],[pledged]]/Table1[[#This Row],[goal]]*100,0)</f>
        <v>105</v>
      </c>
      <c r="P2047">
        <f>IFERROR(ROUND(Table1[[#This Row],[pledged]]/Table1[[#This Row],[backers_count]],2),0)</f>
        <v>58.33</v>
      </c>
      <c r="Q2047" t="s">
        <v>8328</v>
      </c>
      <c r="R2047" t="s">
        <v>8332</v>
      </c>
      <c r="S2047" s="14">
        <f>(((Table1[[#This Row],[launched_at]]/60)/60)/24)+DATE(1970,1,1)</f>
        <v>41123.056273148148</v>
      </c>
      <c r="T2047" s="14">
        <f>(((Table1[[#This Row],[deadline]]/60)/60)/24)+DATE(1970,1,1)</f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9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>ROUND(Table1[[#This Row],[pledged]]/Table1[[#This Row],[goal]]*100,0)</f>
        <v>11</v>
      </c>
      <c r="P2048">
        <f>IFERROR(ROUND(Table1[[#This Row],[pledged]]/Table1[[#This Row],[backers_count]],2),0)</f>
        <v>56.25</v>
      </c>
      <c r="Q2048" t="s">
        <v>8328</v>
      </c>
      <c r="R2048" t="s">
        <v>8351</v>
      </c>
      <c r="S2048" s="14">
        <f>(((Table1[[#This Row],[launched_at]]/60)/60)/24)+DATE(1970,1,1)</f>
        <v>41180.86241898148</v>
      </c>
      <c r="T2048" s="14">
        <f>(((Table1[[#This Row],[deadline]]/60)/60)/24)+DATE(1970,1,1)</f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9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>ROUND(Table1[[#This Row],[pledged]]/Table1[[#This Row],[goal]]*100,0)</f>
        <v>11</v>
      </c>
      <c r="P2049">
        <f>IFERROR(ROUND(Table1[[#This Row],[pledged]]/Table1[[#This Row],[backers_count]],2),0)</f>
        <v>225</v>
      </c>
      <c r="Q2049" t="s">
        <v>8312</v>
      </c>
      <c r="R2049" t="s">
        <v>8349</v>
      </c>
      <c r="S2049" s="14">
        <f>(((Table1[[#This Row],[launched_at]]/60)/60)/24)+DATE(1970,1,1)</f>
        <v>41832.672685185185</v>
      </c>
      <c r="T2049" s="14">
        <f>(((Table1[[#This Row],[deadline]]/60)/60)/24)+DATE(1970,1,1)</f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9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>ROUND(Table1[[#This Row],[pledged]]/Table1[[#This Row],[goal]]*100,0)</f>
        <v>315</v>
      </c>
      <c r="P2050">
        <f>IFERROR(ROUND(Table1[[#This Row],[pledged]]/Table1[[#This Row],[backers_count]],2),0)</f>
        <v>35.799999999999997</v>
      </c>
      <c r="Q2050" t="s">
        <v>8324</v>
      </c>
      <c r="R2050" t="s">
        <v>8327</v>
      </c>
      <c r="S2050" s="14">
        <f>(((Table1[[#This Row],[launched_at]]/60)/60)/24)+DATE(1970,1,1)</f>
        <v>42479.432291666672</v>
      </c>
      <c r="T2050" s="14">
        <f>(((Table1[[#This Row],[deadline]]/60)/60)/24)+DATE(1970,1,1)</f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9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>ROUND(Table1[[#This Row],[pledged]]/Table1[[#This Row],[goal]]*100,0)</f>
        <v>26</v>
      </c>
      <c r="P2051">
        <f>IFERROR(ROUND(Table1[[#This Row],[pledged]]/Table1[[#This Row],[backers_count]],2),0)</f>
        <v>87.31</v>
      </c>
      <c r="Q2051" t="s">
        <v>8322</v>
      </c>
      <c r="R2051" t="s">
        <v>8326</v>
      </c>
      <c r="S2051" s="14">
        <f>(((Table1[[#This Row],[launched_at]]/60)/60)/24)+DATE(1970,1,1)</f>
        <v>41867.083368055559</v>
      </c>
      <c r="T2051" s="14">
        <f>(((Table1[[#This Row],[deadline]]/60)/60)/24)+DATE(1970,1,1)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9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>ROUND(Table1[[#This Row],[pledged]]/Table1[[#This Row],[goal]]*100,0)</f>
        <v>2</v>
      </c>
      <c r="P2052">
        <f>IFERROR(ROUND(Table1[[#This Row],[pledged]]/Table1[[#This Row],[backers_count]],2),0)</f>
        <v>224.43</v>
      </c>
      <c r="Q2052" t="s">
        <v>8309</v>
      </c>
      <c r="R2052" t="s">
        <v>8343</v>
      </c>
      <c r="S2052" s="14">
        <f>(((Table1[[#This Row],[launched_at]]/60)/60)/24)+DATE(1970,1,1)</f>
        <v>42074.935740740737</v>
      </c>
      <c r="T2052" s="14">
        <f>(((Table1[[#This Row],[deadline]]/60)/60)/24)+DATE(1970,1,1)</f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9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>ROUND(Table1[[#This Row],[pledged]]/Table1[[#This Row],[goal]]*100,0)</f>
        <v>393</v>
      </c>
      <c r="P2053">
        <f>IFERROR(ROUND(Table1[[#This Row],[pledged]]/Table1[[#This Row],[backers_count]],2),0)</f>
        <v>60.38</v>
      </c>
      <c r="Q2053" t="s">
        <v>8322</v>
      </c>
      <c r="R2053" t="s">
        <v>8344</v>
      </c>
      <c r="S2053" s="14">
        <f>(((Table1[[#This Row],[launched_at]]/60)/60)/24)+DATE(1970,1,1)</f>
        <v>40997.144872685189</v>
      </c>
      <c r="T2053" s="14">
        <f>(((Table1[[#This Row],[deadline]]/60)/60)/24)+DATE(1970,1,1)</f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9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>ROUND(Table1[[#This Row],[pledged]]/Table1[[#This Row],[goal]]*100,0)</f>
        <v>46</v>
      </c>
      <c r="P2054">
        <f>IFERROR(ROUND(Table1[[#This Row],[pledged]]/Table1[[#This Row],[backers_count]],2),0)</f>
        <v>34.130000000000003</v>
      </c>
      <c r="Q2054" t="s">
        <v>8324</v>
      </c>
      <c r="R2054" t="s">
        <v>8325</v>
      </c>
      <c r="S2054" s="14">
        <f>(((Table1[[#This Row],[launched_at]]/60)/60)/24)+DATE(1970,1,1)</f>
        <v>42801.774699074071</v>
      </c>
      <c r="T2054" s="14">
        <f>(((Table1[[#This Row],[deadline]]/60)/60)/24)+DATE(1970,1,1)</f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9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>ROUND(Table1[[#This Row],[pledged]]/Table1[[#This Row],[goal]]*100,0)</f>
        <v>105</v>
      </c>
      <c r="P2055">
        <f>IFERROR(ROUND(Table1[[#This Row],[pledged]]/Table1[[#This Row],[backers_count]],2),0)</f>
        <v>54.14</v>
      </c>
      <c r="Q2055" t="s">
        <v>8324</v>
      </c>
      <c r="R2055" t="s">
        <v>8327</v>
      </c>
      <c r="S2055" s="14">
        <f>(((Table1[[#This Row],[launched_at]]/60)/60)/24)+DATE(1970,1,1)</f>
        <v>42150.755312499998</v>
      </c>
      <c r="T2055" s="14">
        <f>(((Table1[[#This Row],[deadline]]/60)/60)/24)+DATE(1970,1,1)</f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9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>ROUND(Table1[[#This Row],[pledged]]/Table1[[#This Row],[goal]]*100,0)</f>
        <v>130</v>
      </c>
      <c r="P2056">
        <f>IFERROR(ROUND(Table1[[#This Row],[pledged]]/Table1[[#This Row],[backers_count]],2),0)</f>
        <v>86.94</v>
      </c>
      <c r="Q2056" t="s">
        <v>8324</v>
      </c>
      <c r="R2056" t="s">
        <v>8327</v>
      </c>
      <c r="S2056" s="14">
        <f>(((Table1[[#This Row],[launched_at]]/60)/60)/24)+DATE(1970,1,1)</f>
        <v>42725.031180555554</v>
      </c>
      <c r="T2056" s="14">
        <f>(((Table1[[#This Row],[deadline]]/60)/60)/24)+DATE(1970,1,1)</f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9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>ROUND(Table1[[#This Row],[pledged]]/Table1[[#This Row],[goal]]*100,0)</f>
        <v>104</v>
      </c>
      <c r="P2057">
        <f>IFERROR(ROUND(Table1[[#This Row],[pledged]]/Table1[[#This Row],[backers_count]],2),0)</f>
        <v>55.89</v>
      </c>
      <c r="Q2057" t="s">
        <v>8324</v>
      </c>
      <c r="R2057" t="s">
        <v>8327</v>
      </c>
      <c r="S2057" s="14">
        <f>(((Table1[[#This Row],[launched_at]]/60)/60)/24)+DATE(1970,1,1)</f>
        <v>41764.44663194444</v>
      </c>
      <c r="T2057" s="14">
        <f>(((Table1[[#This Row],[deadline]]/60)/60)/24)+DATE(1970,1,1)</f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9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>ROUND(Table1[[#This Row],[pledged]]/Table1[[#This Row],[goal]]*100,0)</f>
        <v>130</v>
      </c>
      <c r="P2058">
        <f>IFERROR(ROUND(Table1[[#This Row],[pledged]]/Table1[[#This Row],[backers_count]],2),0)</f>
        <v>24.42</v>
      </c>
      <c r="Q2058" t="s">
        <v>8312</v>
      </c>
      <c r="R2058" t="s">
        <v>8334</v>
      </c>
      <c r="S2058" s="14">
        <f>(((Table1[[#This Row],[launched_at]]/60)/60)/24)+DATE(1970,1,1)</f>
        <v>42502.807627314818</v>
      </c>
      <c r="T2058" s="14">
        <f>(((Table1[[#This Row],[deadline]]/60)/60)/24)+DATE(1970,1,1)</f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9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>ROUND(Table1[[#This Row],[pledged]]/Table1[[#This Row],[goal]]*100,0)</f>
        <v>104</v>
      </c>
      <c r="P2059">
        <f>IFERROR(ROUND(Table1[[#This Row],[pledged]]/Table1[[#This Row],[backers_count]],2),0)</f>
        <v>53.83</v>
      </c>
      <c r="Q2059" t="s">
        <v>8328</v>
      </c>
      <c r="R2059" t="s">
        <v>8332</v>
      </c>
      <c r="S2059" s="14">
        <f>(((Table1[[#This Row],[launched_at]]/60)/60)/24)+DATE(1970,1,1)</f>
        <v>40070.253819444442</v>
      </c>
      <c r="T2059" s="14">
        <f>(((Table1[[#This Row],[deadline]]/60)/60)/24)+DATE(1970,1,1)</f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9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>ROUND(Table1[[#This Row],[pledged]]/Table1[[#This Row],[goal]]*100,0)</f>
        <v>312</v>
      </c>
      <c r="P2060">
        <f>IFERROR(ROUND(Table1[[#This Row],[pledged]]/Table1[[#This Row],[backers_count]],2),0)</f>
        <v>91.76</v>
      </c>
      <c r="Q2060" t="s">
        <v>8309</v>
      </c>
      <c r="R2060" t="s">
        <v>8310</v>
      </c>
      <c r="S2060" s="14">
        <f>(((Table1[[#This Row],[launched_at]]/60)/60)/24)+DATE(1970,1,1)</f>
        <v>40347.125601851854</v>
      </c>
      <c r="T2060" s="14">
        <f>(((Table1[[#This Row],[deadline]]/60)/60)/24)+DATE(1970,1,1)</f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9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>ROUND(Table1[[#This Row],[pledged]]/Table1[[#This Row],[goal]]*100,0)</f>
        <v>104</v>
      </c>
      <c r="P2061">
        <f>IFERROR(ROUND(Table1[[#This Row],[pledged]]/Table1[[#This Row],[backers_count]],2),0)</f>
        <v>34.6</v>
      </c>
      <c r="Q2061" t="s">
        <v>8324</v>
      </c>
      <c r="R2061" t="s">
        <v>8327</v>
      </c>
      <c r="S2061" s="14">
        <f>(((Table1[[#This Row],[launched_at]]/60)/60)/24)+DATE(1970,1,1)</f>
        <v>42143.461122685185</v>
      </c>
      <c r="T2061" s="14">
        <f>(((Table1[[#This Row],[deadline]]/60)/60)/24)+DATE(1970,1,1)</f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9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>ROUND(Table1[[#This Row],[pledged]]/Table1[[#This Row],[goal]]*100,0)</f>
        <v>104</v>
      </c>
      <c r="P2062">
        <f>IFERROR(ROUND(Table1[[#This Row],[pledged]]/Table1[[#This Row],[backers_count]],2),0)</f>
        <v>77.75</v>
      </c>
      <c r="Q2062" t="s">
        <v>8328</v>
      </c>
      <c r="R2062" t="s">
        <v>8332</v>
      </c>
      <c r="S2062" s="14">
        <f>(((Table1[[#This Row],[launched_at]]/60)/60)/24)+DATE(1970,1,1)</f>
        <v>41548.00335648148</v>
      </c>
      <c r="T2062" s="14">
        <f>(((Table1[[#This Row],[deadline]]/60)/60)/24)+DATE(1970,1,1)</f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9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>ROUND(Table1[[#This Row],[pledged]]/Table1[[#This Row],[goal]]*100,0)</f>
        <v>21</v>
      </c>
      <c r="P2063">
        <f>IFERROR(ROUND(Table1[[#This Row],[pledged]]/Table1[[#This Row],[backers_count]],2),0)</f>
        <v>25.49</v>
      </c>
      <c r="Q2063" t="s">
        <v>8320</v>
      </c>
      <c r="R2063" t="s">
        <v>8321</v>
      </c>
      <c r="S2063" s="14">
        <f>(((Table1[[#This Row],[launched_at]]/60)/60)/24)+DATE(1970,1,1)</f>
        <v>42790.885243055556</v>
      </c>
      <c r="T2063" s="14">
        <f>(((Table1[[#This Row],[deadline]]/60)/60)/24)+DATE(1970,1,1)</f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9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>ROUND(Table1[[#This Row],[pledged]]/Table1[[#This Row],[goal]]*100,0)</f>
        <v>104</v>
      </c>
      <c r="P2064">
        <f>IFERROR(ROUND(Table1[[#This Row],[pledged]]/Table1[[#This Row],[backers_count]],2),0)</f>
        <v>62.12</v>
      </c>
      <c r="Q2064" t="s">
        <v>8328</v>
      </c>
      <c r="R2064" t="s">
        <v>8329</v>
      </c>
      <c r="S2064" s="14">
        <f>(((Table1[[#This Row],[launched_at]]/60)/60)/24)+DATE(1970,1,1)</f>
        <v>40764.204375000001</v>
      </c>
      <c r="T2064" s="14">
        <f>(((Table1[[#This Row],[deadline]]/60)/60)/24)+DATE(1970,1,1)</f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9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>ROUND(Table1[[#This Row],[pledged]]/Table1[[#This Row],[goal]]*100,0)</f>
        <v>111</v>
      </c>
      <c r="P2065">
        <f>IFERROR(ROUND(Table1[[#This Row],[pledged]]/Table1[[#This Row],[backers_count]],2),0)</f>
        <v>67.39</v>
      </c>
      <c r="Q2065" t="s">
        <v>8312</v>
      </c>
      <c r="R2065" t="s">
        <v>8334</v>
      </c>
      <c r="S2065" s="14">
        <f>(((Table1[[#This Row],[launched_at]]/60)/60)/24)+DATE(1970,1,1)</f>
        <v>41689.917962962965</v>
      </c>
      <c r="T2065" s="14">
        <f>(((Table1[[#This Row],[deadline]]/60)/60)/24)+DATE(1970,1,1)</f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9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>ROUND(Table1[[#This Row],[pledged]]/Table1[[#This Row],[goal]]*100,0)</f>
        <v>0</v>
      </c>
      <c r="P2066">
        <f>IFERROR(ROUND(Table1[[#This Row],[pledged]]/Table1[[#This Row],[backers_count]],2),0)</f>
        <v>775</v>
      </c>
      <c r="Q2066" t="s">
        <v>8324</v>
      </c>
      <c r="R2066" t="s">
        <v>8325</v>
      </c>
      <c r="S2066" s="14">
        <f>(((Table1[[#This Row],[launched_at]]/60)/60)/24)+DATE(1970,1,1)</f>
        <v>42534.649571759262</v>
      </c>
      <c r="T2066" s="14">
        <f>(((Table1[[#This Row],[deadline]]/60)/60)/24)+DATE(1970,1,1)</f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9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>ROUND(Table1[[#This Row],[pledged]]/Table1[[#This Row],[goal]]*100,0)</f>
        <v>129</v>
      </c>
      <c r="P2067">
        <f>IFERROR(ROUND(Table1[[#This Row],[pledged]]/Table1[[#This Row],[backers_count]],2),0)</f>
        <v>64.459999999999994</v>
      </c>
      <c r="Q2067" t="s">
        <v>8324</v>
      </c>
      <c r="R2067" t="s">
        <v>8336</v>
      </c>
      <c r="S2067" s="14">
        <f>(((Table1[[#This Row],[launched_at]]/60)/60)/24)+DATE(1970,1,1)</f>
        <v>42420.140277777777</v>
      </c>
      <c r="T2067" s="14">
        <f>(((Table1[[#This Row],[deadline]]/60)/60)/24)+DATE(1970,1,1)</f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9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>ROUND(Table1[[#This Row],[pledged]]/Table1[[#This Row],[goal]]*100,0)</f>
        <v>17</v>
      </c>
      <c r="P2068">
        <f>IFERROR(ROUND(Table1[[#This Row],[pledged]]/Table1[[#This Row],[backers_count]],2),0)</f>
        <v>110.29</v>
      </c>
      <c r="Q2068" t="s">
        <v>8309</v>
      </c>
      <c r="R2068" t="s">
        <v>8311</v>
      </c>
      <c r="S2068" s="14">
        <f>(((Table1[[#This Row],[launched_at]]/60)/60)/24)+DATE(1970,1,1)</f>
        <v>42182.008402777778</v>
      </c>
      <c r="T2068" s="14">
        <f>(((Table1[[#This Row],[deadline]]/60)/60)/24)+DATE(1970,1,1)</f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9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>ROUND(Table1[[#This Row],[pledged]]/Table1[[#This Row],[goal]]*100,0)</f>
        <v>154</v>
      </c>
      <c r="P2069">
        <f>IFERROR(ROUND(Table1[[#This Row],[pledged]]/Table1[[#This Row],[backers_count]],2),0)</f>
        <v>48.06</v>
      </c>
      <c r="Q2069" t="s">
        <v>8317</v>
      </c>
      <c r="R2069" t="s">
        <v>8318</v>
      </c>
      <c r="S2069" s="14">
        <f>(((Table1[[#This Row],[launched_at]]/60)/60)/24)+DATE(1970,1,1)</f>
        <v>42020.806701388887</v>
      </c>
      <c r="T2069" s="14">
        <f>(((Table1[[#This Row],[deadline]]/60)/60)/24)+DATE(1970,1,1)</f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9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>ROUND(Table1[[#This Row],[pledged]]/Table1[[#This Row],[goal]]*100,0)</f>
        <v>102</v>
      </c>
      <c r="P2070">
        <f>IFERROR(ROUND(Table1[[#This Row],[pledged]]/Table1[[#This Row],[backers_count]],2),0)</f>
        <v>66.83</v>
      </c>
      <c r="Q2070" t="s">
        <v>8328</v>
      </c>
      <c r="R2070" t="s">
        <v>8329</v>
      </c>
      <c r="S2070" s="14">
        <f>(((Table1[[#This Row],[launched_at]]/60)/60)/24)+DATE(1970,1,1)</f>
        <v>41205.854537037041</v>
      </c>
      <c r="T2070" s="14">
        <f>(((Table1[[#This Row],[deadline]]/60)/60)/24)+DATE(1970,1,1)</f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9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>ROUND(Table1[[#This Row],[pledged]]/Table1[[#This Row],[goal]]*100,0)</f>
        <v>102</v>
      </c>
      <c r="P2071">
        <f>IFERROR(ROUND(Table1[[#This Row],[pledged]]/Table1[[#This Row],[backers_count]],2),0)</f>
        <v>69.819999999999993</v>
      </c>
      <c r="Q2071" t="s">
        <v>8324</v>
      </c>
      <c r="R2071" t="s">
        <v>8327</v>
      </c>
      <c r="S2071" s="14">
        <f>(((Table1[[#This Row],[launched_at]]/60)/60)/24)+DATE(1970,1,1)</f>
        <v>41815.774826388886</v>
      </c>
      <c r="T2071" s="14">
        <f>(((Table1[[#This Row],[deadline]]/60)/60)/24)+DATE(1970,1,1)</f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9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>ROUND(Table1[[#This Row],[pledged]]/Table1[[#This Row],[goal]]*100,0)</f>
        <v>256</v>
      </c>
      <c r="P2072">
        <f>IFERROR(ROUND(Table1[[#This Row],[pledged]]/Table1[[#This Row],[backers_count]],2),0)</f>
        <v>69.77</v>
      </c>
      <c r="Q2072" t="s">
        <v>8322</v>
      </c>
      <c r="R2072" t="s">
        <v>8323</v>
      </c>
      <c r="S2072" s="14">
        <f>(((Table1[[#This Row],[launched_at]]/60)/60)/24)+DATE(1970,1,1)</f>
        <v>41144.709490740745</v>
      </c>
      <c r="T2072" s="14">
        <f>(((Table1[[#This Row],[deadline]]/60)/60)/24)+DATE(1970,1,1)</f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9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>ROUND(Table1[[#This Row],[pledged]]/Table1[[#This Row],[goal]]*100,0)</f>
        <v>102</v>
      </c>
      <c r="P2073">
        <f>IFERROR(ROUND(Table1[[#This Row],[pledged]]/Table1[[#This Row],[backers_count]],2),0)</f>
        <v>59.04</v>
      </c>
      <c r="Q2073" t="s">
        <v>8324</v>
      </c>
      <c r="R2073" t="s">
        <v>8336</v>
      </c>
      <c r="S2073" s="14">
        <f>(((Table1[[#This Row],[launched_at]]/60)/60)/24)+DATE(1970,1,1)</f>
        <v>41747.471504629626</v>
      </c>
      <c r="T2073" s="14">
        <f>(((Table1[[#This Row],[deadline]]/60)/60)/24)+DATE(1970,1,1)</f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9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>ROUND(Table1[[#This Row],[pledged]]/Table1[[#This Row],[goal]]*100,0)</f>
        <v>153</v>
      </c>
      <c r="P2074">
        <f>IFERROR(ROUND(Table1[[#This Row],[pledged]]/Table1[[#This Row],[backers_count]],2),0)</f>
        <v>109.57</v>
      </c>
      <c r="Q2074" t="s">
        <v>8324</v>
      </c>
      <c r="R2074" t="s">
        <v>8327</v>
      </c>
      <c r="S2074" s="14">
        <f>(((Table1[[#This Row],[launched_at]]/60)/60)/24)+DATE(1970,1,1)</f>
        <v>42513.110787037032</v>
      </c>
      <c r="T2074" s="14">
        <f>(((Table1[[#This Row],[deadline]]/60)/60)/24)+DATE(1970,1,1)</f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9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>ROUND(Table1[[#This Row],[pledged]]/Table1[[#This Row],[goal]]*100,0)</f>
        <v>15</v>
      </c>
      <c r="P2075">
        <f>IFERROR(ROUND(Table1[[#This Row],[pledged]]/Table1[[#This Row],[backers_count]],2),0)</f>
        <v>63.88</v>
      </c>
      <c r="Q2075" t="s">
        <v>8314</v>
      </c>
      <c r="R2075" t="s">
        <v>8315</v>
      </c>
      <c r="S2075" s="14">
        <f>(((Table1[[#This Row],[launched_at]]/60)/60)/24)+DATE(1970,1,1)</f>
        <v>42068.65552083333</v>
      </c>
      <c r="T2075" s="14">
        <f>(((Table1[[#This Row],[deadline]]/60)/60)/24)+DATE(1970,1,1)</f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9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>ROUND(Table1[[#This Row],[pledged]]/Table1[[#This Row],[goal]]*100,0)</f>
        <v>153</v>
      </c>
      <c r="P2076">
        <f>IFERROR(ROUND(Table1[[#This Row],[pledged]]/Table1[[#This Row],[backers_count]],2),0)</f>
        <v>41.41</v>
      </c>
      <c r="Q2076" t="s">
        <v>8324</v>
      </c>
      <c r="R2076" t="s">
        <v>8327</v>
      </c>
      <c r="S2076" s="14">
        <f>(((Table1[[#This Row],[launched_at]]/60)/60)/24)+DATE(1970,1,1)</f>
        <v>41820.639189814814</v>
      </c>
      <c r="T2076" s="14">
        <f>(((Table1[[#This Row],[deadline]]/60)/60)/24)+DATE(1970,1,1)</f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9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>ROUND(Table1[[#This Row],[pledged]]/Table1[[#This Row],[goal]]*100,0)</f>
        <v>3</v>
      </c>
      <c r="P2077">
        <f>IFERROR(ROUND(Table1[[#This Row],[pledged]]/Table1[[#This Row],[backers_count]],2),0)</f>
        <v>84.94</v>
      </c>
      <c r="Q2077" t="s">
        <v>8309</v>
      </c>
      <c r="R2077" t="s">
        <v>8311</v>
      </c>
      <c r="S2077" s="14">
        <f>(((Table1[[#This Row],[launched_at]]/60)/60)/24)+DATE(1970,1,1)</f>
        <v>41922.741655092592</v>
      </c>
      <c r="T2077" s="14">
        <f>(((Table1[[#This Row],[deadline]]/60)/60)/24)+DATE(1970,1,1)</f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9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>ROUND(Table1[[#This Row],[pledged]]/Table1[[#This Row],[goal]]*100,0)</f>
        <v>102</v>
      </c>
      <c r="P2078">
        <f>IFERROR(ROUND(Table1[[#This Row],[pledged]]/Table1[[#This Row],[backers_count]],2),0)</f>
        <v>61.1</v>
      </c>
      <c r="Q2078" t="s">
        <v>8324</v>
      </c>
      <c r="R2078" t="s">
        <v>8327</v>
      </c>
      <c r="S2078" s="14">
        <f>(((Table1[[#This Row],[launched_at]]/60)/60)/24)+DATE(1970,1,1)</f>
        <v>41753.515856481477</v>
      </c>
      <c r="T2078" s="14">
        <f>(((Table1[[#This Row],[deadline]]/60)/60)/24)+DATE(1970,1,1)</f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9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>ROUND(Table1[[#This Row],[pledged]]/Table1[[#This Row],[goal]]*100,0)</f>
        <v>20</v>
      </c>
      <c r="P2079">
        <f>IFERROR(ROUND(Table1[[#This Row],[pledged]]/Table1[[#This Row],[backers_count]],2),0)</f>
        <v>109.07</v>
      </c>
      <c r="Q2079" t="s">
        <v>8312</v>
      </c>
      <c r="R2079" t="s">
        <v>8349</v>
      </c>
      <c r="S2079" s="14">
        <f>(((Table1[[#This Row],[launched_at]]/60)/60)/24)+DATE(1970,1,1)</f>
        <v>42676.717615740738</v>
      </c>
      <c r="T2079" s="14">
        <f>(((Table1[[#This Row],[deadline]]/60)/60)/24)+DATE(1970,1,1)</f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9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>ROUND(Table1[[#This Row],[pledged]]/Table1[[#This Row],[goal]]*100,0)</f>
        <v>102</v>
      </c>
      <c r="P2080">
        <f>IFERROR(ROUND(Table1[[#This Row],[pledged]]/Table1[[#This Row],[backers_count]],2),0)</f>
        <v>152.5</v>
      </c>
      <c r="Q2080" t="s">
        <v>8324</v>
      </c>
      <c r="R2080" t="s">
        <v>8327</v>
      </c>
      <c r="S2080" s="14">
        <f>(((Table1[[#This Row],[launched_at]]/60)/60)/24)+DATE(1970,1,1)</f>
        <v>42512.58321759259</v>
      </c>
      <c r="T2080" s="14">
        <f>(((Table1[[#This Row],[deadline]]/60)/60)/24)+DATE(1970,1,1)</f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9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>ROUND(Table1[[#This Row],[pledged]]/Table1[[#This Row],[goal]]*100,0)</f>
        <v>101</v>
      </c>
      <c r="P2081">
        <f>IFERROR(ROUND(Table1[[#This Row],[pledged]]/Table1[[#This Row],[backers_count]],2),0)</f>
        <v>76.05</v>
      </c>
      <c r="Q2081" t="s">
        <v>8328</v>
      </c>
      <c r="R2081" t="s">
        <v>8332</v>
      </c>
      <c r="S2081" s="14">
        <f>(((Table1[[#This Row],[launched_at]]/60)/60)/24)+DATE(1970,1,1)</f>
        <v>40666.973541666666</v>
      </c>
      <c r="T2081" s="14">
        <f>(((Table1[[#This Row],[deadline]]/60)/60)/24)+DATE(1970,1,1)</f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9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>ROUND(Table1[[#This Row],[pledged]]/Table1[[#This Row],[goal]]*100,0)</f>
        <v>101</v>
      </c>
      <c r="P2082">
        <f>IFERROR(ROUND(Table1[[#This Row],[pledged]]/Table1[[#This Row],[backers_count]],2),0)</f>
        <v>56.33</v>
      </c>
      <c r="Q2082" t="s">
        <v>8324</v>
      </c>
      <c r="R2082" t="s">
        <v>8327</v>
      </c>
      <c r="S2082" s="14">
        <f>(((Table1[[#This Row],[launched_at]]/60)/60)/24)+DATE(1970,1,1)</f>
        <v>42536.815648148149</v>
      </c>
      <c r="T2082" s="14">
        <f>(((Table1[[#This Row],[deadline]]/60)/60)/24)+DATE(1970,1,1)</f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9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>ROUND(Table1[[#This Row],[pledged]]/Table1[[#This Row],[goal]]*100,0)</f>
        <v>30</v>
      </c>
      <c r="P2083">
        <f>IFERROR(ROUND(Table1[[#This Row],[pledged]]/Table1[[#This Row],[backers_count]],2),0)</f>
        <v>50.67</v>
      </c>
      <c r="Q2083" t="s">
        <v>8328</v>
      </c>
      <c r="R2083" t="s">
        <v>8351</v>
      </c>
      <c r="S2083" s="14">
        <f>(((Table1[[#This Row],[launched_at]]/60)/60)/24)+DATE(1970,1,1)</f>
        <v>41733.737083333333</v>
      </c>
      <c r="T2083" s="14">
        <f>(((Table1[[#This Row],[deadline]]/60)/60)/24)+DATE(1970,1,1)</f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9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>ROUND(Table1[[#This Row],[pledged]]/Table1[[#This Row],[goal]]*100,0)</f>
        <v>101</v>
      </c>
      <c r="P2084">
        <f>IFERROR(ROUND(Table1[[#This Row],[pledged]]/Table1[[#This Row],[backers_count]],2),0)</f>
        <v>79.89</v>
      </c>
      <c r="Q2084" t="s">
        <v>8324</v>
      </c>
      <c r="R2084" t="s">
        <v>8327</v>
      </c>
      <c r="S2084" s="14">
        <f>(((Table1[[#This Row],[launched_at]]/60)/60)/24)+DATE(1970,1,1)</f>
        <v>41927.873784722222</v>
      </c>
      <c r="T2084" s="14">
        <f>(((Table1[[#This Row],[deadline]]/60)/60)/24)+DATE(1970,1,1)</f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9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>ROUND(Table1[[#This Row],[pledged]]/Table1[[#This Row],[goal]]*100,0)</f>
        <v>101</v>
      </c>
      <c r="P2085">
        <f>IFERROR(ROUND(Table1[[#This Row],[pledged]]/Table1[[#This Row],[backers_count]],2),0)</f>
        <v>38.85</v>
      </c>
      <c r="Q2085" t="s">
        <v>8328</v>
      </c>
      <c r="R2085" t="s">
        <v>8329</v>
      </c>
      <c r="S2085" s="14">
        <f>(((Table1[[#This Row],[launched_at]]/60)/60)/24)+DATE(1970,1,1)</f>
        <v>41022.645185185182</v>
      </c>
      <c r="T2085" s="14">
        <f>(((Table1[[#This Row],[deadline]]/60)/60)/24)+DATE(1970,1,1)</f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9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>ROUND(Table1[[#This Row],[pledged]]/Table1[[#This Row],[goal]]*100,0)</f>
        <v>101</v>
      </c>
      <c r="P2086">
        <f>IFERROR(ROUND(Table1[[#This Row],[pledged]]/Table1[[#This Row],[backers_count]],2),0)</f>
        <v>215.86</v>
      </c>
      <c r="Q2086" t="s">
        <v>8322</v>
      </c>
      <c r="R2086" t="s">
        <v>8323</v>
      </c>
      <c r="S2086" s="14">
        <f>(((Table1[[#This Row],[launched_at]]/60)/60)/24)+DATE(1970,1,1)</f>
        <v>40924.650868055556</v>
      </c>
      <c r="T2086" s="14">
        <f>(((Table1[[#This Row],[deadline]]/60)/60)/24)+DATE(1970,1,1)</f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9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>ROUND(Table1[[#This Row],[pledged]]/Table1[[#This Row],[goal]]*100,0)</f>
        <v>101</v>
      </c>
      <c r="P2087">
        <f>IFERROR(ROUND(Table1[[#This Row],[pledged]]/Table1[[#This Row],[backers_count]],2),0)</f>
        <v>41.94</v>
      </c>
      <c r="Q2087" t="s">
        <v>8322</v>
      </c>
      <c r="R2087" t="s">
        <v>8333</v>
      </c>
      <c r="S2087" s="14">
        <f>(((Table1[[#This Row],[launched_at]]/60)/60)/24)+DATE(1970,1,1)</f>
        <v>41917.731736111113</v>
      </c>
      <c r="T2087" s="14">
        <f>(((Table1[[#This Row],[deadline]]/60)/60)/24)+DATE(1970,1,1)</f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9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>ROUND(Table1[[#This Row],[pledged]]/Table1[[#This Row],[goal]]*100,0)</f>
        <v>116</v>
      </c>
      <c r="P2088">
        <f>IFERROR(ROUND(Table1[[#This Row],[pledged]]/Table1[[#This Row],[backers_count]],2),0)</f>
        <v>48.71</v>
      </c>
      <c r="Q2088" t="s">
        <v>8328</v>
      </c>
      <c r="R2088" t="s">
        <v>8332</v>
      </c>
      <c r="S2088" s="14">
        <f>(((Table1[[#This Row],[launched_at]]/60)/60)/24)+DATE(1970,1,1)</f>
        <v>42747.219560185185</v>
      </c>
      <c r="T2088" s="14">
        <f>(((Table1[[#This Row],[deadline]]/60)/60)/24)+DATE(1970,1,1)</f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9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>ROUND(Table1[[#This Row],[pledged]]/Table1[[#This Row],[goal]]*100,0)</f>
        <v>101</v>
      </c>
      <c r="P2089">
        <f>IFERROR(ROUND(Table1[[#This Row],[pledged]]/Table1[[#This Row],[backers_count]],2),0)</f>
        <v>35.950000000000003</v>
      </c>
      <c r="Q2089" t="s">
        <v>8324</v>
      </c>
      <c r="R2089" t="s">
        <v>8327</v>
      </c>
      <c r="S2089" s="14">
        <f>(((Table1[[#This Row],[launched_at]]/60)/60)/24)+DATE(1970,1,1)</f>
        <v>42233.763831018514</v>
      </c>
      <c r="T2089" s="14">
        <f>(((Table1[[#This Row],[deadline]]/60)/60)/24)+DATE(1970,1,1)</f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9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>ROUND(Table1[[#This Row],[pledged]]/Table1[[#This Row],[goal]]*100,0)</f>
        <v>101</v>
      </c>
      <c r="P2090">
        <f>IFERROR(ROUND(Table1[[#This Row],[pledged]]/Table1[[#This Row],[backers_count]],2),0)</f>
        <v>75.5</v>
      </c>
      <c r="Q2090" t="s">
        <v>8324</v>
      </c>
      <c r="R2090" t="s">
        <v>8327</v>
      </c>
      <c r="S2090" s="14">
        <f>(((Table1[[#This Row],[launched_at]]/60)/60)/24)+DATE(1970,1,1)</f>
        <v>41775.858564814815</v>
      </c>
      <c r="T2090" s="14">
        <f>(((Table1[[#This Row],[deadline]]/60)/60)/24)+DATE(1970,1,1)</f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9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>ROUND(Table1[[#This Row],[pledged]]/Table1[[#This Row],[goal]]*100,0)</f>
        <v>126</v>
      </c>
      <c r="P2091">
        <f>IFERROR(ROUND(Table1[[#This Row],[pledged]]/Table1[[#This Row],[backers_count]],2),0)</f>
        <v>71.709999999999994</v>
      </c>
      <c r="Q2091" t="s">
        <v>8322</v>
      </c>
      <c r="R2091" t="s">
        <v>8344</v>
      </c>
      <c r="S2091" s="14">
        <f>(((Table1[[#This Row],[launched_at]]/60)/60)/24)+DATE(1970,1,1)</f>
        <v>40779.125428240739</v>
      </c>
      <c r="T2091" s="14">
        <f>(((Table1[[#This Row],[deadline]]/60)/60)/24)+DATE(1970,1,1)</f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9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>ROUND(Table1[[#This Row],[pledged]]/Table1[[#This Row],[goal]]*100,0)</f>
        <v>15</v>
      </c>
      <c r="P2092">
        <f>IFERROR(ROUND(Table1[[#This Row],[pledged]]/Table1[[#This Row],[backers_count]],2),0)</f>
        <v>30.12</v>
      </c>
      <c r="Q2092" t="s">
        <v>8324</v>
      </c>
      <c r="R2092" t="s">
        <v>8325</v>
      </c>
      <c r="S2092" s="14">
        <f>(((Table1[[#This Row],[launched_at]]/60)/60)/24)+DATE(1970,1,1)</f>
        <v>42226.651886574073</v>
      </c>
      <c r="T2092" s="14">
        <f>(((Table1[[#This Row],[deadline]]/60)/60)/24)+DATE(1970,1,1)</f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9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>ROUND(Table1[[#This Row],[pledged]]/Table1[[#This Row],[goal]]*100,0)</f>
        <v>100</v>
      </c>
      <c r="P2093">
        <f>IFERROR(ROUND(Table1[[#This Row],[pledged]]/Table1[[#This Row],[backers_count]],2),0)</f>
        <v>38.590000000000003</v>
      </c>
      <c r="Q2093" t="s">
        <v>8324</v>
      </c>
      <c r="R2093" t="s">
        <v>8327</v>
      </c>
      <c r="S2093" s="14">
        <f>(((Table1[[#This Row],[launched_at]]/60)/60)/24)+DATE(1970,1,1)</f>
        <v>42129.541585648149</v>
      </c>
      <c r="T2093" s="14">
        <f>(((Table1[[#This Row],[deadline]]/60)/60)/24)+DATE(1970,1,1)</f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9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>ROUND(Table1[[#This Row],[pledged]]/Table1[[#This Row],[goal]]*100,0)</f>
        <v>125</v>
      </c>
      <c r="P2094">
        <f>IFERROR(ROUND(Table1[[#This Row],[pledged]]/Table1[[#This Row],[backers_count]],2),0)</f>
        <v>44.21</v>
      </c>
      <c r="Q2094" t="s">
        <v>8328</v>
      </c>
      <c r="R2094" t="s">
        <v>8332</v>
      </c>
      <c r="S2094" s="14">
        <f>(((Table1[[#This Row],[launched_at]]/60)/60)/24)+DATE(1970,1,1)</f>
        <v>41270.954351851848</v>
      </c>
      <c r="T2094" s="14">
        <f>(((Table1[[#This Row],[deadline]]/60)/60)/24)+DATE(1970,1,1)</f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9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>ROUND(Table1[[#This Row],[pledged]]/Table1[[#This Row],[goal]]*100,0)</f>
        <v>100</v>
      </c>
      <c r="P2095">
        <f>IFERROR(ROUND(Table1[[#This Row],[pledged]]/Table1[[#This Row],[backers_count]],2),0)</f>
        <v>46.95</v>
      </c>
      <c r="Q2095" t="s">
        <v>8328</v>
      </c>
      <c r="R2095" t="s">
        <v>8332</v>
      </c>
      <c r="S2095" s="14">
        <f>(((Table1[[#This Row],[launched_at]]/60)/60)/24)+DATE(1970,1,1)</f>
        <v>40788.297650462962</v>
      </c>
      <c r="T2095" s="14">
        <f>(((Table1[[#This Row],[deadline]]/60)/60)/24)+DATE(1970,1,1)</f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9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>ROUND(Table1[[#This Row],[pledged]]/Table1[[#This Row],[goal]]*100,0)</f>
        <v>100</v>
      </c>
      <c r="P2096">
        <f>IFERROR(ROUND(Table1[[#This Row],[pledged]]/Table1[[#This Row],[backers_count]],2),0)</f>
        <v>107.21</v>
      </c>
      <c r="Q2096" t="s">
        <v>8328</v>
      </c>
      <c r="R2096" t="s">
        <v>8332</v>
      </c>
      <c r="S2096" s="14">
        <f>(((Table1[[#This Row],[launched_at]]/60)/60)/24)+DATE(1970,1,1)</f>
        <v>41494.963587962964</v>
      </c>
      <c r="T2096" s="14">
        <f>(((Table1[[#This Row],[deadline]]/60)/60)/24)+DATE(1970,1,1)</f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9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>ROUND(Table1[[#This Row],[pledged]]/Table1[[#This Row],[goal]]*100,0)</f>
        <v>100</v>
      </c>
      <c r="P2097">
        <f>IFERROR(ROUND(Table1[[#This Row],[pledged]]/Table1[[#This Row],[backers_count]],2),0)</f>
        <v>39.49</v>
      </c>
      <c r="Q2097" t="s">
        <v>8328</v>
      </c>
      <c r="R2097" t="s">
        <v>8329</v>
      </c>
      <c r="S2097" s="14">
        <f>(((Table1[[#This Row],[launched_at]]/60)/60)/24)+DATE(1970,1,1)</f>
        <v>41026.083298611113</v>
      </c>
      <c r="T2097" s="14">
        <f>(((Table1[[#This Row],[deadline]]/60)/60)/24)+DATE(1970,1,1)</f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9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>ROUND(Table1[[#This Row],[pledged]]/Table1[[#This Row],[goal]]*100,0)</f>
        <v>100</v>
      </c>
      <c r="P2098">
        <f>IFERROR(ROUND(Table1[[#This Row],[pledged]]/Table1[[#This Row],[backers_count]],2),0)</f>
        <v>40.549999999999997</v>
      </c>
      <c r="Q2098" t="s">
        <v>8324</v>
      </c>
      <c r="R2098" t="s">
        <v>8327</v>
      </c>
      <c r="S2098" s="14">
        <f>(((Table1[[#This Row],[launched_at]]/60)/60)/24)+DATE(1970,1,1)</f>
        <v>42460.733530092592</v>
      </c>
      <c r="T2098" s="14">
        <f>(((Table1[[#This Row],[deadline]]/60)/60)/24)+DATE(1970,1,1)</f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9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>ROUND(Table1[[#This Row],[pledged]]/Table1[[#This Row],[goal]]*100,0)</f>
        <v>103</v>
      </c>
      <c r="P2099">
        <f>IFERROR(ROUND(Table1[[#This Row],[pledged]]/Table1[[#This Row],[backers_count]],2),0)</f>
        <v>31.91</v>
      </c>
      <c r="Q2099" t="s">
        <v>8328</v>
      </c>
      <c r="R2099" t="s">
        <v>8337</v>
      </c>
      <c r="S2099" s="14">
        <f>(((Table1[[#This Row],[launched_at]]/60)/60)/24)+DATE(1970,1,1)</f>
        <v>42545.125196759262</v>
      </c>
      <c r="T2099" s="14">
        <f>(((Table1[[#This Row],[deadline]]/60)/60)/24)+DATE(1970,1,1)</f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9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>ROUND(Table1[[#This Row],[pledged]]/Table1[[#This Row],[goal]]*100,0)</f>
        <v>100</v>
      </c>
      <c r="P2100">
        <f>IFERROR(ROUND(Table1[[#This Row],[pledged]]/Table1[[#This Row],[backers_count]],2),0)</f>
        <v>51.72</v>
      </c>
      <c r="Q2100" t="s">
        <v>8324</v>
      </c>
      <c r="R2100" t="s">
        <v>8325</v>
      </c>
      <c r="S2100" s="14">
        <f>(((Table1[[#This Row],[launched_at]]/60)/60)/24)+DATE(1970,1,1)</f>
        <v>42597.882488425923</v>
      </c>
      <c r="T2100" s="14">
        <f>(((Table1[[#This Row],[deadline]]/60)/60)/24)+DATE(1970,1,1)</f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9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>ROUND(Table1[[#This Row],[pledged]]/Table1[[#This Row],[goal]]*100,0)</f>
        <v>125</v>
      </c>
      <c r="P2101">
        <f>IFERROR(ROUND(Table1[[#This Row],[pledged]]/Table1[[#This Row],[backers_count]],2),0)</f>
        <v>50</v>
      </c>
      <c r="Q2101" t="s">
        <v>8324</v>
      </c>
      <c r="R2101" t="s">
        <v>8327</v>
      </c>
      <c r="S2101" s="14">
        <f>(((Table1[[#This Row],[launched_at]]/60)/60)/24)+DATE(1970,1,1)</f>
        <v>42722.882361111115</v>
      </c>
      <c r="T2101" s="14">
        <f>(((Table1[[#This Row],[deadline]]/60)/60)/24)+DATE(1970,1,1)</f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9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>ROUND(Table1[[#This Row],[pledged]]/Table1[[#This Row],[goal]]*100,0)</f>
        <v>100</v>
      </c>
      <c r="P2102">
        <f>IFERROR(ROUND(Table1[[#This Row],[pledged]]/Table1[[#This Row],[backers_count]],2),0)</f>
        <v>51.72</v>
      </c>
      <c r="Q2102" t="s">
        <v>8324</v>
      </c>
      <c r="R2102" t="s">
        <v>8327</v>
      </c>
      <c r="S2102" s="14">
        <f>(((Table1[[#This Row],[launched_at]]/60)/60)/24)+DATE(1970,1,1)</f>
        <v>41792.645277777774</v>
      </c>
      <c r="T2102" s="14">
        <f>(((Table1[[#This Row],[deadline]]/60)/60)/24)+DATE(1970,1,1)</f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9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>ROUND(Table1[[#This Row],[pledged]]/Table1[[#This Row],[goal]]*100,0)</f>
        <v>100</v>
      </c>
      <c r="P2103">
        <f>IFERROR(ROUND(Table1[[#This Row],[pledged]]/Table1[[#This Row],[backers_count]],2),0)</f>
        <v>51.72</v>
      </c>
      <c r="Q2103" t="s">
        <v>8324</v>
      </c>
      <c r="R2103" t="s">
        <v>8327</v>
      </c>
      <c r="S2103" s="14">
        <f>(((Table1[[#This Row],[launched_at]]/60)/60)/24)+DATE(1970,1,1)</f>
        <v>41848.866157407407</v>
      </c>
      <c r="T2103" s="14">
        <f>(((Table1[[#This Row],[deadline]]/60)/60)/24)+DATE(1970,1,1)</f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9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>ROUND(Table1[[#This Row],[pledged]]/Table1[[#This Row],[goal]]*100,0)</f>
        <v>100</v>
      </c>
      <c r="P2104">
        <f>IFERROR(ROUND(Table1[[#This Row],[pledged]]/Table1[[#This Row],[backers_count]],2),0)</f>
        <v>33.33</v>
      </c>
      <c r="Q2104" t="s">
        <v>8324</v>
      </c>
      <c r="R2104" t="s">
        <v>8327</v>
      </c>
      <c r="S2104" s="14">
        <f>(((Table1[[#This Row],[launched_at]]/60)/60)/24)+DATE(1970,1,1)</f>
        <v>41836.471180555556</v>
      </c>
      <c r="T2104" s="14">
        <f>(((Table1[[#This Row],[deadline]]/60)/60)/24)+DATE(1970,1,1)</f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9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>ROUND(Table1[[#This Row],[pledged]]/Table1[[#This Row],[goal]]*100,0)</f>
        <v>100</v>
      </c>
      <c r="P2105">
        <f>IFERROR(ROUND(Table1[[#This Row],[pledged]]/Table1[[#This Row],[backers_count]],2),0)</f>
        <v>55.56</v>
      </c>
      <c r="Q2105" t="s">
        <v>8324</v>
      </c>
      <c r="R2105" t="s">
        <v>8336</v>
      </c>
      <c r="S2105" s="14">
        <f>(((Table1[[#This Row],[launched_at]]/60)/60)/24)+DATE(1970,1,1)</f>
        <v>42499.842962962968</v>
      </c>
      <c r="T2105" s="14">
        <f>(((Table1[[#This Row],[deadline]]/60)/60)/24)+DATE(1970,1,1)</f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9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>ROUND(Table1[[#This Row],[pledged]]/Table1[[#This Row],[goal]]*100,0)</f>
        <v>15</v>
      </c>
      <c r="P2106">
        <f>IFERROR(ROUND(Table1[[#This Row],[pledged]]/Table1[[#This Row],[backers_count]],2),0)</f>
        <v>150</v>
      </c>
      <c r="Q2106" t="s">
        <v>8324</v>
      </c>
      <c r="R2106" t="s">
        <v>8336</v>
      </c>
      <c r="S2106" s="14">
        <f>(((Table1[[#This Row],[launched_at]]/60)/60)/24)+DATE(1970,1,1)</f>
        <v>41793.17219907407</v>
      </c>
      <c r="T2106" s="14">
        <f>(((Table1[[#This Row],[deadline]]/60)/60)/24)+DATE(1970,1,1)</f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9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>ROUND(Table1[[#This Row],[pledged]]/Table1[[#This Row],[goal]]*100,0)</f>
        <v>3</v>
      </c>
      <c r="P2107">
        <f>IFERROR(ROUND(Table1[[#This Row],[pledged]]/Table1[[#This Row],[backers_count]],2),0)</f>
        <v>17.989999999999998</v>
      </c>
      <c r="Q2107" t="s">
        <v>8317</v>
      </c>
      <c r="R2107" t="s">
        <v>8335</v>
      </c>
      <c r="S2107" s="14">
        <f>(((Table1[[#This Row],[launched_at]]/60)/60)/24)+DATE(1970,1,1)</f>
        <v>41488.85423611111</v>
      </c>
      <c r="T2107" s="14">
        <f>(((Table1[[#This Row],[deadline]]/60)/60)/24)+DATE(1970,1,1)</f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9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>ROUND(Table1[[#This Row],[pledged]]/Table1[[#This Row],[goal]]*100,0)</f>
        <v>15</v>
      </c>
      <c r="P2108">
        <f>IFERROR(ROUND(Table1[[#This Row],[pledged]]/Table1[[#This Row],[backers_count]],2),0)</f>
        <v>47.94</v>
      </c>
      <c r="Q2108" t="s">
        <v>8309</v>
      </c>
      <c r="R2108" t="s">
        <v>8311</v>
      </c>
      <c r="S2108" s="14">
        <f>(((Table1[[#This Row],[launched_at]]/60)/60)/24)+DATE(1970,1,1)</f>
        <v>41928.904189814813</v>
      </c>
      <c r="T2108" s="14">
        <f>(((Table1[[#This Row],[deadline]]/60)/60)/24)+DATE(1970,1,1)</f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9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>ROUND(Table1[[#This Row],[pledged]]/Table1[[#This Row],[goal]]*100,0)</f>
        <v>198</v>
      </c>
      <c r="P2109">
        <f>IFERROR(ROUND(Table1[[#This Row],[pledged]]/Table1[[#This Row],[backers_count]],2),0)</f>
        <v>53.04</v>
      </c>
      <c r="Q2109" t="s">
        <v>8322</v>
      </c>
      <c r="R2109" t="s">
        <v>8344</v>
      </c>
      <c r="S2109" s="14">
        <f>(((Table1[[#This Row],[launched_at]]/60)/60)/24)+DATE(1970,1,1)</f>
        <v>41100.158877314818</v>
      </c>
      <c r="T2109" s="14">
        <f>(((Table1[[#This Row],[deadline]]/60)/60)/24)+DATE(1970,1,1)</f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9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>ROUND(Table1[[#This Row],[pledged]]/Table1[[#This Row],[goal]]*100,0)</f>
        <v>1</v>
      </c>
      <c r="P2110">
        <f>IFERROR(ROUND(Table1[[#This Row],[pledged]]/Table1[[#This Row],[backers_count]],2),0)</f>
        <v>61.29</v>
      </c>
      <c r="Q2110" t="s">
        <v>8309</v>
      </c>
      <c r="R2110" t="s">
        <v>8311</v>
      </c>
      <c r="S2110" s="14">
        <f>(((Table1[[#This Row],[launched_at]]/60)/60)/24)+DATE(1970,1,1)</f>
        <v>42012.768298611118</v>
      </c>
      <c r="T2110" s="14">
        <f>(((Table1[[#This Row],[deadline]]/60)/60)/24)+DATE(1970,1,1)</f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9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>ROUND(Table1[[#This Row],[pledged]]/Table1[[#This Row],[goal]]*100,0)</f>
        <v>137</v>
      </c>
      <c r="P2111">
        <f>IFERROR(ROUND(Table1[[#This Row],[pledged]]/Table1[[#This Row],[backers_count]],2),0)</f>
        <v>34.9</v>
      </c>
      <c r="Q2111" t="s">
        <v>8309</v>
      </c>
      <c r="R2111" t="s">
        <v>8316</v>
      </c>
      <c r="S2111" s="14">
        <f>(((Table1[[#This Row],[launched_at]]/60)/60)/24)+DATE(1970,1,1)</f>
        <v>42494.061793981484</v>
      </c>
      <c r="T2111" s="14">
        <f>(((Table1[[#This Row],[deadline]]/60)/60)/24)+DATE(1970,1,1)</f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9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>ROUND(Table1[[#This Row],[pledged]]/Table1[[#This Row],[goal]]*100,0)</f>
        <v>42</v>
      </c>
      <c r="P2112">
        <f>IFERROR(ROUND(Table1[[#This Row],[pledged]]/Table1[[#This Row],[backers_count]],2),0)</f>
        <v>77.11</v>
      </c>
      <c r="Q2112" t="s">
        <v>8322</v>
      </c>
      <c r="R2112" t="s">
        <v>8326</v>
      </c>
      <c r="S2112" s="14">
        <f>(((Table1[[#This Row],[launched_at]]/60)/60)/24)+DATE(1970,1,1)</f>
        <v>42259.542800925927</v>
      </c>
      <c r="T2112" s="14">
        <f>(((Table1[[#This Row],[deadline]]/60)/60)/24)+DATE(1970,1,1)</f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9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>ROUND(Table1[[#This Row],[pledged]]/Table1[[#This Row],[goal]]*100,0)</f>
        <v>29</v>
      </c>
      <c r="P2113">
        <f>IFERROR(ROUND(Table1[[#This Row],[pledged]]/Table1[[#This Row],[backers_count]],2),0)</f>
        <v>61.04</v>
      </c>
      <c r="Q2113" t="s">
        <v>8328</v>
      </c>
      <c r="R2113" t="s">
        <v>8355</v>
      </c>
      <c r="S2113" s="14">
        <f>(((Table1[[#This Row],[launched_at]]/60)/60)/24)+DATE(1970,1,1)</f>
        <v>40754.729259259257</v>
      </c>
      <c r="T2113" s="14">
        <f>(((Table1[[#This Row],[deadline]]/60)/60)/24)+DATE(1970,1,1)</f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9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>ROUND(Table1[[#This Row],[pledged]]/Table1[[#This Row],[goal]]*100,0)</f>
        <v>49</v>
      </c>
      <c r="P2114">
        <f>IFERROR(ROUND(Table1[[#This Row],[pledged]]/Table1[[#This Row],[backers_count]],2),0)</f>
        <v>47.26</v>
      </c>
      <c r="Q2114" t="s">
        <v>8324</v>
      </c>
      <c r="R2114" t="s">
        <v>8327</v>
      </c>
      <c r="S2114" s="14">
        <f>(((Table1[[#This Row],[launched_at]]/60)/60)/24)+DATE(1970,1,1)</f>
        <v>42663.468078703707</v>
      </c>
      <c r="T2114" s="14">
        <f>(((Table1[[#This Row],[deadline]]/60)/60)/24)+DATE(1970,1,1)</f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9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>ROUND(Table1[[#This Row],[pledged]]/Table1[[#This Row],[goal]]*100,0)</f>
        <v>1</v>
      </c>
      <c r="P2115">
        <f>IFERROR(ROUND(Table1[[#This Row],[pledged]]/Table1[[#This Row],[backers_count]],2),0)</f>
        <v>292.2</v>
      </c>
      <c r="Q2115" t="s">
        <v>8309</v>
      </c>
      <c r="R2115" t="s">
        <v>8343</v>
      </c>
      <c r="S2115" s="14">
        <f>(((Table1[[#This Row],[launched_at]]/60)/60)/24)+DATE(1970,1,1)</f>
        <v>42140.921064814815</v>
      </c>
      <c r="T2115" s="14">
        <f>(((Table1[[#This Row],[deadline]]/60)/60)/24)+DATE(1970,1,1)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9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>ROUND(Table1[[#This Row],[pledged]]/Table1[[#This Row],[goal]]*100,0)</f>
        <v>146</v>
      </c>
      <c r="P2116">
        <f>IFERROR(ROUND(Table1[[#This Row],[pledged]]/Table1[[#This Row],[backers_count]],2),0)</f>
        <v>38.42</v>
      </c>
      <c r="Q2116" t="s">
        <v>8324</v>
      </c>
      <c r="R2116" t="s">
        <v>8336</v>
      </c>
      <c r="S2116" s="14">
        <f>(((Table1[[#This Row],[launched_at]]/60)/60)/24)+DATE(1970,1,1)</f>
        <v>42493.857083333336</v>
      </c>
      <c r="T2116" s="14">
        <f>(((Table1[[#This Row],[deadline]]/60)/60)/24)+DATE(1970,1,1)</f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9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>ROUND(Table1[[#This Row],[pledged]]/Table1[[#This Row],[goal]]*100,0)</f>
        <v>146</v>
      </c>
      <c r="P2117">
        <f>IFERROR(ROUND(Table1[[#This Row],[pledged]]/Table1[[#This Row],[backers_count]],2),0)</f>
        <v>40.42</v>
      </c>
      <c r="Q2117" t="s">
        <v>8322</v>
      </c>
      <c r="R2117" t="s">
        <v>8323</v>
      </c>
      <c r="S2117" s="14">
        <f>(((Table1[[#This Row],[launched_at]]/60)/60)/24)+DATE(1970,1,1)</f>
        <v>40205.174849537041</v>
      </c>
      <c r="T2117" s="14">
        <f>(((Table1[[#This Row],[deadline]]/60)/60)/24)+DATE(1970,1,1)</f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9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>ROUND(Table1[[#This Row],[pledged]]/Table1[[#This Row],[goal]]*100,0)</f>
        <v>8</v>
      </c>
      <c r="P2118">
        <f>IFERROR(ROUND(Table1[[#This Row],[pledged]]/Table1[[#This Row],[backers_count]],2),0)</f>
        <v>90.94</v>
      </c>
      <c r="Q2118" t="s">
        <v>8317</v>
      </c>
      <c r="R2118" t="s">
        <v>8345</v>
      </c>
      <c r="S2118" s="14">
        <f>(((Table1[[#This Row],[launched_at]]/60)/60)/24)+DATE(1970,1,1)</f>
        <v>42755.492754629624</v>
      </c>
      <c r="T2118" s="14">
        <f>(((Table1[[#This Row],[deadline]]/60)/60)/24)+DATE(1970,1,1)</f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9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>ROUND(Table1[[#This Row],[pledged]]/Table1[[#This Row],[goal]]*100,0)</f>
        <v>145</v>
      </c>
      <c r="P2119">
        <f>IFERROR(ROUND(Table1[[#This Row],[pledged]]/Table1[[#This Row],[backers_count]],2),0)</f>
        <v>68.81</v>
      </c>
      <c r="Q2119" t="s">
        <v>8328</v>
      </c>
      <c r="R2119" t="s">
        <v>8329</v>
      </c>
      <c r="S2119" s="14">
        <f>(((Table1[[#This Row],[launched_at]]/60)/60)/24)+DATE(1970,1,1)</f>
        <v>42366.192974537036</v>
      </c>
      <c r="T2119" s="14">
        <f>(((Table1[[#This Row],[deadline]]/60)/60)/24)+DATE(1970,1,1)</f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9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>ROUND(Table1[[#This Row],[pledged]]/Table1[[#This Row],[goal]]*100,0)</f>
        <v>14</v>
      </c>
      <c r="P2120">
        <f>IFERROR(ROUND(Table1[[#This Row],[pledged]]/Table1[[#This Row],[backers_count]],2),0)</f>
        <v>110.62</v>
      </c>
      <c r="Q2120" t="s">
        <v>8317</v>
      </c>
      <c r="R2120" t="s">
        <v>8345</v>
      </c>
      <c r="S2120" s="14">
        <f>(((Table1[[#This Row],[launched_at]]/60)/60)/24)+DATE(1970,1,1)</f>
        <v>42706.115405092598</v>
      </c>
      <c r="T2120" s="14">
        <f>(((Table1[[#This Row],[deadline]]/60)/60)/24)+DATE(1970,1,1)</f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9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>ROUND(Table1[[#This Row],[pledged]]/Table1[[#This Row],[goal]]*100,0)</f>
        <v>120</v>
      </c>
      <c r="P2121">
        <f>IFERROR(ROUND(Table1[[#This Row],[pledged]]/Table1[[#This Row],[backers_count]],2),0)</f>
        <v>31.93</v>
      </c>
      <c r="Q2121" t="s">
        <v>8324</v>
      </c>
      <c r="R2121" t="s">
        <v>8327</v>
      </c>
      <c r="S2121" s="14">
        <f>(((Table1[[#This Row],[launched_at]]/60)/60)/24)+DATE(1970,1,1)</f>
        <v>41780.412604166668</v>
      </c>
      <c r="T2121" s="14">
        <f>(((Table1[[#This Row],[deadline]]/60)/60)/24)+DATE(1970,1,1)</f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9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>ROUND(Table1[[#This Row],[pledged]]/Table1[[#This Row],[goal]]*100,0)</f>
        <v>180</v>
      </c>
      <c r="P2122">
        <f>IFERROR(ROUND(Table1[[#This Row],[pledged]]/Table1[[#This Row],[backers_count]],2),0)</f>
        <v>43.52</v>
      </c>
      <c r="Q2122" t="s">
        <v>8328</v>
      </c>
      <c r="R2122" t="s">
        <v>8332</v>
      </c>
      <c r="S2122" s="14">
        <f>(((Table1[[#This Row],[launched_at]]/60)/60)/24)+DATE(1970,1,1)</f>
        <v>42055.972824074073</v>
      </c>
      <c r="T2122" s="14">
        <f>(((Table1[[#This Row],[deadline]]/60)/60)/24)+DATE(1970,1,1)</f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9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>ROUND(Table1[[#This Row],[pledged]]/Table1[[#This Row],[goal]]*100,0)</f>
        <v>956</v>
      </c>
      <c r="P2123">
        <f>IFERROR(ROUND(Table1[[#This Row],[pledged]]/Table1[[#This Row],[backers_count]],2),0)</f>
        <v>27.58</v>
      </c>
      <c r="Q2123" t="s">
        <v>8309</v>
      </c>
      <c r="R2123" t="s">
        <v>8316</v>
      </c>
      <c r="S2123" s="14">
        <f>(((Table1[[#This Row],[launched_at]]/60)/60)/24)+DATE(1970,1,1)</f>
        <v>42658.810277777782</v>
      </c>
      <c r="T2123" s="14">
        <f>(((Table1[[#This Row],[deadline]]/60)/60)/24)+DATE(1970,1,1)</f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9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>ROUND(Table1[[#This Row],[pledged]]/Table1[[#This Row],[goal]]*100,0)</f>
        <v>0</v>
      </c>
      <c r="P2124">
        <f>IFERROR(ROUND(Table1[[#This Row],[pledged]]/Table1[[#This Row],[backers_count]],2),0)</f>
        <v>71.55</v>
      </c>
      <c r="Q2124" t="s">
        <v>8317</v>
      </c>
      <c r="R2124" t="s">
        <v>8335</v>
      </c>
      <c r="S2124" s="14">
        <f>(((Table1[[#This Row],[launched_at]]/60)/60)/24)+DATE(1970,1,1)</f>
        <v>41692.135729166665</v>
      </c>
      <c r="T2124" s="14">
        <f>(((Table1[[#This Row],[deadline]]/60)/60)/24)+DATE(1970,1,1)</f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9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>ROUND(Table1[[#This Row],[pledged]]/Table1[[#This Row],[goal]]*100,0)</f>
        <v>102</v>
      </c>
      <c r="P2125">
        <f>IFERROR(ROUND(Table1[[#This Row],[pledged]]/Table1[[#This Row],[backers_count]],2),0)</f>
        <v>68.099999999999994</v>
      </c>
      <c r="Q2125" t="s">
        <v>8322</v>
      </c>
      <c r="R2125" t="s">
        <v>8323</v>
      </c>
      <c r="S2125" s="14">
        <f>(((Table1[[#This Row],[launched_at]]/60)/60)/24)+DATE(1970,1,1)</f>
        <v>41904.851875</v>
      </c>
      <c r="T2125" s="14">
        <f>(((Table1[[#This Row],[deadline]]/60)/60)/24)+DATE(1970,1,1)</f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9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>ROUND(Table1[[#This Row],[pledged]]/Table1[[#This Row],[goal]]*100,0)</f>
        <v>4</v>
      </c>
      <c r="P2126">
        <f>IFERROR(ROUND(Table1[[#This Row],[pledged]]/Table1[[#This Row],[backers_count]],2),0)</f>
        <v>88.69</v>
      </c>
      <c r="Q2126" t="s">
        <v>8314</v>
      </c>
      <c r="R2126" t="s">
        <v>8354</v>
      </c>
      <c r="S2126" s="14">
        <f>(((Table1[[#This Row],[launched_at]]/60)/60)/24)+DATE(1970,1,1)</f>
        <v>42593.011782407411</v>
      </c>
      <c r="T2126" s="14">
        <f>(((Table1[[#This Row],[deadline]]/60)/60)/24)+DATE(1970,1,1)</f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9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>ROUND(Table1[[#This Row],[pledged]]/Table1[[#This Row],[goal]]*100,0)</f>
        <v>26</v>
      </c>
      <c r="P2127">
        <f>IFERROR(ROUND(Table1[[#This Row],[pledged]]/Table1[[#This Row],[backers_count]],2),0)</f>
        <v>59.04</v>
      </c>
      <c r="Q2127" t="s">
        <v>8314</v>
      </c>
      <c r="R2127" t="s">
        <v>8315</v>
      </c>
      <c r="S2127" s="14">
        <f>(((Table1[[#This Row],[launched_at]]/60)/60)/24)+DATE(1970,1,1)</f>
        <v>42597.617418981477</v>
      </c>
      <c r="T2127" s="14">
        <f>(((Table1[[#This Row],[deadline]]/60)/60)/24)+DATE(1970,1,1)</f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9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>ROUND(Table1[[#This Row],[pledged]]/Table1[[#This Row],[goal]]*100,0)</f>
        <v>37</v>
      </c>
      <c r="P2128">
        <f>IFERROR(ROUND(Table1[[#This Row],[pledged]]/Table1[[#This Row],[backers_count]],2),0)</f>
        <v>64.36</v>
      </c>
      <c r="Q2128" t="s">
        <v>8309</v>
      </c>
      <c r="R2128" t="s">
        <v>8343</v>
      </c>
      <c r="S2128" s="14">
        <f>(((Table1[[#This Row],[launched_at]]/60)/60)/24)+DATE(1970,1,1)</f>
        <v>41901.684861111113</v>
      </c>
      <c r="T2128" s="14">
        <f>(((Table1[[#This Row],[deadline]]/60)/60)/24)+DATE(1970,1,1)</f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9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>ROUND(Table1[[#This Row],[pledged]]/Table1[[#This Row],[goal]]*100,0)</f>
        <v>156</v>
      </c>
      <c r="P2129">
        <f>IFERROR(ROUND(Table1[[#This Row],[pledged]]/Table1[[#This Row],[backers_count]],2),0)</f>
        <v>54.15</v>
      </c>
      <c r="Q2129" t="s">
        <v>8328</v>
      </c>
      <c r="R2129" t="s">
        <v>8342</v>
      </c>
      <c r="S2129" s="14">
        <f>(((Table1[[#This Row],[launched_at]]/60)/60)/24)+DATE(1970,1,1)</f>
        <v>41930.975601851853</v>
      </c>
      <c r="T2129" s="14">
        <f>(((Table1[[#This Row],[deadline]]/60)/60)/24)+DATE(1970,1,1)</f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9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>ROUND(Table1[[#This Row],[pledged]]/Table1[[#This Row],[goal]]*100,0)</f>
        <v>12</v>
      </c>
      <c r="P2130">
        <f>IFERROR(ROUND(Table1[[#This Row],[pledged]]/Table1[[#This Row],[backers_count]],2),0)</f>
        <v>61.09</v>
      </c>
      <c r="Q2130" t="s">
        <v>8328</v>
      </c>
      <c r="R2130" t="s">
        <v>8331</v>
      </c>
      <c r="S2130" s="14">
        <f>(((Table1[[#This Row],[launched_at]]/60)/60)/24)+DATE(1970,1,1)</f>
        <v>42801.031412037039</v>
      </c>
      <c r="T2130" s="14">
        <f>(((Table1[[#This Row],[deadline]]/60)/60)/24)+DATE(1970,1,1)</f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9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>ROUND(Table1[[#This Row],[pledged]]/Table1[[#This Row],[goal]]*100,0)</f>
        <v>26</v>
      </c>
      <c r="P2131">
        <f>IFERROR(ROUND(Table1[[#This Row],[pledged]]/Table1[[#This Row],[backers_count]],2),0)</f>
        <v>93.67</v>
      </c>
      <c r="Q2131" t="s">
        <v>8312</v>
      </c>
      <c r="R2131" t="s">
        <v>8357</v>
      </c>
      <c r="S2131" s="14">
        <f>(((Table1[[#This Row],[launched_at]]/60)/60)/24)+DATE(1970,1,1)</f>
        <v>41846.978078703702</v>
      </c>
      <c r="T2131" s="14">
        <f>(((Table1[[#This Row],[deadline]]/60)/60)/24)+DATE(1970,1,1)</f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9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>ROUND(Table1[[#This Row],[pledged]]/Table1[[#This Row],[goal]]*100,0)</f>
        <v>28</v>
      </c>
      <c r="P2132">
        <f>IFERROR(ROUND(Table1[[#This Row],[pledged]]/Table1[[#This Row],[backers_count]],2),0)</f>
        <v>58.42</v>
      </c>
      <c r="Q2132" t="s">
        <v>8309</v>
      </c>
      <c r="R2132" t="s">
        <v>8311</v>
      </c>
      <c r="S2132" s="14">
        <f>(((Table1[[#This Row],[launched_at]]/60)/60)/24)+DATE(1970,1,1)</f>
        <v>42356.750706018516</v>
      </c>
      <c r="T2132" s="14">
        <f>(((Table1[[#This Row],[deadline]]/60)/60)/24)+DATE(1970,1,1)</f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9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>ROUND(Table1[[#This Row],[pledged]]/Table1[[#This Row],[goal]]*100,0)</f>
        <v>117</v>
      </c>
      <c r="P2133">
        <f>IFERROR(ROUND(Table1[[#This Row],[pledged]]/Table1[[#This Row],[backers_count]],2),0)</f>
        <v>70</v>
      </c>
      <c r="Q2133" t="s">
        <v>8324</v>
      </c>
      <c r="R2133" t="s">
        <v>8327</v>
      </c>
      <c r="S2133" s="14">
        <f>(((Table1[[#This Row],[launched_at]]/60)/60)/24)+DATE(1970,1,1)</f>
        <v>41963.872361111105</v>
      </c>
      <c r="T2133" s="14">
        <f>(((Table1[[#This Row],[deadline]]/60)/60)/24)+DATE(1970,1,1)</f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9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>ROUND(Table1[[#This Row],[pledged]]/Table1[[#This Row],[goal]]*100,0)</f>
        <v>47</v>
      </c>
      <c r="P2134">
        <f>IFERROR(ROUND(Table1[[#This Row],[pledged]]/Table1[[#This Row],[backers_count]],2),0)</f>
        <v>34.1</v>
      </c>
      <c r="Q2134" t="s">
        <v>8309</v>
      </c>
      <c r="R2134" t="s">
        <v>8319</v>
      </c>
      <c r="S2134" s="14">
        <f>(((Table1[[#This Row],[launched_at]]/60)/60)/24)+DATE(1970,1,1)</f>
        <v>42702.770729166667</v>
      </c>
      <c r="T2134" s="14">
        <f>(((Table1[[#This Row],[deadline]]/60)/60)/24)+DATE(1970,1,1)</f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9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>ROUND(Table1[[#This Row],[pledged]]/Table1[[#This Row],[goal]]*100,0)</f>
        <v>43</v>
      </c>
      <c r="P2135">
        <f>IFERROR(ROUND(Table1[[#This Row],[pledged]]/Table1[[#This Row],[backers_count]],2),0)</f>
        <v>34.020000000000003</v>
      </c>
      <c r="Q2135" t="s">
        <v>8328</v>
      </c>
      <c r="R2135" t="s">
        <v>8331</v>
      </c>
      <c r="S2135" s="14">
        <f>(((Table1[[#This Row],[launched_at]]/60)/60)/24)+DATE(1970,1,1)</f>
        <v>42460.98192129629</v>
      </c>
      <c r="T2135" s="14">
        <f>(((Table1[[#This Row],[deadline]]/60)/60)/24)+DATE(1970,1,1)</f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9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>ROUND(Table1[[#This Row],[pledged]]/Table1[[#This Row],[goal]]*100,0)</f>
        <v>100</v>
      </c>
      <c r="P2136">
        <f>IFERROR(ROUND(Table1[[#This Row],[pledged]]/Table1[[#This Row],[backers_count]],2),0)</f>
        <v>41.03</v>
      </c>
      <c r="Q2136" t="s">
        <v>8324</v>
      </c>
      <c r="R2136" t="s">
        <v>8327</v>
      </c>
      <c r="S2136" s="14">
        <f>(((Table1[[#This Row],[launched_at]]/60)/60)/24)+DATE(1970,1,1)</f>
        <v>42234.789884259255</v>
      </c>
      <c r="T2136" s="14">
        <f>(((Table1[[#This Row],[deadline]]/60)/60)/24)+DATE(1970,1,1)</f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9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>ROUND(Table1[[#This Row],[pledged]]/Table1[[#This Row],[goal]]*100,0)</f>
        <v>107</v>
      </c>
      <c r="P2137">
        <f>IFERROR(ROUND(Table1[[#This Row],[pledged]]/Table1[[#This Row],[backers_count]],2),0)</f>
        <v>36.61</v>
      </c>
      <c r="Q2137" t="s">
        <v>8328</v>
      </c>
      <c r="R2137" t="s">
        <v>8332</v>
      </c>
      <c r="S2137" s="14">
        <f>(((Table1[[#This Row],[launched_at]]/60)/60)/24)+DATE(1970,1,1)</f>
        <v>41073.050717592596</v>
      </c>
      <c r="T2137" s="14">
        <f>(((Table1[[#This Row],[deadline]]/60)/60)/24)+DATE(1970,1,1)</f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9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>ROUND(Table1[[#This Row],[pledged]]/Table1[[#This Row],[goal]]*100,0)</f>
        <v>185</v>
      </c>
      <c r="P2138">
        <f>IFERROR(ROUND(Table1[[#This Row],[pledged]]/Table1[[#This Row],[backers_count]],2),0)</f>
        <v>115.83</v>
      </c>
      <c r="Q2138" t="s">
        <v>8328</v>
      </c>
      <c r="R2138" t="s">
        <v>8332</v>
      </c>
      <c r="S2138" s="14">
        <f>(((Table1[[#This Row],[launched_at]]/60)/60)/24)+DATE(1970,1,1)</f>
        <v>42323.17460648148</v>
      </c>
      <c r="T2138" s="14">
        <f>(((Table1[[#This Row],[deadline]]/60)/60)/24)+DATE(1970,1,1)</f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9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>ROUND(Table1[[#This Row],[pledged]]/Table1[[#This Row],[goal]]*100,0)</f>
        <v>5</v>
      </c>
      <c r="P2139">
        <f>IFERROR(ROUND(Table1[[#This Row],[pledged]]/Table1[[#This Row],[backers_count]],2),0)</f>
        <v>115.75</v>
      </c>
      <c r="Q2139" t="s">
        <v>8309</v>
      </c>
      <c r="R2139" t="s">
        <v>8311</v>
      </c>
      <c r="S2139" s="14">
        <f>(((Table1[[#This Row],[launched_at]]/60)/60)/24)+DATE(1970,1,1)</f>
        <v>42273.090740740736</v>
      </c>
      <c r="T2139" s="14">
        <f>(((Table1[[#This Row],[deadline]]/60)/60)/24)+DATE(1970,1,1)</f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9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>ROUND(Table1[[#This Row],[pledged]]/Table1[[#This Row],[goal]]*100,0)</f>
        <v>6</v>
      </c>
      <c r="P2140">
        <f>IFERROR(ROUND(Table1[[#This Row],[pledged]]/Table1[[#This Row],[backers_count]],2),0)</f>
        <v>106.69</v>
      </c>
      <c r="Q2140" t="s">
        <v>8322</v>
      </c>
      <c r="R2140" t="s">
        <v>8338</v>
      </c>
      <c r="S2140" s="14">
        <f>(((Table1[[#This Row],[launched_at]]/60)/60)/24)+DATE(1970,1,1)</f>
        <v>42135.589548611111</v>
      </c>
      <c r="T2140" s="14">
        <f>(((Table1[[#This Row],[deadline]]/60)/60)/24)+DATE(1970,1,1)</f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9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>ROUND(Table1[[#This Row],[pledged]]/Table1[[#This Row],[goal]]*100,0)</f>
        <v>12</v>
      </c>
      <c r="P2141">
        <f>IFERROR(ROUND(Table1[[#This Row],[pledged]]/Table1[[#This Row],[backers_count]],2),0)</f>
        <v>81.41</v>
      </c>
      <c r="Q2141" t="s">
        <v>8324</v>
      </c>
      <c r="R2141" t="s">
        <v>8327</v>
      </c>
      <c r="S2141" s="14">
        <f>(((Table1[[#This Row],[launched_at]]/60)/60)/24)+DATE(1970,1,1)</f>
        <v>42075.979988425926</v>
      </c>
      <c r="T2141" s="14">
        <f>(((Table1[[#This Row],[deadline]]/60)/60)/24)+DATE(1970,1,1)</f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9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>ROUND(Table1[[#This Row],[pledged]]/Table1[[#This Row],[goal]]*100,0)</f>
        <v>138</v>
      </c>
      <c r="P2142">
        <f>IFERROR(ROUND(Table1[[#This Row],[pledged]]/Table1[[#This Row],[backers_count]],2),0)</f>
        <v>81.290000000000006</v>
      </c>
      <c r="Q2142" t="s">
        <v>8324</v>
      </c>
      <c r="R2142" t="s">
        <v>8327</v>
      </c>
      <c r="S2142" s="14">
        <f>(((Table1[[#This Row],[launched_at]]/60)/60)/24)+DATE(1970,1,1)</f>
        <v>42136.675196759257</v>
      </c>
      <c r="T2142" s="14">
        <f>(((Table1[[#This Row],[deadline]]/60)/60)/24)+DATE(1970,1,1)</f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9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>ROUND(Table1[[#This Row],[pledged]]/Table1[[#This Row],[goal]]*100,0)</f>
        <v>15</v>
      </c>
      <c r="P2143">
        <f>IFERROR(ROUND(Table1[[#This Row],[pledged]]/Table1[[#This Row],[backers_count]],2),0)</f>
        <v>46.03</v>
      </c>
      <c r="Q2143" t="s">
        <v>8328</v>
      </c>
      <c r="R2143" t="s">
        <v>8351</v>
      </c>
      <c r="S2143" s="14">
        <f>(((Table1[[#This Row],[launched_at]]/60)/60)/24)+DATE(1970,1,1)</f>
        <v>41310.969270833331</v>
      </c>
      <c r="T2143" s="14">
        <f>(((Table1[[#This Row],[deadline]]/60)/60)/24)+DATE(1970,1,1)</f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9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>ROUND(Table1[[#This Row],[pledged]]/Table1[[#This Row],[goal]]*100,0)</f>
        <v>137</v>
      </c>
      <c r="P2144">
        <f>IFERROR(ROUND(Table1[[#This Row],[pledged]]/Table1[[#This Row],[backers_count]],2),0)</f>
        <v>40.42</v>
      </c>
      <c r="Q2144" t="s">
        <v>8328</v>
      </c>
      <c r="R2144" t="s">
        <v>8339</v>
      </c>
      <c r="S2144" s="14">
        <f>(((Table1[[#This Row],[launched_at]]/60)/60)/24)+DATE(1970,1,1)</f>
        <v>40802.733101851853</v>
      </c>
      <c r="T2144" s="14">
        <f>(((Table1[[#This Row],[deadline]]/60)/60)/24)+DATE(1970,1,1)</f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9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>ROUND(Table1[[#This Row],[pledged]]/Table1[[#This Row],[goal]]*100,0)</f>
        <v>458</v>
      </c>
      <c r="P2145">
        <f>IFERROR(ROUND(Table1[[#This Row],[pledged]]/Table1[[#This Row],[backers_count]],2),0)</f>
        <v>23.28</v>
      </c>
      <c r="Q2145" t="s">
        <v>8324</v>
      </c>
      <c r="R2145" t="s">
        <v>8325</v>
      </c>
      <c r="S2145" s="14">
        <f>(((Table1[[#This Row],[launched_at]]/60)/60)/24)+DATE(1970,1,1)</f>
        <v>41885.478842592594</v>
      </c>
      <c r="T2145" s="14">
        <f>(((Table1[[#This Row],[deadline]]/60)/60)/24)+DATE(1970,1,1)</f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9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>ROUND(Table1[[#This Row],[pledged]]/Table1[[#This Row],[goal]]*100,0)</f>
        <v>114</v>
      </c>
      <c r="P2146">
        <f>IFERROR(ROUND(Table1[[#This Row],[pledged]]/Table1[[#This Row],[backers_count]],2),0)</f>
        <v>80.59</v>
      </c>
      <c r="Q2146" t="s">
        <v>8328</v>
      </c>
      <c r="R2146" t="s">
        <v>8332</v>
      </c>
      <c r="S2146" s="14">
        <f>(((Table1[[#This Row],[launched_at]]/60)/60)/24)+DATE(1970,1,1)</f>
        <v>41549.627615740741</v>
      </c>
      <c r="T2146" s="14">
        <f>(((Table1[[#This Row],[deadline]]/60)/60)/24)+DATE(1970,1,1)</f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9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>ROUND(Table1[[#This Row],[pledged]]/Table1[[#This Row],[goal]]*100,0)</f>
        <v>105</v>
      </c>
      <c r="P2147">
        <f>IFERROR(ROUND(Table1[[#This Row],[pledged]]/Table1[[#This Row],[backers_count]],2),0)</f>
        <v>27.9</v>
      </c>
      <c r="Q2147" t="s">
        <v>8322</v>
      </c>
      <c r="R2147" t="s">
        <v>8344</v>
      </c>
      <c r="S2147" s="14">
        <f>(((Table1[[#This Row],[launched_at]]/60)/60)/24)+DATE(1970,1,1)</f>
        <v>41682.805902777778</v>
      </c>
      <c r="T2147" s="14">
        <f>(((Table1[[#This Row],[deadline]]/60)/60)/24)+DATE(1970,1,1)</f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9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>ROUND(Table1[[#This Row],[pledged]]/Table1[[#This Row],[goal]]*100,0)</f>
        <v>1</v>
      </c>
      <c r="P2148">
        <f>IFERROR(ROUND(Table1[[#This Row],[pledged]]/Table1[[#This Row],[backers_count]],2),0)</f>
        <v>68.3</v>
      </c>
      <c r="Q2148" t="s">
        <v>8309</v>
      </c>
      <c r="R2148" t="s">
        <v>8343</v>
      </c>
      <c r="S2148" s="14">
        <f>(((Table1[[#This Row],[launched_at]]/60)/60)/24)+DATE(1970,1,1)</f>
        <v>42676.942164351851</v>
      </c>
      <c r="T2148" s="14">
        <f>(((Table1[[#This Row],[deadline]]/60)/60)/24)+DATE(1970,1,1)</f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9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>ROUND(Table1[[#This Row],[pledged]]/Table1[[#This Row],[goal]]*100,0)</f>
        <v>103</v>
      </c>
      <c r="P2149">
        <f>IFERROR(ROUND(Table1[[#This Row],[pledged]]/Table1[[#This Row],[backers_count]],2),0)</f>
        <v>50.59</v>
      </c>
      <c r="Q2149" t="s">
        <v>8328</v>
      </c>
      <c r="R2149" t="s">
        <v>8330</v>
      </c>
      <c r="S2149" s="14">
        <f>(((Table1[[#This Row],[launched_at]]/60)/60)/24)+DATE(1970,1,1)</f>
        <v>42688.732407407413</v>
      </c>
      <c r="T2149" s="14">
        <f>(((Table1[[#This Row],[deadline]]/60)/60)/24)+DATE(1970,1,1)</f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9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>ROUND(Table1[[#This Row],[pledged]]/Table1[[#This Row],[goal]]*100,0)</f>
        <v>171</v>
      </c>
      <c r="P2150">
        <f>IFERROR(ROUND(Table1[[#This Row],[pledged]]/Table1[[#This Row],[backers_count]],2),0)</f>
        <v>68.25</v>
      </c>
      <c r="Q2150" t="s">
        <v>8324</v>
      </c>
      <c r="R2150" t="s">
        <v>8327</v>
      </c>
      <c r="S2150" s="14">
        <f>(((Table1[[#This Row],[launched_at]]/60)/60)/24)+DATE(1970,1,1)</f>
        <v>42532.052523148144</v>
      </c>
      <c r="T2150" s="14">
        <f>(((Table1[[#This Row],[deadline]]/60)/60)/24)+DATE(1970,1,1)</f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9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>ROUND(Table1[[#This Row],[pledged]]/Table1[[#This Row],[goal]]*100,0)</f>
        <v>114</v>
      </c>
      <c r="P2151">
        <f>IFERROR(ROUND(Table1[[#This Row],[pledged]]/Table1[[#This Row],[backers_count]],2),0)</f>
        <v>29.02</v>
      </c>
      <c r="Q2151" t="s">
        <v>8328</v>
      </c>
      <c r="R2151" t="s">
        <v>8329</v>
      </c>
      <c r="S2151" s="14">
        <f>(((Table1[[#This Row],[launched_at]]/60)/60)/24)+DATE(1970,1,1)</f>
        <v>40557.429733796293</v>
      </c>
      <c r="T2151" s="14">
        <f>(((Table1[[#This Row],[deadline]]/60)/60)/24)+DATE(1970,1,1)</f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9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>ROUND(Table1[[#This Row],[pledged]]/Table1[[#This Row],[goal]]*100,0)</f>
        <v>27</v>
      </c>
      <c r="P2152">
        <f>IFERROR(ROUND(Table1[[#This Row],[pledged]]/Table1[[#This Row],[backers_count]],2),0)</f>
        <v>68.099999999999994</v>
      </c>
      <c r="Q2152" t="s">
        <v>8324</v>
      </c>
      <c r="R2152" t="s">
        <v>8327</v>
      </c>
      <c r="S2152" s="14">
        <f>(((Table1[[#This Row],[launched_at]]/60)/60)/24)+DATE(1970,1,1)</f>
        <v>42278.629710648151</v>
      </c>
      <c r="T2152" s="14">
        <f>(((Table1[[#This Row],[deadline]]/60)/60)/24)+DATE(1970,1,1)</f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9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>ROUND(Table1[[#This Row],[pledged]]/Table1[[#This Row],[goal]]*100,0)</f>
        <v>109</v>
      </c>
      <c r="P2153">
        <f>IFERROR(ROUND(Table1[[#This Row],[pledged]]/Table1[[#This Row],[backers_count]],2),0)</f>
        <v>75.61</v>
      </c>
      <c r="Q2153" t="s">
        <v>8328</v>
      </c>
      <c r="R2153" t="s">
        <v>8342</v>
      </c>
      <c r="S2153" s="14">
        <f>(((Table1[[#This Row],[launched_at]]/60)/60)/24)+DATE(1970,1,1)</f>
        <v>42093.860023148154</v>
      </c>
      <c r="T2153" s="14">
        <f>(((Table1[[#This Row],[deadline]]/60)/60)/24)+DATE(1970,1,1)</f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9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>ROUND(Table1[[#This Row],[pledged]]/Table1[[#This Row],[goal]]*100,0)</f>
        <v>136</v>
      </c>
      <c r="P2154">
        <f>IFERROR(ROUND(Table1[[#This Row],[pledged]]/Table1[[#This Row],[backers_count]],2),0)</f>
        <v>35.79</v>
      </c>
      <c r="Q2154" t="s">
        <v>8328</v>
      </c>
      <c r="R2154" t="s">
        <v>8329</v>
      </c>
      <c r="S2154" s="14">
        <f>(((Table1[[#This Row],[launched_at]]/60)/60)/24)+DATE(1970,1,1)</f>
        <v>40638.868611111109</v>
      </c>
      <c r="T2154" s="14">
        <f>(((Table1[[#This Row],[deadline]]/60)/60)/24)+DATE(1970,1,1)</f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9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>ROUND(Table1[[#This Row],[pledged]]/Table1[[#This Row],[goal]]*100,0)</f>
        <v>170</v>
      </c>
      <c r="P2155">
        <f>IFERROR(ROUND(Table1[[#This Row],[pledged]]/Table1[[#This Row],[backers_count]],2),0)</f>
        <v>64.760000000000005</v>
      </c>
      <c r="Q2155" t="s">
        <v>8324</v>
      </c>
      <c r="R2155" t="s">
        <v>8327</v>
      </c>
      <c r="S2155" s="14">
        <f>(((Table1[[#This Row],[launched_at]]/60)/60)/24)+DATE(1970,1,1)</f>
        <v>42019.959837962961</v>
      </c>
      <c r="T2155" s="14">
        <f>(((Table1[[#This Row],[deadline]]/60)/60)/24)+DATE(1970,1,1)</f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9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>ROUND(Table1[[#This Row],[pledged]]/Table1[[#This Row],[goal]]*100,0)</f>
        <v>2702</v>
      </c>
      <c r="P2156">
        <f>IFERROR(ROUND(Table1[[#This Row],[pledged]]/Table1[[#This Row],[backers_count]],2),0)</f>
        <v>38.6</v>
      </c>
      <c r="Q2156" t="s">
        <v>8322</v>
      </c>
      <c r="R2156" t="s">
        <v>8344</v>
      </c>
      <c r="S2156" s="14">
        <f>(((Table1[[#This Row],[launched_at]]/60)/60)/24)+DATE(1970,1,1)</f>
        <v>42604.730567129634</v>
      </c>
      <c r="T2156" s="14">
        <f>(((Table1[[#This Row],[deadline]]/60)/60)/24)+DATE(1970,1,1)</f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9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>ROUND(Table1[[#This Row],[pledged]]/Table1[[#This Row],[goal]]*100,0)</f>
        <v>68</v>
      </c>
      <c r="P2157">
        <f>IFERROR(ROUND(Table1[[#This Row],[pledged]]/Table1[[#This Row],[backers_count]],2),0)</f>
        <v>46.59</v>
      </c>
      <c r="Q2157" t="s">
        <v>8328</v>
      </c>
      <c r="R2157" t="s">
        <v>8351</v>
      </c>
      <c r="S2157" s="14">
        <f>(((Table1[[#This Row],[launched_at]]/60)/60)/24)+DATE(1970,1,1)</f>
        <v>41597.788888888892</v>
      </c>
      <c r="T2157" s="14">
        <f>(((Table1[[#This Row],[deadline]]/60)/60)/24)+DATE(1970,1,1)</f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9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>ROUND(Table1[[#This Row],[pledged]]/Table1[[#This Row],[goal]]*100,0)</f>
        <v>135</v>
      </c>
      <c r="P2158">
        <f>IFERROR(ROUND(Table1[[#This Row],[pledged]]/Table1[[#This Row],[backers_count]],2),0)</f>
        <v>51.96</v>
      </c>
      <c r="Q2158" t="s">
        <v>8328</v>
      </c>
      <c r="R2158" t="s">
        <v>8329</v>
      </c>
      <c r="S2158" s="14">
        <f>(((Table1[[#This Row],[launched_at]]/60)/60)/24)+DATE(1970,1,1)</f>
        <v>41205.198321759257</v>
      </c>
      <c r="T2158" s="14">
        <f>(((Table1[[#This Row],[deadline]]/60)/60)/24)+DATE(1970,1,1)</f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9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>ROUND(Table1[[#This Row],[pledged]]/Table1[[#This Row],[goal]]*100,0)</f>
        <v>135</v>
      </c>
      <c r="P2159">
        <f>IFERROR(ROUND(Table1[[#This Row],[pledged]]/Table1[[#This Row],[backers_count]],2),0)</f>
        <v>79.180000000000007</v>
      </c>
      <c r="Q2159" t="s">
        <v>8328</v>
      </c>
      <c r="R2159" t="s">
        <v>8329</v>
      </c>
      <c r="S2159" s="14">
        <f>(((Table1[[#This Row],[launched_at]]/60)/60)/24)+DATE(1970,1,1)</f>
        <v>40718.839537037034</v>
      </c>
      <c r="T2159" s="14">
        <f>(((Table1[[#This Row],[deadline]]/60)/60)/24)+DATE(1970,1,1)</f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9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>ROUND(Table1[[#This Row],[pledged]]/Table1[[#This Row],[goal]]*100,0)</f>
        <v>41</v>
      </c>
      <c r="P2160">
        <f>IFERROR(ROUND(Table1[[#This Row],[pledged]]/Table1[[#This Row],[backers_count]],2),0)</f>
        <v>84.06</v>
      </c>
      <c r="Q2160" t="s">
        <v>8320</v>
      </c>
      <c r="R2160" t="s">
        <v>8346</v>
      </c>
      <c r="S2160" s="14">
        <f>(((Table1[[#This Row],[launched_at]]/60)/60)/24)+DATE(1970,1,1)</f>
        <v>41983.110995370371</v>
      </c>
      <c r="T2160" s="14">
        <f>(((Table1[[#This Row],[deadline]]/60)/60)/24)+DATE(1970,1,1)</f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9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>ROUND(Table1[[#This Row],[pledged]]/Table1[[#This Row],[goal]]*100,0)</f>
        <v>122</v>
      </c>
      <c r="P2161">
        <f>IFERROR(ROUND(Table1[[#This Row],[pledged]]/Table1[[#This Row],[backers_count]],2),0)</f>
        <v>28.55</v>
      </c>
      <c r="Q2161" t="s">
        <v>8328</v>
      </c>
      <c r="R2161" t="s">
        <v>8337</v>
      </c>
      <c r="S2161" s="14">
        <f>(((Table1[[#This Row],[launched_at]]/60)/60)/24)+DATE(1970,1,1)</f>
        <v>41694.391840277778</v>
      </c>
      <c r="T2161" s="14">
        <f>(((Table1[[#This Row],[deadline]]/60)/60)/24)+DATE(1970,1,1)</f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9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>ROUND(Table1[[#This Row],[pledged]]/Table1[[#This Row],[goal]]*100,0)</f>
        <v>134</v>
      </c>
      <c r="P2162">
        <f>IFERROR(ROUND(Table1[[#This Row],[pledged]]/Table1[[#This Row],[backers_count]],2),0)</f>
        <v>31.81</v>
      </c>
      <c r="Q2162" t="s">
        <v>8312</v>
      </c>
      <c r="R2162" t="s">
        <v>8334</v>
      </c>
      <c r="S2162" s="14">
        <f>(((Table1[[#This Row],[launched_at]]/60)/60)/24)+DATE(1970,1,1)</f>
        <v>41309.11791666667</v>
      </c>
      <c r="T2162" s="14">
        <f>(((Table1[[#This Row],[deadline]]/60)/60)/24)+DATE(1970,1,1)</f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9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>ROUND(Table1[[#This Row],[pledged]]/Table1[[#This Row],[goal]]*100,0)</f>
        <v>9</v>
      </c>
      <c r="P2163">
        <f>IFERROR(ROUND(Table1[[#This Row],[pledged]]/Table1[[#This Row],[backers_count]],2),0)</f>
        <v>222.5</v>
      </c>
      <c r="Q2163" t="s">
        <v>8324</v>
      </c>
      <c r="R2163" t="s">
        <v>8327</v>
      </c>
      <c r="S2163" s="14">
        <f>(((Table1[[#This Row],[launched_at]]/60)/60)/24)+DATE(1970,1,1)</f>
        <v>42695.7105787037</v>
      </c>
      <c r="T2163" s="14">
        <f>(((Table1[[#This Row],[deadline]]/60)/60)/24)+DATE(1970,1,1)</f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9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>ROUND(Table1[[#This Row],[pledged]]/Table1[[#This Row],[goal]]*100,0)</f>
        <v>3</v>
      </c>
      <c r="P2164">
        <f>IFERROR(ROUND(Table1[[#This Row],[pledged]]/Table1[[#This Row],[backers_count]],2),0)</f>
        <v>133.30000000000001</v>
      </c>
      <c r="Q2164" t="s">
        <v>8309</v>
      </c>
      <c r="R2164" t="s">
        <v>8316</v>
      </c>
      <c r="S2164" s="14">
        <f>(((Table1[[#This Row],[launched_at]]/60)/60)/24)+DATE(1970,1,1)</f>
        <v>42082.069560185191</v>
      </c>
      <c r="T2164" s="14">
        <f>(((Table1[[#This Row],[deadline]]/60)/60)/24)+DATE(1970,1,1)</f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9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>ROUND(Table1[[#This Row],[pledged]]/Table1[[#This Row],[goal]]*100,0)</f>
        <v>9</v>
      </c>
      <c r="P2165">
        <f>IFERROR(ROUND(Table1[[#This Row],[pledged]]/Table1[[#This Row],[backers_count]],2),0)</f>
        <v>30.27</v>
      </c>
      <c r="Q2165" t="s">
        <v>8309</v>
      </c>
      <c r="R2165" t="s">
        <v>8311</v>
      </c>
      <c r="S2165" s="14">
        <f>(((Table1[[#This Row],[launched_at]]/60)/60)/24)+DATE(1970,1,1)</f>
        <v>42451.698449074072</v>
      </c>
      <c r="T2165" s="14">
        <f>(((Table1[[#This Row],[deadline]]/60)/60)/24)+DATE(1970,1,1)</f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9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>ROUND(Table1[[#This Row],[pledged]]/Table1[[#This Row],[goal]]*100,0)</f>
        <v>116</v>
      </c>
      <c r="P2166">
        <f>IFERROR(ROUND(Table1[[#This Row],[pledged]]/Table1[[#This Row],[backers_count]],2),0)</f>
        <v>44.33</v>
      </c>
      <c r="Q2166" t="s">
        <v>8324</v>
      </c>
      <c r="R2166" t="s">
        <v>8327</v>
      </c>
      <c r="S2166" s="14">
        <f>(((Table1[[#This Row],[launched_at]]/60)/60)/24)+DATE(1970,1,1)</f>
        <v>42155.920219907406</v>
      </c>
      <c r="T2166" s="14">
        <f>(((Table1[[#This Row],[deadline]]/60)/60)/24)+DATE(1970,1,1)</f>
        <v>42176.888888888891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9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>ROUND(Table1[[#This Row],[pledged]]/Table1[[#This Row],[goal]]*100,0)</f>
        <v>111</v>
      </c>
      <c r="P2167">
        <f>IFERROR(ROUND(Table1[[#This Row],[pledged]]/Table1[[#This Row],[backers_count]],2),0)</f>
        <v>25.58</v>
      </c>
      <c r="Q2167" t="s">
        <v>8314</v>
      </c>
      <c r="R2167" t="s">
        <v>8315</v>
      </c>
      <c r="S2167" s="14">
        <f>(((Table1[[#This Row],[launched_at]]/60)/60)/24)+DATE(1970,1,1)</f>
        <v>42120.628136574072</v>
      </c>
      <c r="T2167" s="14">
        <f>(((Table1[[#This Row],[deadline]]/60)/60)/24)+DATE(1970,1,1)</f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9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>ROUND(Table1[[#This Row],[pledged]]/Table1[[#This Row],[goal]]*100,0)</f>
        <v>133</v>
      </c>
      <c r="P2168">
        <f>IFERROR(ROUND(Table1[[#This Row],[pledged]]/Table1[[#This Row],[backers_count]],2),0)</f>
        <v>42.9</v>
      </c>
      <c r="Q2168" t="s">
        <v>8324</v>
      </c>
      <c r="R2168" t="s">
        <v>8327</v>
      </c>
      <c r="S2168" s="14">
        <f>(((Table1[[#This Row],[launched_at]]/60)/60)/24)+DATE(1970,1,1)</f>
        <v>41948.552847222221</v>
      </c>
      <c r="T2168" s="14">
        <f>(((Table1[[#This Row],[deadline]]/60)/60)/24)+DATE(1970,1,1)</f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9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>ROUND(Table1[[#This Row],[pledged]]/Table1[[#This Row],[goal]]*100,0)</f>
        <v>106</v>
      </c>
      <c r="P2169">
        <f>IFERROR(ROUND(Table1[[#This Row],[pledged]]/Table1[[#This Row],[backers_count]],2),0)</f>
        <v>47.43</v>
      </c>
      <c r="Q2169" t="s">
        <v>8324</v>
      </c>
      <c r="R2169" t="s">
        <v>8336</v>
      </c>
      <c r="S2169" s="14">
        <f>(((Table1[[#This Row],[launched_at]]/60)/60)/24)+DATE(1970,1,1)</f>
        <v>42193.813530092593</v>
      </c>
      <c r="T2169" s="14">
        <f>(((Table1[[#This Row],[deadline]]/60)/60)/24)+DATE(1970,1,1)</f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9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>ROUND(Table1[[#This Row],[pledged]]/Table1[[#This Row],[goal]]*100,0)</f>
        <v>133</v>
      </c>
      <c r="P2170">
        <f>IFERROR(ROUND(Table1[[#This Row],[pledged]]/Table1[[#This Row],[backers_count]],2),0)</f>
        <v>120.55</v>
      </c>
      <c r="Q2170" t="s">
        <v>8324</v>
      </c>
      <c r="R2170" t="s">
        <v>8336</v>
      </c>
      <c r="S2170" s="14">
        <f>(((Table1[[#This Row],[launched_at]]/60)/60)/24)+DATE(1970,1,1)</f>
        <v>42403.035567129627</v>
      </c>
      <c r="T2170" s="14">
        <f>(((Table1[[#This Row],[deadline]]/60)/60)/24)+DATE(1970,1,1)</f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9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>ROUND(Table1[[#This Row],[pledged]]/Table1[[#This Row],[goal]]*100,0)</f>
        <v>17</v>
      </c>
      <c r="P2171">
        <f>IFERROR(ROUND(Table1[[#This Row],[pledged]]/Table1[[#This Row],[backers_count]],2),0)</f>
        <v>66.099999999999994</v>
      </c>
      <c r="Q2171" t="s">
        <v>8324</v>
      </c>
      <c r="R2171" t="s">
        <v>8325</v>
      </c>
      <c r="S2171" s="14">
        <f>(((Table1[[#This Row],[launched_at]]/60)/60)/24)+DATE(1970,1,1)</f>
        <v>42464.958912037036</v>
      </c>
      <c r="T2171" s="14">
        <f>(((Table1[[#This Row],[deadline]]/60)/60)/24)+DATE(1970,1,1)</f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9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>ROUND(Table1[[#This Row],[pledged]]/Table1[[#This Row],[goal]]*100,0)</f>
        <v>120</v>
      </c>
      <c r="P2172">
        <f>IFERROR(ROUND(Table1[[#This Row],[pledged]]/Table1[[#This Row],[backers_count]],2),0)</f>
        <v>38.79</v>
      </c>
      <c r="Q2172" t="s">
        <v>8328</v>
      </c>
      <c r="R2172" t="s">
        <v>8339</v>
      </c>
      <c r="S2172" s="14">
        <f>(((Table1[[#This Row],[launched_at]]/60)/60)/24)+DATE(1970,1,1)</f>
        <v>40987.890740740739</v>
      </c>
      <c r="T2172" s="14">
        <f>(((Table1[[#This Row],[deadline]]/60)/60)/24)+DATE(1970,1,1)</f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9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>ROUND(Table1[[#This Row],[pledged]]/Table1[[#This Row],[goal]]*100,0)</f>
        <v>105</v>
      </c>
      <c r="P2173">
        <f>IFERROR(ROUND(Table1[[#This Row],[pledged]]/Table1[[#This Row],[backers_count]],2),0)</f>
        <v>47</v>
      </c>
      <c r="Q2173" t="s">
        <v>8324</v>
      </c>
      <c r="R2173" t="s">
        <v>8327</v>
      </c>
      <c r="S2173" s="14">
        <f>(((Table1[[#This Row],[launched_at]]/60)/60)/24)+DATE(1970,1,1)</f>
        <v>42018.94159722222</v>
      </c>
      <c r="T2173" s="14">
        <f>(((Table1[[#This Row],[deadline]]/60)/60)/24)+DATE(1970,1,1)</f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9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>ROUND(Table1[[#This Row],[pledged]]/Table1[[#This Row],[goal]]*100,0)</f>
        <v>44</v>
      </c>
      <c r="P2174">
        <f>IFERROR(ROUND(Table1[[#This Row],[pledged]]/Table1[[#This Row],[backers_count]],2),0)</f>
        <v>57.17</v>
      </c>
      <c r="Q2174" t="s">
        <v>8324</v>
      </c>
      <c r="R2174" t="s">
        <v>8327</v>
      </c>
      <c r="S2174" s="14">
        <f>(((Table1[[#This Row],[launched_at]]/60)/60)/24)+DATE(1970,1,1)</f>
        <v>42221.656782407401</v>
      </c>
      <c r="T2174" s="14">
        <f>(((Table1[[#This Row],[deadline]]/60)/60)/24)+DATE(1970,1,1)</f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9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>ROUND(Table1[[#This Row],[pledged]]/Table1[[#This Row],[goal]]*100,0)</f>
        <v>131</v>
      </c>
      <c r="P2175">
        <f>IFERROR(ROUND(Table1[[#This Row],[pledged]]/Table1[[#This Row],[backers_count]],2),0)</f>
        <v>50.46</v>
      </c>
      <c r="Q2175" t="s">
        <v>8324</v>
      </c>
      <c r="R2175" t="s">
        <v>8327</v>
      </c>
      <c r="S2175" s="14">
        <f>(((Table1[[#This Row],[launched_at]]/60)/60)/24)+DATE(1970,1,1)</f>
        <v>42463.81385416667</v>
      </c>
      <c r="T2175" s="14">
        <f>(((Table1[[#This Row],[deadline]]/60)/60)/24)+DATE(1970,1,1)</f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9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>ROUND(Table1[[#This Row],[pledged]]/Table1[[#This Row],[goal]]*100,0)</f>
        <v>7</v>
      </c>
      <c r="P2176">
        <f>IFERROR(ROUND(Table1[[#This Row],[pledged]]/Table1[[#This Row],[backers_count]],2),0)</f>
        <v>6.5</v>
      </c>
      <c r="Q2176" t="s">
        <v>8309</v>
      </c>
      <c r="R2176" t="s">
        <v>8311</v>
      </c>
      <c r="S2176" s="14">
        <f>(((Table1[[#This Row],[launched_at]]/60)/60)/24)+DATE(1970,1,1)</f>
        <v>42696.37572916667</v>
      </c>
      <c r="T2176" s="14">
        <f>(((Table1[[#This Row],[deadline]]/60)/60)/24)+DATE(1970,1,1)</f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9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>ROUND(Table1[[#This Row],[pledged]]/Table1[[#This Row],[goal]]*100,0)</f>
        <v>1</v>
      </c>
      <c r="P2177">
        <f>IFERROR(ROUND(Table1[[#This Row],[pledged]]/Table1[[#This Row],[backers_count]],2),0)</f>
        <v>217.5</v>
      </c>
      <c r="Q2177" t="s">
        <v>8324</v>
      </c>
      <c r="R2177" t="s">
        <v>8327</v>
      </c>
      <c r="S2177" s="14">
        <f>(((Table1[[#This Row],[launched_at]]/60)/60)/24)+DATE(1970,1,1)</f>
        <v>42543.788564814815</v>
      </c>
      <c r="T2177" s="14">
        <f>(((Table1[[#This Row],[deadline]]/60)/60)/24)+DATE(1970,1,1)</f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9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>ROUND(Table1[[#This Row],[pledged]]/Table1[[#This Row],[goal]]*100,0)</f>
        <v>65</v>
      </c>
      <c r="P2178">
        <f>IFERROR(ROUND(Table1[[#This Row],[pledged]]/Table1[[#This Row],[backers_count]],2),0)</f>
        <v>118.36</v>
      </c>
      <c r="Q2178" t="s">
        <v>8328</v>
      </c>
      <c r="R2178" t="s">
        <v>8331</v>
      </c>
      <c r="S2178" s="14">
        <f>(((Table1[[#This Row],[launched_at]]/60)/60)/24)+DATE(1970,1,1)</f>
        <v>42021.139733796299</v>
      </c>
      <c r="T2178" s="14">
        <f>(((Table1[[#This Row],[deadline]]/60)/60)/24)+DATE(1970,1,1)</f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9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>ROUND(Table1[[#This Row],[pledged]]/Table1[[#This Row],[goal]]*100,0)</f>
        <v>100</v>
      </c>
      <c r="P2179">
        <f>IFERROR(ROUND(Table1[[#This Row],[pledged]]/Table1[[#This Row],[backers_count]],2),0)</f>
        <v>50.04</v>
      </c>
      <c r="Q2179" t="s">
        <v>8328</v>
      </c>
      <c r="R2179" t="s">
        <v>8332</v>
      </c>
      <c r="S2179" s="14">
        <f>(((Table1[[#This Row],[launched_at]]/60)/60)/24)+DATE(1970,1,1)</f>
        <v>41827.906689814816</v>
      </c>
      <c r="T2179" s="14">
        <f>(((Table1[[#This Row],[deadline]]/60)/60)/24)+DATE(1970,1,1)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9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>ROUND(Table1[[#This Row],[pledged]]/Table1[[#This Row],[goal]]*100,0)</f>
        <v>16</v>
      </c>
      <c r="P2180">
        <f>IFERROR(ROUND(Table1[[#This Row],[pledged]]/Table1[[#This Row],[backers_count]],2),0)</f>
        <v>76.47</v>
      </c>
      <c r="Q2180" t="s">
        <v>8322</v>
      </c>
      <c r="R2180" t="s">
        <v>8326</v>
      </c>
      <c r="S2180" s="14">
        <f>(((Table1[[#This Row],[launched_at]]/60)/60)/24)+DATE(1970,1,1)</f>
        <v>42248.632199074069</v>
      </c>
      <c r="T2180" s="14">
        <f>(((Table1[[#This Row],[deadline]]/60)/60)/24)+DATE(1970,1,1)</f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9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>ROUND(Table1[[#This Row],[pledged]]/Table1[[#This Row],[goal]]*100,0)</f>
        <v>104</v>
      </c>
      <c r="P2181">
        <f>IFERROR(ROUND(Table1[[#This Row],[pledged]]/Table1[[#This Row],[backers_count]],2),0)</f>
        <v>52</v>
      </c>
      <c r="Q2181" t="s">
        <v>8324</v>
      </c>
      <c r="R2181" t="s">
        <v>8327</v>
      </c>
      <c r="S2181" s="14">
        <f>(((Table1[[#This Row],[launched_at]]/60)/60)/24)+DATE(1970,1,1)</f>
        <v>41226.017361111109</v>
      </c>
      <c r="T2181" s="14">
        <f>(((Table1[[#This Row],[deadline]]/60)/60)/24)+DATE(1970,1,1)</f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9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>ROUND(Table1[[#This Row],[pledged]]/Table1[[#This Row],[goal]]*100,0)</f>
        <v>6</v>
      </c>
      <c r="P2182">
        <f>IFERROR(ROUND(Table1[[#This Row],[pledged]]/Table1[[#This Row],[backers_count]],2),0)</f>
        <v>49.88</v>
      </c>
      <c r="Q2182" t="s">
        <v>8322</v>
      </c>
      <c r="R2182" t="s">
        <v>8326</v>
      </c>
      <c r="S2182" s="14">
        <f>(((Table1[[#This Row],[launched_at]]/60)/60)/24)+DATE(1970,1,1)</f>
        <v>41855.777905092589</v>
      </c>
      <c r="T2182" s="14">
        <f>(((Table1[[#This Row],[deadline]]/60)/60)/24)+DATE(1970,1,1)</f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9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>ROUND(Table1[[#This Row],[pledged]]/Table1[[#This Row],[goal]]*100,0)</f>
        <v>9</v>
      </c>
      <c r="P2183">
        <f>IFERROR(ROUND(Table1[[#This Row],[pledged]]/Table1[[#This Row],[backers_count]],2),0)</f>
        <v>64.8</v>
      </c>
      <c r="Q2183" t="s">
        <v>8324</v>
      </c>
      <c r="R2183" t="s">
        <v>8325</v>
      </c>
      <c r="S2183" s="14">
        <f>(((Table1[[#This Row],[launched_at]]/60)/60)/24)+DATE(1970,1,1)</f>
        <v>42551.102314814809</v>
      </c>
      <c r="T2183" s="14">
        <f>(((Table1[[#This Row],[deadline]]/60)/60)/24)+DATE(1970,1,1)</f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9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>ROUND(Table1[[#This Row],[pledged]]/Table1[[#This Row],[goal]]*100,0)</f>
        <v>123</v>
      </c>
      <c r="P2184">
        <f>IFERROR(ROUND(Table1[[#This Row],[pledged]]/Table1[[#This Row],[backers_count]],2),0)</f>
        <v>43.2</v>
      </c>
      <c r="Q2184" t="s">
        <v>8324</v>
      </c>
      <c r="R2184" t="s">
        <v>8327</v>
      </c>
      <c r="S2184" s="14">
        <f>(((Table1[[#This Row],[launched_at]]/60)/60)/24)+DATE(1970,1,1)</f>
        <v>42556.504490740743</v>
      </c>
      <c r="T2184" s="14">
        <f>(((Table1[[#This Row],[deadline]]/60)/60)/24)+DATE(1970,1,1)</f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9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>ROUND(Table1[[#This Row],[pledged]]/Table1[[#This Row],[goal]]*100,0)</f>
        <v>11</v>
      </c>
      <c r="P2185">
        <f>IFERROR(ROUND(Table1[[#This Row],[pledged]]/Table1[[#This Row],[backers_count]],2),0)</f>
        <v>46.18</v>
      </c>
      <c r="Q2185" t="s">
        <v>8322</v>
      </c>
      <c r="R2185" t="s">
        <v>8338</v>
      </c>
      <c r="S2185" s="14">
        <f>(((Table1[[#This Row],[launched_at]]/60)/60)/24)+DATE(1970,1,1)</f>
        <v>42110.153043981481</v>
      </c>
      <c r="T2185" s="14">
        <f>(((Table1[[#This Row],[deadline]]/60)/60)/24)+DATE(1970,1,1)</f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9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>ROUND(Table1[[#This Row],[pledged]]/Table1[[#This Row],[goal]]*100,0)</f>
        <v>143</v>
      </c>
      <c r="P2186">
        <f>IFERROR(ROUND(Table1[[#This Row],[pledged]]/Table1[[#This Row],[backers_count]],2),0)</f>
        <v>51.6</v>
      </c>
      <c r="Q2186" t="s">
        <v>8324</v>
      </c>
      <c r="R2186" t="s">
        <v>8325</v>
      </c>
      <c r="S2186" s="14">
        <f>(((Table1[[#This Row],[launched_at]]/60)/60)/24)+DATE(1970,1,1)</f>
        <v>42783.459398148145</v>
      </c>
      <c r="T2186" s="14">
        <f>(((Table1[[#This Row],[deadline]]/60)/60)/24)+DATE(1970,1,1)</f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9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>ROUND(Table1[[#This Row],[pledged]]/Table1[[#This Row],[goal]]*100,0)</f>
        <v>41</v>
      </c>
      <c r="P2187">
        <f>IFERROR(ROUND(Table1[[#This Row],[pledged]]/Table1[[#This Row],[backers_count]],2),0)</f>
        <v>28.58</v>
      </c>
      <c r="Q2187" t="s">
        <v>8328</v>
      </c>
      <c r="R2187" t="s">
        <v>8351</v>
      </c>
      <c r="S2187" s="14">
        <f>(((Table1[[#This Row],[launched_at]]/60)/60)/24)+DATE(1970,1,1)</f>
        <v>41276.496840277774</v>
      </c>
      <c r="T2187" s="14">
        <f>(((Table1[[#This Row],[deadline]]/60)/60)/24)+DATE(1970,1,1)</f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9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>ROUND(Table1[[#This Row],[pledged]]/Table1[[#This Row],[goal]]*100,0)</f>
        <v>171</v>
      </c>
      <c r="P2188">
        <f>IFERROR(ROUND(Table1[[#This Row],[pledged]]/Table1[[#This Row],[backers_count]],2),0)</f>
        <v>31.34</v>
      </c>
      <c r="Q2188" t="s">
        <v>8328</v>
      </c>
      <c r="R2188" t="s">
        <v>8329</v>
      </c>
      <c r="S2188" s="14">
        <f>(((Table1[[#This Row],[launched_at]]/60)/60)/24)+DATE(1970,1,1)</f>
        <v>41088.691493055558</v>
      </c>
      <c r="T2188" s="14">
        <f>(((Table1[[#This Row],[deadline]]/60)/60)/24)+DATE(1970,1,1)</f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9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>ROUND(Table1[[#This Row],[pledged]]/Table1[[#This Row],[goal]]*100,0)</f>
        <v>128</v>
      </c>
      <c r="P2189">
        <f>IFERROR(ROUND(Table1[[#This Row],[pledged]]/Table1[[#This Row],[backers_count]],2),0)</f>
        <v>183.29</v>
      </c>
      <c r="Q2189" t="s">
        <v>8322</v>
      </c>
      <c r="R2189" t="s">
        <v>8323</v>
      </c>
      <c r="S2189" s="14">
        <f>(((Table1[[#This Row],[launched_at]]/60)/60)/24)+DATE(1970,1,1)</f>
        <v>42113.981446759266</v>
      </c>
      <c r="T2189" s="14">
        <f>(((Table1[[#This Row],[deadline]]/60)/60)/24)+DATE(1970,1,1)</f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9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>ROUND(Table1[[#This Row],[pledged]]/Table1[[#This Row],[goal]]*100,0)</f>
        <v>128</v>
      </c>
      <c r="P2190">
        <f>IFERROR(ROUND(Table1[[#This Row],[pledged]]/Table1[[#This Row],[backers_count]],2),0)</f>
        <v>37.65</v>
      </c>
      <c r="Q2190" t="s">
        <v>8324</v>
      </c>
      <c r="R2190" t="s">
        <v>8336</v>
      </c>
      <c r="S2190" s="14">
        <f>(((Table1[[#This Row],[launched_at]]/60)/60)/24)+DATE(1970,1,1)</f>
        <v>41912.650729166664</v>
      </c>
      <c r="T2190" s="14">
        <f>(((Table1[[#This Row],[deadline]]/60)/60)/24)+DATE(1970,1,1)</f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9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>ROUND(Table1[[#This Row],[pledged]]/Table1[[#This Row],[goal]]*100,0)</f>
        <v>128</v>
      </c>
      <c r="P2191">
        <f>IFERROR(ROUND(Table1[[#This Row],[pledged]]/Table1[[#This Row],[backers_count]],2),0)</f>
        <v>49.23</v>
      </c>
      <c r="Q2191" t="s">
        <v>8324</v>
      </c>
      <c r="R2191" t="s">
        <v>8327</v>
      </c>
      <c r="S2191" s="14">
        <f>(((Table1[[#This Row],[launched_at]]/60)/60)/24)+DATE(1970,1,1)</f>
        <v>42521.654328703706</v>
      </c>
      <c r="T2191" s="14">
        <f>(((Table1[[#This Row],[deadline]]/60)/60)/24)+DATE(1970,1,1)</f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9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>ROUND(Table1[[#This Row],[pledged]]/Table1[[#This Row],[goal]]*100,0)</f>
        <v>36</v>
      </c>
      <c r="P2192">
        <f>IFERROR(ROUND(Table1[[#This Row],[pledged]]/Table1[[#This Row],[backers_count]],2),0)</f>
        <v>127.6</v>
      </c>
      <c r="Q2192" t="s">
        <v>8324</v>
      </c>
      <c r="R2192" t="s">
        <v>8336</v>
      </c>
      <c r="S2192" s="14">
        <f>(((Table1[[#This Row],[launched_at]]/60)/60)/24)+DATE(1970,1,1)</f>
        <v>42450.88282407407</v>
      </c>
      <c r="T2192" s="14">
        <f>(((Table1[[#This Row],[deadline]]/60)/60)/24)+DATE(1970,1,1)</f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9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>ROUND(Table1[[#This Row],[pledged]]/Table1[[#This Row],[goal]]*100,0)</f>
        <v>128</v>
      </c>
      <c r="P2193">
        <f>IFERROR(ROUND(Table1[[#This Row],[pledged]]/Table1[[#This Row],[backers_count]],2),0)</f>
        <v>47.22</v>
      </c>
      <c r="Q2193" t="s">
        <v>8324</v>
      </c>
      <c r="R2193" t="s">
        <v>8327</v>
      </c>
      <c r="S2193" s="14">
        <f>(((Table1[[#This Row],[launched_at]]/60)/60)/24)+DATE(1970,1,1)</f>
        <v>42443.802361111113</v>
      </c>
      <c r="T2193" s="14">
        <f>(((Table1[[#This Row],[deadline]]/60)/60)/24)+DATE(1970,1,1)</f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9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>ROUND(Table1[[#This Row],[pledged]]/Table1[[#This Row],[goal]]*100,0)</f>
        <v>127</v>
      </c>
      <c r="P2194">
        <f>IFERROR(ROUND(Table1[[#This Row],[pledged]]/Table1[[#This Row],[backers_count]],2),0)</f>
        <v>45.46</v>
      </c>
      <c r="Q2194" t="s">
        <v>8328</v>
      </c>
      <c r="R2194" t="s">
        <v>8332</v>
      </c>
      <c r="S2194" s="14">
        <f>(((Table1[[#This Row],[launched_at]]/60)/60)/24)+DATE(1970,1,1)</f>
        <v>40679.743067129632</v>
      </c>
      <c r="T2194" s="14">
        <f>(((Table1[[#This Row],[deadline]]/60)/60)/24)+DATE(1970,1,1)</f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9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>ROUND(Table1[[#This Row],[pledged]]/Table1[[#This Row],[goal]]*100,0)</f>
        <v>212</v>
      </c>
      <c r="P2195">
        <f>IFERROR(ROUND(Table1[[#This Row],[pledged]]/Table1[[#This Row],[backers_count]],2),0)</f>
        <v>13.54</v>
      </c>
      <c r="Q2195" t="s">
        <v>8320</v>
      </c>
      <c r="R2195" t="s">
        <v>8321</v>
      </c>
      <c r="S2195" s="14">
        <f>(((Table1[[#This Row],[launched_at]]/60)/60)/24)+DATE(1970,1,1)</f>
        <v>41767.650347222225</v>
      </c>
      <c r="T2195" s="14">
        <f>(((Table1[[#This Row],[deadline]]/60)/60)/24)+DATE(1970,1,1)</f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9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>ROUND(Table1[[#This Row],[pledged]]/Table1[[#This Row],[goal]]*100,0)</f>
        <v>127</v>
      </c>
      <c r="P2196">
        <f>IFERROR(ROUND(Table1[[#This Row],[pledged]]/Table1[[#This Row],[backers_count]],2),0)</f>
        <v>50.88</v>
      </c>
      <c r="Q2196" t="s">
        <v>8324</v>
      </c>
      <c r="R2196" t="s">
        <v>8325</v>
      </c>
      <c r="S2196" s="14">
        <f>(((Table1[[#This Row],[launched_at]]/60)/60)/24)+DATE(1970,1,1)</f>
        <v>42228.044664351852</v>
      </c>
      <c r="T2196" s="14">
        <f>(((Table1[[#This Row],[deadline]]/60)/60)/24)+DATE(1970,1,1)</f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9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>ROUND(Table1[[#This Row],[pledged]]/Table1[[#This Row],[goal]]*100,0)</f>
        <v>127</v>
      </c>
      <c r="P2197">
        <f>IFERROR(ROUND(Table1[[#This Row],[pledged]]/Table1[[#This Row],[backers_count]],2),0)</f>
        <v>48.85</v>
      </c>
      <c r="Q2197" t="s">
        <v>8328</v>
      </c>
      <c r="R2197" t="s">
        <v>8329</v>
      </c>
      <c r="S2197" s="14">
        <f>(((Table1[[#This Row],[launched_at]]/60)/60)/24)+DATE(1970,1,1)</f>
        <v>41402.558819444443</v>
      </c>
      <c r="T2197" s="14">
        <f>(((Table1[[#This Row],[deadline]]/60)/60)/24)+DATE(1970,1,1)</f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9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>ROUND(Table1[[#This Row],[pledged]]/Table1[[#This Row],[goal]]*100,0)</f>
        <v>180</v>
      </c>
      <c r="P2198">
        <f>IFERROR(ROUND(Table1[[#This Row],[pledged]]/Table1[[#This Row],[backers_count]],2),0)</f>
        <v>26.27</v>
      </c>
      <c r="Q2198" t="s">
        <v>8328</v>
      </c>
      <c r="R2198" t="s">
        <v>8329</v>
      </c>
      <c r="S2198" s="14">
        <f>(((Table1[[#This Row],[launched_at]]/60)/60)/24)+DATE(1970,1,1)</f>
        <v>41145.719305555554</v>
      </c>
      <c r="T2198" s="14">
        <f>(((Table1[[#This Row],[deadline]]/60)/60)/24)+DATE(1970,1,1)</f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9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>ROUND(Table1[[#This Row],[pledged]]/Table1[[#This Row],[goal]]*100,0)</f>
        <v>105</v>
      </c>
      <c r="P2199">
        <f>IFERROR(ROUND(Table1[[#This Row],[pledged]]/Table1[[#This Row],[backers_count]],2),0)</f>
        <v>39.380000000000003</v>
      </c>
      <c r="Q2199" t="s">
        <v>8324</v>
      </c>
      <c r="R2199" t="s">
        <v>8327</v>
      </c>
      <c r="S2199" s="14">
        <f>(((Table1[[#This Row],[launched_at]]/60)/60)/24)+DATE(1970,1,1)</f>
        <v>42222.730034722219</v>
      </c>
      <c r="T2199" s="14">
        <f>(((Table1[[#This Row],[deadline]]/60)/60)/24)+DATE(1970,1,1)</f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9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>ROUND(Table1[[#This Row],[pledged]]/Table1[[#This Row],[goal]]*100,0)</f>
        <v>126</v>
      </c>
      <c r="P2200">
        <f>IFERROR(ROUND(Table1[[#This Row],[pledged]]/Table1[[#This Row],[backers_count]],2),0)</f>
        <v>74.12</v>
      </c>
      <c r="Q2200" t="s">
        <v>8324</v>
      </c>
      <c r="R2200" t="s">
        <v>8327</v>
      </c>
      <c r="S2200" s="14">
        <f>(((Table1[[#This Row],[launched_at]]/60)/60)/24)+DATE(1970,1,1)</f>
        <v>41891.96503472222</v>
      </c>
      <c r="T2200" s="14">
        <f>(((Table1[[#This Row],[deadline]]/60)/60)/24)+DATE(1970,1,1)</f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9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>ROUND(Table1[[#This Row],[pledged]]/Table1[[#This Row],[goal]]*100,0)</f>
        <v>126</v>
      </c>
      <c r="P2201">
        <f>IFERROR(ROUND(Table1[[#This Row],[pledged]]/Table1[[#This Row],[backers_count]],2),0)</f>
        <v>25.69</v>
      </c>
      <c r="Q2201" t="s">
        <v>8324</v>
      </c>
      <c r="R2201" t="s">
        <v>8327</v>
      </c>
      <c r="S2201" s="14">
        <f>(((Table1[[#This Row],[launched_at]]/60)/60)/24)+DATE(1970,1,1)</f>
        <v>42608.36583333333</v>
      </c>
      <c r="T2201" s="14">
        <f>(((Table1[[#This Row],[deadline]]/60)/60)/24)+DATE(1970,1,1)</f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9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>ROUND(Table1[[#This Row],[pledged]]/Table1[[#This Row],[goal]]*100,0)</f>
        <v>105</v>
      </c>
      <c r="P2202">
        <f>IFERROR(ROUND(Table1[[#This Row],[pledged]]/Table1[[#This Row],[backers_count]],2),0)</f>
        <v>139.56</v>
      </c>
      <c r="Q2202" t="s">
        <v>8324</v>
      </c>
      <c r="R2202" t="s">
        <v>8327</v>
      </c>
      <c r="S2202" s="14">
        <f>(((Table1[[#This Row],[launched_at]]/60)/60)/24)+DATE(1970,1,1)</f>
        <v>42375.114988425921</v>
      </c>
      <c r="T2202" s="14">
        <f>(((Table1[[#This Row],[deadline]]/60)/60)/24)+DATE(1970,1,1)</f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9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>ROUND(Table1[[#This Row],[pledged]]/Table1[[#This Row],[goal]]*100,0)</f>
        <v>114</v>
      </c>
      <c r="P2203">
        <f>IFERROR(ROUND(Table1[[#This Row],[pledged]]/Table1[[#This Row],[backers_count]],2),0)</f>
        <v>65.84</v>
      </c>
      <c r="Q2203" t="s">
        <v>8328</v>
      </c>
      <c r="R2203" t="s">
        <v>8329</v>
      </c>
      <c r="S2203" s="14">
        <f>(((Table1[[#This Row],[launched_at]]/60)/60)/24)+DATE(1970,1,1)</f>
        <v>40970.750034722223</v>
      </c>
      <c r="T2203" s="14">
        <f>(((Table1[[#This Row],[deadline]]/60)/60)/24)+DATE(1970,1,1)</f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9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>ROUND(Table1[[#This Row],[pledged]]/Table1[[#This Row],[goal]]*100,0)</f>
        <v>2</v>
      </c>
      <c r="P2204">
        <f>IFERROR(ROUND(Table1[[#This Row],[pledged]]/Table1[[#This Row],[backers_count]],2),0)</f>
        <v>113.64</v>
      </c>
      <c r="Q2204" t="s">
        <v>8322</v>
      </c>
      <c r="R2204" t="s">
        <v>8340</v>
      </c>
      <c r="S2204" s="14">
        <f>(((Table1[[#This Row],[launched_at]]/60)/60)/24)+DATE(1970,1,1)</f>
        <v>40750.710104166668</v>
      </c>
      <c r="T2204" s="14">
        <f>(((Table1[[#This Row],[deadline]]/60)/60)/24)+DATE(1970,1,1)</f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9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>ROUND(Table1[[#This Row],[pledged]]/Table1[[#This Row],[goal]]*100,0)</f>
        <v>104</v>
      </c>
      <c r="P2205">
        <f>IFERROR(ROUND(Table1[[#This Row],[pledged]]/Table1[[#This Row],[backers_count]],2),0)</f>
        <v>59.52</v>
      </c>
      <c r="Q2205" t="s">
        <v>8324</v>
      </c>
      <c r="R2205" t="s">
        <v>8327</v>
      </c>
      <c r="S2205" s="14">
        <f>(((Table1[[#This Row],[launched_at]]/60)/60)/24)+DATE(1970,1,1)</f>
        <v>42277.583472222221</v>
      </c>
      <c r="T2205" s="14">
        <f>(((Table1[[#This Row],[deadline]]/60)/60)/24)+DATE(1970,1,1)</f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9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>ROUND(Table1[[#This Row],[pledged]]/Table1[[#This Row],[goal]]*100,0)</f>
        <v>100</v>
      </c>
      <c r="P2206">
        <f>IFERROR(ROUND(Table1[[#This Row],[pledged]]/Table1[[#This Row],[backers_count]],2),0)</f>
        <v>62.5</v>
      </c>
      <c r="Q2206" t="s">
        <v>8324</v>
      </c>
      <c r="R2206" t="s">
        <v>8327</v>
      </c>
      <c r="S2206" s="14">
        <f>(((Table1[[#This Row],[launched_at]]/60)/60)/24)+DATE(1970,1,1)</f>
        <v>41788.58997685185</v>
      </c>
      <c r="T2206" s="14">
        <f>(((Table1[[#This Row],[deadline]]/60)/60)/24)+DATE(1970,1,1)</f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9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>ROUND(Table1[[#This Row],[pledged]]/Table1[[#This Row],[goal]]*100,0)</f>
        <v>156</v>
      </c>
      <c r="P2207">
        <f>IFERROR(ROUND(Table1[[#This Row],[pledged]]/Table1[[#This Row],[backers_count]],2),0)</f>
        <v>51.92</v>
      </c>
      <c r="Q2207" t="s">
        <v>8324</v>
      </c>
      <c r="R2207" t="s">
        <v>8327</v>
      </c>
      <c r="S2207" s="14">
        <f>(((Table1[[#This Row],[launched_at]]/60)/60)/24)+DATE(1970,1,1)</f>
        <v>42360.887835648144</v>
      </c>
      <c r="T2207" s="14">
        <f>(((Table1[[#This Row],[deadline]]/60)/60)/24)+DATE(1970,1,1)</f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9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>ROUND(Table1[[#This Row],[pledged]]/Table1[[#This Row],[goal]]*100,0)</f>
        <v>12</v>
      </c>
      <c r="P2208">
        <f>IFERROR(ROUND(Table1[[#This Row],[pledged]]/Table1[[#This Row],[backers_count]],2),0)</f>
        <v>49.8</v>
      </c>
      <c r="Q2208" t="s">
        <v>8309</v>
      </c>
      <c r="R2208" t="s">
        <v>8343</v>
      </c>
      <c r="S2208" s="14">
        <f>(((Table1[[#This Row],[launched_at]]/60)/60)/24)+DATE(1970,1,1)</f>
        <v>42507.29932870371</v>
      </c>
      <c r="T2208" s="14">
        <f>(((Table1[[#This Row],[deadline]]/60)/60)/24)+DATE(1970,1,1)</f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9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>ROUND(Table1[[#This Row],[pledged]]/Table1[[#This Row],[goal]]*100,0)</f>
        <v>104</v>
      </c>
      <c r="P2209">
        <f>IFERROR(ROUND(Table1[[#This Row],[pledged]]/Table1[[#This Row],[backers_count]],2),0)</f>
        <v>27.07</v>
      </c>
      <c r="Q2209" t="s">
        <v>8324</v>
      </c>
      <c r="R2209" t="s">
        <v>8327</v>
      </c>
      <c r="S2209" s="14">
        <f>(((Table1[[#This Row],[launched_at]]/60)/60)/24)+DATE(1970,1,1)</f>
        <v>42026.920428240745</v>
      </c>
      <c r="T2209" s="14">
        <f>(((Table1[[#This Row],[deadline]]/60)/60)/24)+DATE(1970,1,1)</f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9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>ROUND(Table1[[#This Row],[pledged]]/Table1[[#This Row],[goal]]*100,0)</f>
        <v>5</v>
      </c>
      <c r="P2210">
        <f>IFERROR(ROUND(Table1[[#This Row],[pledged]]/Table1[[#This Row],[backers_count]],2),0)</f>
        <v>88.64</v>
      </c>
      <c r="Q2210" t="s">
        <v>8324</v>
      </c>
      <c r="R2210" t="s">
        <v>8336</v>
      </c>
      <c r="S2210" s="14">
        <f>(((Table1[[#This Row],[launched_at]]/60)/60)/24)+DATE(1970,1,1)</f>
        <v>42682.67768518519</v>
      </c>
      <c r="T2210" s="14">
        <f>(((Table1[[#This Row],[deadline]]/60)/60)/24)+DATE(1970,1,1)</f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9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>ROUND(Table1[[#This Row],[pledged]]/Table1[[#This Row],[goal]]*100,0)</f>
        <v>145</v>
      </c>
      <c r="P2211">
        <f>IFERROR(ROUND(Table1[[#This Row],[pledged]]/Table1[[#This Row],[backers_count]],2),0)</f>
        <v>56.14</v>
      </c>
      <c r="Q2211" t="s">
        <v>8322</v>
      </c>
      <c r="R2211" t="s">
        <v>8333</v>
      </c>
      <c r="S2211" s="14">
        <f>(((Table1[[#This Row],[launched_at]]/60)/60)/24)+DATE(1970,1,1)</f>
        <v>42175.816365740742</v>
      </c>
      <c r="T2211" s="14">
        <f>(((Table1[[#This Row],[deadline]]/60)/60)/24)+DATE(1970,1,1)</f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9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>ROUND(Table1[[#This Row],[pledged]]/Table1[[#This Row],[goal]]*100,0)</f>
        <v>102</v>
      </c>
      <c r="P2212">
        <f>IFERROR(ROUND(Table1[[#This Row],[pledged]]/Table1[[#This Row],[backers_count]],2),0)</f>
        <v>42.24</v>
      </c>
      <c r="Q2212" t="s">
        <v>8328</v>
      </c>
      <c r="R2212" t="s">
        <v>8329</v>
      </c>
      <c r="S2212" s="14">
        <f>(((Table1[[#This Row],[launched_at]]/60)/60)/24)+DATE(1970,1,1)</f>
        <v>41925.906689814816</v>
      </c>
      <c r="T2212" s="14">
        <f>(((Table1[[#This Row],[deadline]]/60)/60)/24)+DATE(1970,1,1)</f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9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>ROUND(Table1[[#This Row],[pledged]]/Table1[[#This Row],[goal]]*100,0)</f>
        <v>175</v>
      </c>
      <c r="P2213">
        <f>IFERROR(ROUND(Table1[[#This Row],[pledged]]/Table1[[#This Row],[backers_count]],2),0)</f>
        <v>68.06</v>
      </c>
      <c r="Q2213" t="s">
        <v>8324</v>
      </c>
      <c r="R2213" t="s">
        <v>8327</v>
      </c>
      <c r="S2213" s="14">
        <f>(((Table1[[#This Row],[launched_at]]/60)/60)/24)+DATE(1970,1,1)</f>
        <v>42003.948425925926</v>
      </c>
      <c r="T2213" s="14">
        <f>(((Table1[[#This Row],[deadline]]/60)/60)/24)+DATE(1970,1,1)</f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9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>ROUND(Table1[[#This Row],[pledged]]/Table1[[#This Row],[goal]]*100,0)</f>
        <v>4</v>
      </c>
      <c r="P2214">
        <f>IFERROR(ROUND(Table1[[#This Row],[pledged]]/Table1[[#This Row],[backers_count]],2),0)</f>
        <v>175</v>
      </c>
      <c r="Q2214" t="s">
        <v>8324</v>
      </c>
      <c r="R2214" t="s">
        <v>8327</v>
      </c>
      <c r="S2214" s="14">
        <f>(((Table1[[#This Row],[launched_at]]/60)/60)/24)+DATE(1970,1,1)</f>
        <v>42508.179965277777</v>
      </c>
      <c r="T2214" s="14">
        <f>(((Table1[[#This Row],[deadline]]/60)/60)/24)+DATE(1970,1,1)</f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9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>ROUND(Table1[[#This Row],[pledged]]/Table1[[#This Row],[goal]]*100,0)</f>
        <v>0</v>
      </c>
      <c r="P2215">
        <f>IFERROR(ROUND(Table1[[#This Row],[pledged]]/Table1[[#This Row],[backers_count]],2),0)</f>
        <v>306</v>
      </c>
      <c r="Q2215" t="s">
        <v>8320</v>
      </c>
      <c r="R2215" t="s">
        <v>8346</v>
      </c>
      <c r="S2215" s="14">
        <f>(((Table1[[#This Row],[launched_at]]/60)/60)/24)+DATE(1970,1,1)</f>
        <v>42252.277615740735</v>
      </c>
      <c r="T2215" s="14">
        <f>(((Table1[[#This Row],[deadline]]/60)/60)/24)+DATE(1970,1,1)</f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9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>ROUND(Table1[[#This Row],[pledged]]/Table1[[#This Row],[goal]]*100,0)</f>
        <v>163</v>
      </c>
      <c r="P2216">
        <f>IFERROR(ROUND(Table1[[#This Row],[pledged]]/Table1[[#This Row],[backers_count]],2),0)</f>
        <v>58.1</v>
      </c>
      <c r="Q2216" t="s">
        <v>8324</v>
      </c>
      <c r="R2216" t="s">
        <v>8327</v>
      </c>
      <c r="S2216" s="14">
        <f>(((Table1[[#This Row],[launched_at]]/60)/60)/24)+DATE(1970,1,1)</f>
        <v>40644.159259259257</v>
      </c>
      <c r="T2216" s="14">
        <f>(((Table1[[#This Row],[deadline]]/60)/60)/24)+DATE(1970,1,1)</f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9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>ROUND(Table1[[#This Row],[pledged]]/Table1[[#This Row],[goal]]*100,0)</f>
        <v>122</v>
      </c>
      <c r="P2217">
        <f>IFERROR(ROUND(Table1[[#This Row],[pledged]]/Table1[[#This Row],[backers_count]],2),0)</f>
        <v>60.9</v>
      </c>
      <c r="Q2217" t="s">
        <v>8324</v>
      </c>
      <c r="R2217" t="s">
        <v>8327</v>
      </c>
      <c r="S2217" s="14">
        <f>(((Table1[[#This Row],[launched_at]]/60)/60)/24)+DATE(1970,1,1)</f>
        <v>42036.24428240741</v>
      </c>
      <c r="T2217" s="14">
        <f>(((Table1[[#This Row],[deadline]]/60)/60)/24)+DATE(1970,1,1)</f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9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>ROUND(Table1[[#This Row],[pledged]]/Table1[[#This Row],[goal]]*100,0)</f>
        <v>180</v>
      </c>
      <c r="P2218">
        <f>IFERROR(ROUND(Table1[[#This Row],[pledged]]/Table1[[#This Row],[backers_count]],2),0)</f>
        <v>43.5</v>
      </c>
      <c r="Q2218" t="s">
        <v>8324</v>
      </c>
      <c r="R2218" t="s">
        <v>8327</v>
      </c>
      <c r="S2218" s="14">
        <f>(((Table1[[#This Row],[launched_at]]/60)/60)/24)+DATE(1970,1,1)</f>
        <v>41923.354351851849</v>
      </c>
      <c r="T2218" s="14">
        <f>(((Table1[[#This Row],[deadline]]/60)/60)/24)+DATE(1970,1,1)</f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9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>ROUND(Table1[[#This Row],[pledged]]/Table1[[#This Row],[goal]]*100,0)</f>
        <v>5</v>
      </c>
      <c r="P2219">
        <f>IFERROR(ROUND(Table1[[#This Row],[pledged]]/Table1[[#This Row],[backers_count]],2),0)</f>
        <v>71.59</v>
      </c>
      <c r="Q2219" t="s">
        <v>8317</v>
      </c>
      <c r="R2219" t="s">
        <v>8345</v>
      </c>
      <c r="S2219" s="14">
        <f>(((Table1[[#This Row],[launched_at]]/60)/60)/24)+DATE(1970,1,1)</f>
        <v>42328.779224537036</v>
      </c>
      <c r="T2219" s="14">
        <f>(((Table1[[#This Row],[deadline]]/60)/60)/24)+DATE(1970,1,1)</f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9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>ROUND(Table1[[#This Row],[pledged]]/Table1[[#This Row],[goal]]*100,0)</f>
        <v>2</v>
      </c>
      <c r="P2220">
        <f>IFERROR(ROUND(Table1[[#This Row],[pledged]]/Table1[[#This Row],[backers_count]],2),0)</f>
        <v>202.83</v>
      </c>
      <c r="Q2220" t="s">
        <v>8320</v>
      </c>
      <c r="R2220" t="s">
        <v>8346</v>
      </c>
      <c r="S2220" s="14">
        <f>(((Table1[[#This Row],[launched_at]]/60)/60)/24)+DATE(1970,1,1)</f>
        <v>42338.675381944442</v>
      </c>
      <c r="T2220" s="14">
        <f>(((Table1[[#This Row],[deadline]]/60)/60)/24)+DATE(1970,1,1)</f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9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>ROUND(Table1[[#This Row],[pledged]]/Table1[[#This Row],[goal]]*100,0)</f>
        <v>124</v>
      </c>
      <c r="P2221">
        <f>IFERROR(ROUND(Table1[[#This Row],[pledged]]/Table1[[#This Row],[backers_count]],2),0)</f>
        <v>45.04</v>
      </c>
      <c r="Q2221" t="s">
        <v>8324</v>
      </c>
      <c r="R2221" t="s">
        <v>8327</v>
      </c>
      <c r="S2221" s="14">
        <f>(((Table1[[#This Row],[launched_at]]/60)/60)/24)+DATE(1970,1,1)</f>
        <v>42011.202581018515</v>
      </c>
      <c r="T2221" s="14">
        <f>(((Table1[[#This Row],[deadline]]/60)/60)/24)+DATE(1970,1,1)</f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9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>ROUND(Table1[[#This Row],[pledged]]/Table1[[#This Row],[goal]]*100,0)</f>
        <v>101</v>
      </c>
      <c r="P2222">
        <f>IFERROR(ROUND(Table1[[#This Row],[pledged]]/Table1[[#This Row],[backers_count]],2),0)</f>
        <v>52.83</v>
      </c>
      <c r="Q2222" t="s">
        <v>8328</v>
      </c>
      <c r="R2222" t="s">
        <v>8332</v>
      </c>
      <c r="S2222" s="14">
        <f>(((Table1[[#This Row],[launched_at]]/60)/60)/24)+DATE(1970,1,1)</f>
        <v>41607.83085648148</v>
      </c>
      <c r="T2222" s="14">
        <f>(((Table1[[#This Row],[deadline]]/60)/60)/24)+DATE(1970,1,1)</f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9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>ROUND(Table1[[#This Row],[pledged]]/Table1[[#This Row],[goal]]*100,0)</f>
        <v>120</v>
      </c>
      <c r="P2223">
        <f>IFERROR(ROUND(Table1[[#This Row],[pledged]]/Table1[[#This Row],[backers_count]],2),0)</f>
        <v>48.09</v>
      </c>
      <c r="Q2223" t="s">
        <v>8322</v>
      </c>
      <c r="R2223" t="s">
        <v>8323</v>
      </c>
      <c r="S2223" s="14">
        <f>(((Table1[[#This Row],[launched_at]]/60)/60)/24)+DATE(1970,1,1)</f>
        <v>41648.396192129629</v>
      </c>
      <c r="T2223" s="14">
        <f>(((Table1[[#This Row],[deadline]]/60)/60)/24)+DATE(1970,1,1)</f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9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>ROUND(Table1[[#This Row],[pledged]]/Table1[[#This Row],[goal]]*100,0)</f>
        <v>24</v>
      </c>
      <c r="P2224">
        <f>IFERROR(ROUND(Table1[[#This Row],[pledged]]/Table1[[#This Row],[backers_count]],2),0)</f>
        <v>109.18</v>
      </c>
      <c r="Q2224" t="s">
        <v>8328</v>
      </c>
      <c r="R2224" t="s">
        <v>8351</v>
      </c>
      <c r="S2224" s="14">
        <f>(((Table1[[#This Row],[launched_at]]/60)/60)/24)+DATE(1970,1,1)</f>
        <v>40088.105393518519</v>
      </c>
      <c r="T2224" s="14">
        <f>(((Table1[[#This Row],[deadline]]/60)/60)/24)+DATE(1970,1,1)</f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9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>ROUND(Table1[[#This Row],[pledged]]/Table1[[#This Row],[goal]]*100,0)</f>
        <v>100</v>
      </c>
      <c r="P2225">
        <f>IFERROR(ROUND(Table1[[#This Row],[pledged]]/Table1[[#This Row],[backers_count]],2),0)</f>
        <v>50</v>
      </c>
      <c r="Q2225" t="s">
        <v>8328</v>
      </c>
      <c r="R2225" t="s">
        <v>8337</v>
      </c>
      <c r="S2225" s="14">
        <f>(((Table1[[#This Row],[launched_at]]/60)/60)/24)+DATE(1970,1,1)</f>
        <v>42291.581377314811</v>
      </c>
      <c r="T2225" s="14">
        <f>(((Table1[[#This Row],[deadline]]/60)/60)/24)+DATE(1970,1,1)</f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9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>ROUND(Table1[[#This Row],[pledged]]/Table1[[#This Row],[goal]]*100,0)</f>
        <v>141</v>
      </c>
      <c r="P2226">
        <f>IFERROR(ROUND(Table1[[#This Row],[pledged]]/Table1[[#This Row],[backers_count]],2),0)</f>
        <v>52.17</v>
      </c>
      <c r="Q2226" t="s">
        <v>8324</v>
      </c>
      <c r="R2226" t="s">
        <v>8327</v>
      </c>
      <c r="S2226" s="14">
        <f>(((Table1[[#This Row],[launched_at]]/60)/60)/24)+DATE(1970,1,1)</f>
        <v>42423.050613425927</v>
      </c>
      <c r="T2226" s="14">
        <f>(((Table1[[#This Row],[deadline]]/60)/60)/24)+DATE(1970,1,1)</f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9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>ROUND(Table1[[#This Row],[pledged]]/Table1[[#This Row],[goal]]*100,0)</f>
        <v>100</v>
      </c>
      <c r="P2227">
        <f>IFERROR(ROUND(Table1[[#This Row],[pledged]]/Table1[[#This Row],[backers_count]],2),0)</f>
        <v>42.86</v>
      </c>
      <c r="Q2227" t="s">
        <v>8328</v>
      </c>
      <c r="R2227" t="s">
        <v>8339</v>
      </c>
      <c r="S2227" s="14">
        <f>(((Table1[[#This Row],[launched_at]]/60)/60)/24)+DATE(1970,1,1)</f>
        <v>40688.024618055555</v>
      </c>
      <c r="T2227" s="14">
        <f>(((Table1[[#This Row],[deadline]]/60)/60)/24)+DATE(1970,1,1)</f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9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>ROUND(Table1[[#This Row],[pledged]]/Table1[[#This Row],[goal]]*100,0)</f>
        <v>133</v>
      </c>
      <c r="P2228">
        <f>IFERROR(ROUND(Table1[[#This Row],[pledged]]/Table1[[#This Row],[backers_count]],2),0)</f>
        <v>28.57</v>
      </c>
      <c r="Q2228" t="s">
        <v>8328</v>
      </c>
      <c r="R2228" t="s">
        <v>8329</v>
      </c>
      <c r="S2228" s="14">
        <f>(((Table1[[#This Row],[launched_at]]/60)/60)/24)+DATE(1970,1,1)</f>
        <v>42058.941736111112</v>
      </c>
      <c r="T2228" s="14">
        <f>(((Table1[[#This Row],[deadline]]/60)/60)/24)+DATE(1970,1,1)</f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9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>ROUND(Table1[[#This Row],[pledged]]/Table1[[#This Row],[goal]]*100,0)</f>
        <v>120</v>
      </c>
      <c r="P2229">
        <f>IFERROR(ROUND(Table1[[#This Row],[pledged]]/Table1[[#This Row],[backers_count]],2),0)</f>
        <v>66.67</v>
      </c>
      <c r="Q2229" t="s">
        <v>8324</v>
      </c>
      <c r="R2229" t="s">
        <v>8327</v>
      </c>
      <c r="S2229" s="14">
        <f>(((Table1[[#This Row],[launched_at]]/60)/60)/24)+DATE(1970,1,1)</f>
        <v>42026.924976851849</v>
      </c>
      <c r="T2229" s="14">
        <f>(((Table1[[#This Row],[deadline]]/60)/60)/24)+DATE(1970,1,1)</f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9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>ROUND(Table1[[#This Row],[pledged]]/Table1[[#This Row],[goal]]*100,0)</f>
        <v>171</v>
      </c>
      <c r="P2230">
        <f>IFERROR(ROUND(Table1[[#This Row],[pledged]]/Table1[[#This Row],[backers_count]],2),0)</f>
        <v>52.17</v>
      </c>
      <c r="Q2230" t="s">
        <v>8324</v>
      </c>
      <c r="R2230" t="s">
        <v>8327</v>
      </c>
      <c r="S2230" s="14">
        <f>(((Table1[[#This Row],[launched_at]]/60)/60)/24)+DATE(1970,1,1)</f>
        <v>42452.916481481487</v>
      </c>
      <c r="T2230" s="14">
        <f>(((Table1[[#This Row],[deadline]]/60)/60)/24)+DATE(1970,1,1)</f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9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>ROUND(Table1[[#This Row],[pledged]]/Table1[[#This Row],[goal]]*100,0)</f>
        <v>100</v>
      </c>
      <c r="P2231">
        <f>IFERROR(ROUND(Table1[[#This Row],[pledged]]/Table1[[#This Row],[backers_count]],2),0)</f>
        <v>31.58</v>
      </c>
      <c r="Q2231" t="s">
        <v>8324</v>
      </c>
      <c r="R2231" t="s">
        <v>8327</v>
      </c>
      <c r="S2231" s="14">
        <f>(((Table1[[#This Row],[launched_at]]/60)/60)/24)+DATE(1970,1,1)</f>
        <v>41822.90488425926</v>
      </c>
      <c r="T2231" s="14">
        <f>(((Table1[[#This Row],[deadline]]/60)/60)/24)+DATE(1970,1,1)</f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9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>ROUND(Table1[[#This Row],[pledged]]/Table1[[#This Row],[goal]]*100,0)</f>
        <v>120</v>
      </c>
      <c r="P2232">
        <f>IFERROR(ROUND(Table1[[#This Row],[pledged]]/Table1[[#This Row],[backers_count]],2),0)</f>
        <v>31.5</v>
      </c>
      <c r="Q2232" t="s">
        <v>8324</v>
      </c>
      <c r="R2232" t="s">
        <v>8327</v>
      </c>
      <c r="S2232" s="14">
        <f>(((Table1[[#This Row],[launched_at]]/60)/60)/24)+DATE(1970,1,1)</f>
        <v>41808.198518518519</v>
      </c>
      <c r="T2232" s="14">
        <f>(((Table1[[#This Row],[deadline]]/60)/60)/24)+DATE(1970,1,1)</f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9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>ROUND(Table1[[#This Row],[pledged]]/Table1[[#This Row],[goal]]*100,0)</f>
        <v>239</v>
      </c>
      <c r="P2233">
        <f>IFERROR(ROUND(Table1[[#This Row],[pledged]]/Table1[[#This Row],[backers_count]],2),0)</f>
        <v>26.02</v>
      </c>
      <c r="Q2233" t="s">
        <v>8324</v>
      </c>
      <c r="R2233" t="s">
        <v>8327</v>
      </c>
      <c r="S2233" s="14">
        <f>(((Table1[[#This Row],[launched_at]]/60)/60)/24)+DATE(1970,1,1)</f>
        <v>42032.716145833328</v>
      </c>
      <c r="T2233" s="14">
        <f>(((Table1[[#This Row],[deadline]]/60)/60)/24)+DATE(1970,1,1)</f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9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>ROUND(Table1[[#This Row],[pledged]]/Table1[[#This Row],[goal]]*100,0)</f>
        <v>119</v>
      </c>
      <c r="P2234">
        <f>IFERROR(ROUND(Table1[[#This Row],[pledged]]/Table1[[#This Row],[backers_count]],2),0)</f>
        <v>27.56</v>
      </c>
      <c r="Q2234" t="s">
        <v>8328</v>
      </c>
      <c r="R2234" t="s">
        <v>8329</v>
      </c>
      <c r="S2234" s="14">
        <f>(((Table1[[#This Row],[launched_at]]/60)/60)/24)+DATE(1970,1,1)</f>
        <v>41025.874201388891</v>
      </c>
      <c r="T2234" s="14">
        <f>(((Table1[[#This Row],[deadline]]/60)/60)/24)+DATE(1970,1,1)</f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9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>ROUND(Table1[[#This Row],[pledged]]/Table1[[#This Row],[goal]]*100,0)</f>
        <v>30</v>
      </c>
      <c r="P2235">
        <f>IFERROR(ROUND(Table1[[#This Row],[pledged]]/Table1[[#This Row],[backers_count]],2),0)</f>
        <v>237</v>
      </c>
      <c r="Q2235" t="s">
        <v>8324</v>
      </c>
      <c r="R2235" t="s">
        <v>8325</v>
      </c>
      <c r="S2235" s="14">
        <f>(((Table1[[#This Row],[launched_at]]/60)/60)/24)+DATE(1970,1,1)</f>
        <v>42006.908692129626</v>
      </c>
      <c r="T2235" s="14">
        <f>(((Table1[[#This Row],[deadline]]/60)/60)/24)+DATE(1970,1,1)</f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9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>ROUND(Table1[[#This Row],[pledged]]/Table1[[#This Row],[goal]]*100,0)</f>
        <v>108</v>
      </c>
      <c r="P2236">
        <f>IFERROR(ROUND(Table1[[#This Row],[pledged]]/Table1[[#This Row],[backers_count]],2),0)</f>
        <v>79</v>
      </c>
      <c r="Q2236" t="s">
        <v>8324</v>
      </c>
      <c r="R2236" t="s">
        <v>8327</v>
      </c>
      <c r="S2236" s="14">
        <f>(((Table1[[#This Row],[launched_at]]/60)/60)/24)+DATE(1970,1,1)</f>
        <v>41856.715069444443</v>
      </c>
      <c r="T2236" s="14">
        <f>(((Table1[[#This Row],[deadline]]/60)/60)/24)+DATE(1970,1,1)</f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9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>ROUND(Table1[[#This Row],[pledged]]/Table1[[#This Row],[goal]]*100,0)</f>
        <v>1</v>
      </c>
      <c r="P2237">
        <f>IFERROR(ROUND(Table1[[#This Row],[pledged]]/Table1[[#This Row],[backers_count]],2),0)</f>
        <v>56.34</v>
      </c>
      <c r="Q2237" t="s">
        <v>8324</v>
      </c>
      <c r="R2237" t="s">
        <v>8325</v>
      </c>
      <c r="S2237" s="14">
        <f>(((Table1[[#This Row],[launched_at]]/60)/60)/24)+DATE(1970,1,1)</f>
        <v>42255.619351851856</v>
      </c>
      <c r="T2237" s="14">
        <f>(((Table1[[#This Row],[deadline]]/60)/60)/24)+DATE(1970,1,1)</f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9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>ROUND(Table1[[#This Row],[pledged]]/Table1[[#This Row],[goal]]*100,0)</f>
        <v>118</v>
      </c>
      <c r="P2238">
        <f>IFERROR(ROUND(Table1[[#This Row],[pledged]]/Table1[[#This Row],[backers_count]],2),0)</f>
        <v>47.2</v>
      </c>
      <c r="Q2238" t="s">
        <v>8328</v>
      </c>
      <c r="R2238" t="s">
        <v>8332</v>
      </c>
      <c r="S2238" s="14">
        <f>(((Table1[[#This Row],[launched_at]]/60)/60)/24)+DATE(1970,1,1)</f>
        <v>41243.367303240739</v>
      </c>
      <c r="T2238" s="14">
        <f>(((Table1[[#This Row],[deadline]]/60)/60)/24)+DATE(1970,1,1)</f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9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>ROUND(Table1[[#This Row],[pledged]]/Table1[[#This Row],[goal]]*100,0)</f>
        <v>118</v>
      </c>
      <c r="P2239">
        <f>IFERROR(ROUND(Table1[[#This Row],[pledged]]/Table1[[#This Row],[backers_count]],2),0)</f>
        <v>47</v>
      </c>
      <c r="Q2239" t="s">
        <v>8328</v>
      </c>
      <c r="R2239" t="s">
        <v>8339</v>
      </c>
      <c r="S2239" s="14">
        <f>(((Table1[[#This Row],[launched_at]]/60)/60)/24)+DATE(1970,1,1)</f>
        <v>41802.757719907408</v>
      </c>
      <c r="T2239" s="14">
        <f>(((Table1[[#This Row],[deadline]]/60)/60)/24)+DATE(1970,1,1)</f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9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>ROUND(Table1[[#This Row],[pledged]]/Table1[[#This Row],[goal]]*100,0)</f>
        <v>131</v>
      </c>
      <c r="P2240">
        <f>IFERROR(ROUND(Table1[[#This Row],[pledged]]/Table1[[#This Row],[backers_count]],2),0)</f>
        <v>97.92</v>
      </c>
      <c r="Q2240" t="s">
        <v>8324</v>
      </c>
      <c r="R2240" t="s">
        <v>8327</v>
      </c>
      <c r="S2240" s="14">
        <f>(((Table1[[#This Row],[launched_at]]/60)/60)/24)+DATE(1970,1,1)</f>
        <v>41974.743148148147</v>
      </c>
      <c r="T2240" s="14">
        <f>(((Table1[[#This Row],[deadline]]/60)/60)/24)+DATE(1970,1,1)</f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9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>ROUND(Table1[[#This Row],[pledged]]/Table1[[#This Row],[goal]]*100,0)</f>
        <v>8</v>
      </c>
      <c r="P2241">
        <f>IFERROR(ROUND(Table1[[#This Row],[pledged]]/Table1[[#This Row],[backers_count]],2),0)</f>
        <v>23.96</v>
      </c>
      <c r="Q2241" t="s">
        <v>8317</v>
      </c>
      <c r="R2241" t="s">
        <v>8335</v>
      </c>
      <c r="S2241" s="14">
        <f>(((Table1[[#This Row],[launched_at]]/60)/60)/24)+DATE(1970,1,1)</f>
        <v>42151.189525462964</v>
      </c>
      <c r="T2241" s="14">
        <f>(((Table1[[#This Row],[deadline]]/60)/60)/24)+DATE(1970,1,1)</f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9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>ROUND(Table1[[#This Row],[pledged]]/Table1[[#This Row],[goal]]*100,0)</f>
        <v>39</v>
      </c>
      <c r="P2242">
        <f>IFERROR(ROUND(Table1[[#This Row],[pledged]]/Table1[[#This Row],[backers_count]],2),0)</f>
        <v>83.57</v>
      </c>
      <c r="Q2242" t="s">
        <v>8320</v>
      </c>
      <c r="R2242" t="s">
        <v>8346</v>
      </c>
      <c r="S2242" s="14">
        <f>(((Table1[[#This Row],[launched_at]]/60)/60)/24)+DATE(1970,1,1)</f>
        <v>42240.840289351851</v>
      </c>
      <c r="T2242" s="14">
        <f>(((Table1[[#This Row],[deadline]]/60)/60)/24)+DATE(1970,1,1)</f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9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>ROUND(Table1[[#This Row],[pledged]]/Table1[[#This Row],[goal]]*100,0)</f>
        <v>117</v>
      </c>
      <c r="P2243">
        <f>IFERROR(ROUND(Table1[[#This Row],[pledged]]/Table1[[#This Row],[backers_count]],2),0)</f>
        <v>44.92</v>
      </c>
      <c r="Q2243" t="s">
        <v>8324</v>
      </c>
      <c r="R2243" t="s">
        <v>8327</v>
      </c>
      <c r="S2243" s="14">
        <f>(((Table1[[#This Row],[launched_at]]/60)/60)/24)+DATE(1970,1,1)</f>
        <v>41837.323009259257</v>
      </c>
      <c r="T2243" s="14">
        <f>(((Table1[[#This Row],[deadline]]/60)/60)/24)+DATE(1970,1,1)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9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>ROUND(Table1[[#This Row],[pledged]]/Table1[[#This Row],[goal]]*100,0)</f>
        <v>1165</v>
      </c>
      <c r="P2244">
        <f>IFERROR(ROUND(Table1[[#This Row],[pledged]]/Table1[[#This Row],[backers_count]],2),0)</f>
        <v>41.61</v>
      </c>
      <c r="Q2244" t="s">
        <v>8317</v>
      </c>
      <c r="R2244" t="s">
        <v>8318</v>
      </c>
      <c r="S2244" s="14">
        <f>(((Table1[[#This Row],[launched_at]]/60)/60)/24)+DATE(1970,1,1)</f>
        <v>42710.824618055558</v>
      </c>
      <c r="T2244" s="14">
        <f>(((Table1[[#This Row],[deadline]]/60)/60)/24)+DATE(1970,1,1)</f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9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>ROUND(Table1[[#This Row],[pledged]]/Table1[[#This Row],[goal]]*100,0)</f>
        <v>2</v>
      </c>
      <c r="P2245">
        <f>IFERROR(ROUND(Table1[[#This Row],[pledged]]/Table1[[#This Row],[backers_count]],2),0)</f>
        <v>37.450000000000003</v>
      </c>
      <c r="Q2245" t="s">
        <v>8309</v>
      </c>
      <c r="R2245" t="s">
        <v>8311</v>
      </c>
      <c r="S2245" s="14">
        <f>(((Table1[[#This Row],[launched_at]]/60)/60)/24)+DATE(1970,1,1)</f>
        <v>42746.096585648149</v>
      </c>
      <c r="T2245" s="14">
        <f>(((Table1[[#This Row],[deadline]]/60)/60)/24)+DATE(1970,1,1)</f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9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>ROUND(Table1[[#This Row],[pledged]]/Table1[[#This Row],[goal]]*100,0)</f>
        <v>17</v>
      </c>
      <c r="P2246">
        <f>IFERROR(ROUND(Table1[[#This Row],[pledged]]/Table1[[#This Row],[backers_count]],2),0)</f>
        <v>82.57</v>
      </c>
      <c r="Q2246" t="s">
        <v>8324</v>
      </c>
      <c r="R2246" t="s">
        <v>8327</v>
      </c>
      <c r="S2246" s="14">
        <f>(((Table1[[#This Row],[launched_at]]/60)/60)/24)+DATE(1970,1,1)</f>
        <v>41842.828680555554</v>
      </c>
      <c r="T2246" s="14">
        <f>(((Table1[[#This Row],[deadline]]/60)/60)/24)+DATE(1970,1,1)</f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9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>ROUND(Table1[[#This Row],[pledged]]/Table1[[#This Row],[goal]]*100,0)</f>
        <v>4</v>
      </c>
      <c r="P2247">
        <f>IFERROR(ROUND(Table1[[#This Row],[pledged]]/Table1[[#This Row],[backers_count]],2),0)</f>
        <v>60.79</v>
      </c>
      <c r="Q2247" t="s">
        <v>8320</v>
      </c>
      <c r="R2247" t="s">
        <v>8346</v>
      </c>
      <c r="S2247" s="14">
        <f>(((Table1[[#This Row],[launched_at]]/60)/60)/24)+DATE(1970,1,1)</f>
        <v>42061.154930555553</v>
      </c>
      <c r="T2247" s="14">
        <f>(((Table1[[#This Row],[deadline]]/60)/60)/24)+DATE(1970,1,1)</f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9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>ROUND(Table1[[#This Row],[pledged]]/Table1[[#This Row],[goal]]*100,0)</f>
        <v>115</v>
      </c>
      <c r="P2248">
        <f>IFERROR(ROUND(Table1[[#This Row],[pledged]]/Table1[[#This Row],[backers_count]],2),0)</f>
        <v>50</v>
      </c>
      <c r="Q2248" t="s">
        <v>8324</v>
      </c>
      <c r="R2248" t="s">
        <v>8327</v>
      </c>
      <c r="S2248" s="14">
        <f>(((Table1[[#This Row],[launched_at]]/60)/60)/24)+DATE(1970,1,1)</f>
        <v>41881.453587962962</v>
      </c>
      <c r="T2248" s="14">
        <f>(((Table1[[#This Row],[deadline]]/60)/60)/24)+DATE(1970,1,1)</f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9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>ROUND(Table1[[#This Row],[pledged]]/Table1[[#This Row],[goal]]*100,0)</f>
        <v>115</v>
      </c>
      <c r="P2249">
        <f>IFERROR(ROUND(Table1[[#This Row],[pledged]]/Table1[[#This Row],[backers_count]],2),0)</f>
        <v>115</v>
      </c>
      <c r="Q2249" t="s">
        <v>8324</v>
      </c>
      <c r="R2249" t="s">
        <v>8336</v>
      </c>
      <c r="S2249" s="14">
        <f>(((Table1[[#This Row],[launched_at]]/60)/60)/24)+DATE(1970,1,1)</f>
        <v>42531.980694444443</v>
      </c>
      <c r="T2249" s="14">
        <f>(((Table1[[#This Row],[deadline]]/60)/60)/24)+DATE(1970,1,1)</f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9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>ROUND(Table1[[#This Row],[pledged]]/Table1[[#This Row],[goal]]*100,0)</f>
        <v>46</v>
      </c>
      <c r="P2250">
        <f>IFERROR(ROUND(Table1[[#This Row],[pledged]]/Table1[[#This Row],[backers_count]],2),0)</f>
        <v>88.31</v>
      </c>
      <c r="Q2250" t="s">
        <v>8314</v>
      </c>
      <c r="R2250" t="s">
        <v>8315</v>
      </c>
      <c r="S2250" s="14">
        <f>(((Table1[[#This Row],[launched_at]]/60)/60)/24)+DATE(1970,1,1)</f>
        <v>41930.218657407408</v>
      </c>
      <c r="T2250" s="14">
        <f>(((Table1[[#This Row],[deadline]]/60)/60)/24)+DATE(1970,1,1)</f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9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>ROUND(Table1[[#This Row],[pledged]]/Table1[[#This Row],[goal]]*100,0)</f>
        <v>115</v>
      </c>
      <c r="P2251">
        <f>IFERROR(ROUND(Table1[[#This Row],[pledged]]/Table1[[#This Row],[backers_count]],2),0)</f>
        <v>42.48</v>
      </c>
      <c r="Q2251" t="s">
        <v>8314</v>
      </c>
      <c r="R2251" t="s">
        <v>8315</v>
      </c>
      <c r="S2251" s="14">
        <f>(((Table1[[#This Row],[launched_at]]/60)/60)/24)+DATE(1970,1,1)</f>
        <v>42505.955925925926</v>
      </c>
      <c r="T2251" s="14">
        <f>(((Table1[[#This Row],[deadline]]/60)/60)/24)+DATE(1970,1,1)</f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9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>ROUND(Table1[[#This Row],[pledged]]/Table1[[#This Row],[goal]]*100,0)</f>
        <v>115</v>
      </c>
      <c r="P2252">
        <f>IFERROR(ROUND(Table1[[#This Row],[pledged]]/Table1[[#This Row],[backers_count]],2),0)</f>
        <v>57.25</v>
      </c>
      <c r="Q2252" t="s">
        <v>8328</v>
      </c>
      <c r="R2252" t="s">
        <v>8329</v>
      </c>
      <c r="S2252" s="14">
        <f>(((Table1[[#This Row],[launched_at]]/60)/60)/24)+DATE(1970,1,1)</f>
        <v>40920.904895833337</v>
      </c>
      <c r="T2252" s="14">
        <f>(((Table1[[#This Row],[deadline]]/60)/60)/24)+DATE(1970,1,1)</f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9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>ROUND(Table1[[#This Row],[pledged]]/Table1[[#This Row],[goal]]*100,0)</f>
        <v>6</v>
      </c>
      <c r="P2253">
        <f>IFERROR(ROUND(Table1[[#This Row],[pledged]]/Table1[[#This Row],[backers_count]],2),0)</f>
        <v>163.57</v>
      </c>
      <c r="Q2253" t="s">
        <v>8324</v>
      </c>
      <c r="R2253" t="s">
        <v>8325</v>
      </c>
      <c r="S2253" s="14">
        <f>(((Table1[[#This Row],[launched_at]]/60)/60)/24)+DATE(1970,1,1)</f>
        <v>42787.862430555557</v>
      </c>
      <c r="T2253" s="14">
        <f>(((Table1[[#This Row],[deadline]]/60)/60)/24)+DATE(1970,1,1)</f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9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>ROUND(Table1[[#This Row],[pledged]]/Table1[[#This Row],[goal]]*100,0)</f>
        <v>115</v>
      </c>
      <c r="P2254">
        <f>IFERROR(ROUND(Table1[[#This Row],[pledged]]/Table1[[#This Row],[backers_count]],2),0)</f>
        <v>18.77</v>
      </c>
      <c r="Q2254" t="s">
        <v>8324</v>
      </c>
      <c r="R2254" t="s">
        <v>8327</v>
      </c>
      <c r="S2254" s="14">
        <f>(((Table1[[#This Row],[launched_at]]/60)/60)/24)+DATE(1970,1,1)</f>
        <v>42103.535254629634</v>
      </c>
      <c r="T2254" s="14">
        <f>(((Table1[[#This Row],[deadline]]/60)/60)/24)+DATE(1970,1,1)</f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9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>ROUND(Table1[[#This Row],[pledged]]/Table1[[#This Row],[goal]]*100,0)</f>
        <v>11</v>
      </c>
      <c r="P2255">
        <f>IFERROR(ROUND(Table1[[#This Row],[pledged]]/Table1[[#This Row],[backers_count]],2),0)</f>
        <v>286.25</v>
      </c>
      <c r="Q2255" t="s">
        <v>8324</v>
      </c>
      <c r="R2255" t="s">
        <v>8336</v>
      </c>
      <c r="S2255" s="14">
        <f>(((Table1[[#This Row],[launched_at]]/60)/60)/24)+DATE(1970,1,1)</f>
        <v>42009.493263888886</v>
      </c>
      <c r="T2255" s="14">
        <f>(((Table1[[#This Row],[deadline]]/60)/60)/24)+DATE(1970,1,1)</f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9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>ROUND(Table1[[#This Row],[pledged]]/Table1[[#This Row],[goal]]*100,0)</f>
        <v>38</v>
      </c>
      <c r="P2256">
        <f>IFERROR(ROUND(Table1[[#This Row],[pledged]]/Table1[[#This Row],[backers_count]],2),0)</f>
        <v>81.569999999999993</v>
      </c>
      <c r="Q2256" t="s">
        <v>8324</v>
      </c>
      <c r="R2256" t="s">
        <v>8327</v>
      </c>
      <c r="S2256" s="14">
        <f>(((Table1[[#This Row],[launched_at]]/60)/60)/24)+DATE(1970,1,1)</f>
        <v>41850.863252314812</v>
      </c>
      <c r="T2256" s="14">
        <f>(((Table1[[#This Row],[deadline]]/60)/60)/24)+DATE(1970,1,1)</f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9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>ROUND(Table1[[#This Row],[pledged]]/Table1[[#This Row],[goal]]*100,0)</f>
        <v>119</v>
      </c>
      <c r="P2257">
        <f>IFERROR(ROUND(Table1[[#This Row],[pledged]]/Table1[[#This Row],[backers_count]],2),0)</f>
        <v>42.3</v>
      </c>
      <c r="Q2257" t="s">
        <v>8324</v>
      </c>
      <c r="R2257" t="s">
        <v>8327</v>
      </c>
      <c r="S2257" s="14">
        <f>(((Table1[[#This Row],[launched_at]]/60)/60)/24)+DATE(1970,1,1)</f>
        <v>41884.599849537037</v>
      </c>
      <c r="T2257" s="14">
        <f>(((Table1[[#This Row],[deadline]]/60)/60)/24)+DATE(1970,1,1)</f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9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>ROUND(Table1[[#This Row],[pledged]]/Table1[[#This Row],[goal]]*100,0)</f>
        <v>152</v>
      </c>
      <c r="P2258">
        <f>IFERROR(ROUND(Table1[[#This Row],[pledged]]/Table1[[#This Row],[backers_count]],2),0)</f>
        <v>42.22</v>
      </c>
      <c r="Q2258" t="s">
        <v>8328</v>
      </c>
      <c r="R2258" t="s">
        <v>8330</v>
      </c>
      <c r="S2258" s="14">
        <f>(((Table1[[#This Row],[launched_at]]/60)/60)/24)+DATE(1970,1,1)</f>
        <v>41031.82163194444</v>
      </c>
      <c r="T2258" s="14">
        <f>(((Table1[[#This Row],[deadline]]/60)/60)/24)+DATE(1970,1,1)</f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9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>ROUND(Table1[[#This Row],[pledged]]/Table1[[#This Row],[goal]]*100,0)</f>
        <v>11</v>
      </c>
      <c r="P2259">
        <f>IFERROR(ROUND(Table1[[#This Row],[pledged]]/Table1[[#This Row],[backers_count]],2),0)</f>
        <v>29.89</v>
      </c>
      <c r="Q2259" t="s">
        <v>8309</v>
      </c>
      <c r="R2259" t="s">
        <v>8311</v>
      </c>
      <c r="S2259" s="14">
        <f>(((Table1[[#This Row],[launched_at]]/60)/60)/24)+DATE(1970,1,1)</f>
        <v>42611.613564814819</v>
      </c>
      <c r="T2259" s="14">
        <f>(((Table1[[#This Row],[deadline]]/60)/60)/24)+DATE(1970,1,1)</f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9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>ROUND(Table1[[#This Row],[pledged]]/Table1[[#This Row],[goal]]*100,0)</f>
        <v>1</v>
      </c>
      <c r="P2260">
        <f>IFERROR(ROUND(Table1[[#This Row],[pledged]]/Table1[[#This Row],[backers_count]],2),0)</f>
        <v>102.73</v>
      </c>
      <c r="Q2260" t="s">
        <v>8309</v>
      </c>
      <c r="R2260" t="s">
        <v>8311</v>
      </c>
      <c r="S2260" s="14">
        <f>(((Table1[[#This Row],[launched_at]]/60)/60)/24)+DATE(1970,1,1)</f>
        <v>41974.791990740734</v>
      </c>
      <c r="T2260" s="14">
        <f>(((Table1[[#This Row],[deadline]]/60)/60)/24)+DATE(1970,1,1)</f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9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>ROUND(Table1[[#This Row],[pledged]]/Table1[[#This Row],[goal]]*100,0)</f>
        <v>113</v>
      </c>
      <c r="P2261">
        <f>IFERROR(ROUND(Table1[[#This Row],[pledged]]/Table1[[#This Row],[backers_count]],2),0)</f>
        <v>66.47</v>
      </c>
      <c r="Q2261" t="s">
        <v>8328</v>
      </c>
      <c r="R2261" t="s">
        <v>8332</v>
      </c>
      <c r="S2261" s="14">
        <f>(((Table1[[#This Row],[launched_at]]/60)/60)/24)+DATE(1970,1,1)</f>
        <v>41321.339583333334</v>
      </c>
      <c r="T2261" s="14">
        <f>(((Table1[[#This Row],[deadline]]/60)/60)/24)+DATE(1970,1,1)</f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9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>ROUND(Table1[[#This Row],[pledged]]/Table1[[#This Row],[goal]]*100,0)</f>
        <v>103</v>
      </c>
      <c r="P2262">
        <f>IFERROR(ROUND(Table1[[#This Row],[pledged]]/Table1[[#This Row],[backers_count]],2),0)</f>
        <v>33.24</v>
      </c>
      <c r="Q2262" t="s">
        <v>8328</v>
      </c>
      <c r="R2262" t="s">
        <v>8330</v>
      </c>
      <c r="S2262" s="14">
        <f>(((Table1[[#This Row],[launched_at]]/60)/60)/24)+DATE(1970,1,1)</f>
        <v>40997.257222222222</v>
      </c>
      <c r="T2262" s="14">
        <f>(((Table1[[#This Row],[deadline]]/60)/60)/24)+DATE(1970,1,1)</f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9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>ROUND(Table1[[#This Row],[pledged]]/Table1[[#This Row],[goal]]*100,0)</f>
        <v>113</v>
      </c>
      <c r="P2263">
        <f>IFERROR(ROUND(Table1[[#This Row],[pledged]]/Table1[[#This Row],[backers_count]],2),0)</f>
        <v>66.47</v>
      </c>
      <c r="Q2263" t="s">
        <v>8324</v>
      </c>
      <c r="R2263" t="s">
        <v>8327</v>
      </c>
      <c r="S2263" s="14">
        <f>(((Table1[[#This Row],[launched_at]]/60)/60)/24)+DATE(1970,1,1)</f>
        <v>42661.132245370376</v>
      </c>
      <c r="T2263" s="14">
        <f>(((Table1[[#This Row],[deadline]]/60)/60)/24)+DATE(1970,1,1)</f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9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>ROUND(Table1[[#This Row],[pledged]]/Table1[[#This Row],[goal]]*100,0)</f>
        <v>23</v>
      </c>
      <c r="P2264">
        <f>IFERROR(ROUND(Table1[[#This Row],[pledged]]/Table1[[#This Row],[backers_count]],2),0)</f>
        <v>56.3</v>
      </c>
      <c r="Q2264" t="s">
        <v>8320</v>
      </c>
      <c r="R2264" t="s">
        <v>8346</v>
      </c>
      <c r="S2264" s="14">
        <f>(((Table1[[#This Row],[launched_at]]/60)/60)/24)+DATE(1970,1,1)</f>
        <v>42595.585358796292</v>
      </c>
      <c r="T2264" s="14">
        <f>(((Table1[[#This Row],[deadline]]/60)/60)/24)+DATE(1970,1,1)</f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9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>ROUND(Table1[[#This Row],[pledged]]/Table1[[#This Row],[goal]]*100,0)</f>
        <v>38</v>
      </c>
      <c r="P2265">
        <f>IFERROR(ROUND(Table1[[#This Row],[pledged]]/Table1[[#This Row],[backers_count]],2),0)</f>
        <v>86.62</v>
      </c>
      <c r="Q2265" t="s">
        <v>8324</v>
      </c>
      <c r="R2265" t="s">
        <v>8327</v>
      </c>
      <c r="S2265" s="14">
        <f>(((Table1[[#This Row],[launched_at]]/60)/60)/24)+DATE(1970,1,1)</f>
        <v>41865.878657407404</v>
      </c>
      <c r="T2265" s="14">
        <f>(((Table1[[#This Row],[deadline]]/60)/60)/24)+DATE(1970,1,1)</f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9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>ROUND(Table1[[#This Row],[pledged]]/Table1[[#This Row],[goal]]*100,0)</f>
        <v>102</v>
      </c>
      <c r="P2266">
        <f>IFERROR(ROUND(Table1[[#This Row],[pledged]]/Table1[[#This Row],[backers_count]],2),0)</f>
        <v>59.21</v>
      </c>
      <c r="Q2266" t="s">
        <v>8324</v>
      </c>
      <c r="R2266" t="s">
        <v>8327</v>
      </c>
      <c r="S2266" s="14">
        <f>(((Table1[[#This Row],[launched_at]]/60)/60)/24)+DATE(1970,1,1)</f>
        <v>42073.660694444443</v>
      </c>
      <c r="T2266" s="14">
        <f>(((Table1[[#This Row],[deadline]]/60)/60)/24)+DATE(1970,1,1)</f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9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>ROUND(Table1[[#This Row],[pledged]]/Table1[[#This Row],[goal]]*100,0)</f>
        <v>187</v>
      </c>
      <c r="P2267">
        <f>IFERROR(ROUND(Table1[[#This Row],[pledged]]/Table1[[#This Row],[backers_count]],2),0)</f>
        <v>38.74</v>
      </c>
      <c r="Q2267" t="s">
        <v>8328</v>
      </c>
      <c r="R2267" t="s">
        <v>8329</v>
      </c>
      <c r="S2267" s="14">
        <f>(((Table1[[#This Row],[launched_at]]/60)/60)/24)+DATE(1970,1,1)</f>
        <v>41059.118993055556</v>
      </c>
      <c r="T2267" s="14">
        <f>(((Table1[[#This Row],[deadline]]/60)/60)/24)+DATE(1970,1,1)</f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9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>ROUND(Table1[[#This Row],[pledged]]/Table1[[#This Row],[goal]]*100,0)</f>
        <v>112</v>
      </c>
      <c r="P2268">
        <f>IFERROR(ROUND(Table1[[#This Row],[pledged]]/Table1[[#This Row],[backers_count]],2),0)</f>
        <v>58.95</v>
      </c>
      <c r="Q2268" t="s">
        <v>8324</v>
      </c>
      <c r="R2268" t="s">
        <v>8327</v>
      </c>
      <c r="S2268" s="14">
        <f>(((Table1[[#This Row],[launched_at]]/60)/60)/24)+DATE(1970,1,1)</f>
        <v>42572.61681712963</v>
      </c>
      <c r="T2268" s="14">
        <f>(((Table1[[#This Row],[deadline]]/60)/60)/24)+DATE(1970,1,1)</f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9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>ROUND(Table1[[#This Row],[pledged]]/Table1[[#This Row],[goal]]*100,0)</f>
        <v>112</v>
      </c>
      <c r="P2269">
        <f>IFERROR(ROUND(Table1[[#This Row],[pledged]]/Table1[[#This Row],[backers_count]],2),0)</f>
        <v>62.17</v>
      </c>
      <c r="Q2269" t="s">
        <v>8324</v>
      </c>
      <c r="R2269" t="s">
        <v>8327</v>
      </c>
      <c r="S2269" s="14">
        <f>(((Table1[[#This Row],[launched_at]]/60)/60)/24)+DATE(1970,1,1)</f>
        <v>42374.651504629626</v>
      </c>
      <c r="T2269" s="14">
        <f>(((Table1[[#This Row],[deadline]]/60)/60)/24)+DATE(1970,1,1)</f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9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>ROUND(Table1[[#This Row],[pledged]]/Table1[[#This Row],[goal]]*100,0)</f>
        <v>106</v>
      </c>
      <c r="P2270">
        <f>IFERROR(ROUND(Table1[[#This Row],[pledged]]/Table1[[#This Row],[backers_count]],2),0)</f>
        <v>61.94</v>
      </c>
      <c r="Q2270" t="s">
        <v>8324</v>
      </c>
      <c r="R2270" t="s">
        <v>8327</v>
      </c>
      <c r="S2270" s="14">
        <f>(((Table1[[#This Row],[launched_at]]/60)/60)/24)+DATE(1970,1,1)</f>
        <v>42499.039629629624</v>
      </c>
      <c r="T2270" s="14">
        <f>(((Table1[[#This Row],[deadline]]/60)/60)/24)+DATE(1970,1,1)</f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9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>ROUND(Table1[[#This Row],[pledged]]/Table1[[#This Row],[goal]]*100,0)</f>
        <v>223</v>
      </c>
      <c r="P2271">
        <f>IFERROR(ROUND(Table1[[#This Row],[pledged]]/Table1[[#This Row],[backers_count]],2),0)</f>
        <v>61.94</v>
      </c>
      <c r="Q2271" t="s">
        <v>8324</v>
      </c>
      <c r="R2271" t="s">
        <v>8327</v>
      </c>
      <c r="S2271" s="14">
        <f>(((Table1[[#This Row],[launched_at]]/60)/60)/24)+DATE(1970,1,1)</f>
        <v>41830.545694444445</v>
      </c>
      <c r="T2271" s="14">
        <f>(((Table1[[#This Row],[deadline]]/60)/60)/24)+DATE(1970,1,1)</f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9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>ROUND(Table1[[#This Row],[pledged]]/Table1[[#This Row],[goal]]*100,0)</f>
        <v>171</v>
      </c>
      <c r="P2272">
        <f>IFERROR(ROUND(Table1[[#This Row],[pledged]]/Table1[[#This Row],[backers_count]],2),0)</f>
        <v>35.840000000000003</v>
      </c>
      <c r="Q2272" t="s">
        <v>8328</v>
      </c>
      <c r="R2272" t="s">
        <v>8329</v>
      </c>
      <c r="S2272" s="14">
        <f>(((Table1[[#This Row],[launched_at]]/60)/60)/24)+DATE(1970,1,1)</f>
        <v>40670.507326388892</v>
      </c>
      <c r="T2272" s="14">
        <f>(((Table1[[#This Row],[deadline]]/60)/60)/24)+DATE(1970,1,1)</f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9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>ROUND(Table1[[#This Row],[pledged]]/Table1[[#This Row],[goal]]*100,0)</f>
        <v>111</v>
      </c>
      <c r="P2273">
        <f>IFERROR(ROUND(Table1[[#This Row],[pledged]]/Table1[[#This Row],[backers_count]],2),0)</f>
        <v>58.42</v>
      </c>
      <c r="Q2273" t="s">
        <v>8324</v>
      </c>
      <c r="R2273" t="s">
        <v>8327</v>
      </c>
      <c r="S2273" s="14">
        <f>(((Table1[[#This Row],[launched_at]]/60)/60)/24)+DATE(1970,1,1)</f>
        <v>41869.740671296298</v>
      </c>
      <c r="T2273" s="14">
        <f>(((Table1[[#This Row],[deadline]]/60)/60)/24)+DATE(1970,1,1)</f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9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>ROUND(Table1[[#This Row],[pledged]]/Table1[[#This Row],[goal]]*100,0)</f>
        <v>4</v>
      </c>
      <c r="P2274">
        <f>IFERROR(ROUND(Table1[[#This Row],[pledged]]/Table1[[#This Row],[backers_count]],2),0)</f>
        <v>65.180000000000007</v>
      </c>
      <c r="Q2274" t="s">
        <v>8309</v>
      </c>
      <c r="R2274" t="s">
        <v>8311</v>
      </c>
      <c r="S2274" s="14">
        <f>(((Table1[[#This Row],[launched_at]]/60)/60)/24)+DATE(1970,1,1)</f>
        <v>42481.376597222217</v>
      </c>
      <c r="T2274" s="14">
        <f>(((Table1[[#This Row],[deadline]]/60)/60)/24)+DATE(1970,1,1)</f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9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>ROUND(Table1[[#This Row],[pledged]]/Table1[[#This Row],[goal]]*100,0)</f>
        <v>111</v>
      </c>
      <c r="P2275">
        <f>IFERROR(ROUND(Table1[[#This Row],[pledged]]/Table1[[#This Row],[backers_count]],2),0)</f>
        <v>73.73</v>
      </c>
      <c r="Q2275" t="s">
        <v>8322</v>
      </c>
      <c r="R2275" t="s">
        <v>8344</v>
      </c>
      <c r="S2275" s="14">
        <f>(((Table1[[#This Row],[launched_at]]/60)/60)/24)+DATE(1970,1,1)</f>
        <v>41065.858067129629</v>
      </c>
      <c r="T2275" s="14">
        <f>(((Table1[[#This Row],[deadline]]/60)/60)/24)+DATE(1970,1,1)</f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9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>ROUND(Table1[[#This Row],[pledged]]/Table1[[#This Row],[goal]]*100,0)</f>
        <v>221</v>
      </c>
      <c r="P2276">
        <f>IFERROR(ROUND(Table1[[#This Row],[pledged]]/Table1[[#This Row],[backers_count]],2),0)</f>
        <v>61.39</v>
      </c>
      <c r="Q2276" t="s">
        <v>8324</v>
      </c>
      <c r="R2276" t="s">
        <v>8327</v>
      </c>
      <c r="S2276" s="14">
        <f>(((Table1[[#This Row],[launched_at]]/60)/60)/24)+DATE(1970,1,1)</f>
        <v>42107.067557870367</v>
      </c>
      <c r="T2276" s="14">
        <f>(((Table1[[#This Row],[deadline]]/60)/60)/24)+DATE(1970,1,1)</f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9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>ROUND(Table1[[#This Row],[pledged]]/Table1[[#This Row],[goal]]*100,0)</f>
        <v>16</v>
      </c>
      <c r="P2277">
        <f>IFERROR(ROUND(Table1[[#This Row],[pledged]]/Table1[[#This Row],[backers_count]],2),0)</f>
        <v>91.83</v>
      </c>
      <c r="Q2277" t="s">
        <v>8324</v>
      </c>
      <c r="R2277" t="s">
        <v>8327</v>
      </c>
      <c r="S2277" s="14">
        <f>(((Table1[[#This Row],[launched_at]]/60)/60)/24)+DATE(1970,1,1)</f>
        <v>42538.968310185184</v>
      </c>
      <c r="T2277" s="14">
        <f>(((Table1[[#This Row],[deadline]]/60)/60)/24)+DATE(1970,1,1)</f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9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>ROUND(Table1[[#This Row],[pledged]]/Table1[[#This Row],[goal]]*100,0)</f>
        <v>15</v>
      </c>
      <c r="P2278">
        <f>IFERROR(ROUND(Table1[[#This Row],[pledged]]/Table1[[#This Row],[backers_count]],2),0)</f>
        <v>367</v>
      </c>
      <c r="Q2278" t="s">
        <v>8309</v>
      </c>
      <c r="R2278" t="s">
        <v>8343</v>
      </c>
      <c r="S2278" s="14">
        <f>(((Table1[[#This Row],[launched_at]]/60)/60)/24)+DATE(1970,1,1)</f>
        <v>42159.649583333332</v>
      </c>
      <c r="T2278" s="14">
        <f>(((Table1[[#This Row],[deadline]]/60)/60)/24)+DATE(1970,1,1)</f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9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>ROUND(Table1[[#This Row],[pledged]]/Table1[[#This Row],[goal]]*100,0)</f>
        <v>110</v>
      </c>
      <c r="P2279">
        <f>IFERROR(ROUND(Table1[[#This Row],[pledged]]/Table1[[#This Row],[backers_count]],2),0)</f>
        <v>40.78</v>
      </c>
      <c r="Q2279" t="s">
        <v>8324</v>
      </c>
      <c r="R2279" t="s">
        <v>8327</v>
      </c>
      <c r="S2279" s="14">
        <f>(((Table1[[#This Row],[launched_at]]/60)/60)/24)+DATE(1970,1,1)</f>
        <v>41866.79886574074</v>
      </c>
      <c r="T2279" s="14">
        <f>(((Table1[[#This Row],[deadline]]/60)/60)/24)+DATE(1970,1,1)</f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9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>ROUND(Table1[[#This Row],[pledged]]/Table1[[#This Row],[goal]]*100,0)</f>
        <v>110</v>
      </c>
      <c r="P2280">
        <f>IFERROR(ROUND(Table1[[#This Row],[pledged]]/Table1[[#This Row],[backers_count]],2),0)</f>
        <v>100</v>
      </c>
      <c r="Q2280" t="s">
        <v>8328</v>
      </c>
      <c r="R2280" t="s">
        <v>8342</v>
      </c>
      <c r="S2280" s="14">
        <f>(((Table1[[#This Row],[launched_at]]/60)/60)/24)+DATE(1970,1,1)</f>
        <v>40696.648784722223</v>
      </c>
      <c r="T2280" s="14">
        <f>(((Table1[[#This Row],[deadline]]/60)/60)/24)+DATE(1970,1,1)</f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9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>ROUND(Table1[[#This Row],[pledged]]/Table1[[#This Row],[goal]]*100,0)</f>
        <v>0</v>
      </c>
      <c r="P2281">
        <f>IFERROR(ROUND(Table1[[#This Row],[pledged]]/Table1[[#This Row],[backers_count]],2),0)</f>
        <v>550</v>
      </c>
      <c r="Q2281" t="s">
        <v>8309</v>
      </c>
      <c r="R2281" t="s">
        <v>8341</v>
      </c>
      <c r="S2281" s="14">
        <f>(((Table1[[#This Row],[launched_at]]/60)/60)/24)+DATE(1970,1,1)</f>
        <v>42241.798206018517</v>
      </c>
      <c r="T2281" s="14">
        <f>(((Table1[[#This Row],[deadline]]/60)/60)/24)+DATE(1970,1,1)</f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9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>ROUND(Table1[[#This Row],[pledged]]/Table1[[#This Row],[goal]]*100,0)</f>
        <v>100</v>
      </c>
      <c r="P2282">
        <f>IFERROR(ROUND(Table1[[#This Row],[pledged]]/Table1[[#This Row],[backers_count]],2),0)</f>
        <v>73.33</v>
      </c>
      <c r="Q2282" t="s">
        <v>8324</v>
      </c>
      <c r="R2282" t="s">
        <v>8336</v>
      </c>
      <c r="S2282" s="14">
        <f>(((Table1[[#This Row],[launched_at]]/60)/60)/24)+DATE(1970,1,1)</f>
        <v>42445.598136574074</v>
      </c>
      <c r="T2282" s="14">
        <f>(((Table1[[#This Row],[deadline]]/60)/60)/24)+DATE(1970,1,1)</f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9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>ROUND(Table1[[#This Row],[pledged]]/Table1[[#This Row],[goal]]*100,0)</f>
        <v>22</v>
      </c>
      <c r="P2283">
        <f>IFERROR(ROUND(Table1[[#This Row],[pledged]]/Table1[[#This Row],[backers_count]],2),0)</f>
        <v>47.7</v>
      </c>
      <c r="Q2283" t="s">
        <v>8324</v>
      </c>
      <c r="R2283" t="s">
        <v>8327</v>
      </c>
      <c r="S2283" s="14">
        <f>(((Table1[[#This Row],[launched_at]]/60)/60)/24)+DATE(1970,1,1)</f>
        <v>41740.493657407409</v>
      </c>
      <c r="T2283" s="14">
        <f>(((Table1[[#This Row],[deadline]]/60)/60)/24)+DATE(1970,1,1)</f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9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>ROUND(Table1[[#This Row],[pledged]]/Table1[[#This Row],[goal]]*100,0)</f>
        <v>2</v>
      </c>
      <c r="P2284">
        <f>IFERROR(ROUND(Table1[[#This Row],[pledged]]/Table1[[#This Row],[backers_count]],2),0)</f>
        <v>18.899999999999999</v>
      </c>
      <c r="Q2284" t="s">
        <v>8324</v>
      </c>
      <c r="R2284" t="s">
        <v>8325</v>
      </c>
      <c r="S2284" s="14">
        <f>(((Table1[[#This Row],[launched_at]]/60)/60)/24)+DATE(1970,1,1)</f>
        <v>41872.802928240737</v>
      </c>
      <c r="T2284" s="14">
        <f>(((Table1[[#This Row],[deadline]]/60)/60)/24)+DATE(1970,1,1)</f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9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>ROUND(Table1[[#This Row],[pledged]]/Table1[[#This Row],[goal]]*100,0)</f>
        <v>109</v>
      </c>
      <c r="P2285">
        <f>IFERROR(ROUND(Table1[[#This Row],[pledged]]/Table1[[#This Row],[backers_count]],2),0)</f>
        <v>43.64</v>
      </c>
      <c r="Q2285" t="s">
        <v>8312</v>
      </c>
      <c r="R2285" t="s">
        <v>8334</v>
      </c>
      <c r="S2285" s="14">
        <f>(((Table1[[#This Row],[launched_at]]/60)/60)/24)+DATE(1970,1,1)</f>
        <v>41464.934386574074</v>
      </c>
      <c r="T2285" s="14">
        <f>(((Table1[[#This Row],[deadline]]/60)/60)/24)+DATE(1970,1,1)</f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9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>ROUND(Table1[[#This Row],[pledged]]/Table1[[#This Row],[goal]]*100,0)</f>
        <v>218</v>
      </c>
      <c r="P2286">
        <f>IFERROR(ROUND(Table1[[#This Row],[pledged]]/Table1[[#This Row],[backers_count]],2),0)</f>
        <v>54.5</v>
      </c>
      <c r="Q2286" t="s">
        <v>8324</v>
      </c>
      <c r="R2286" t="s">
        <v>8327</v>
      </c>
      <c r="S2286" s="14">
        <f>(((Table1[[#This Row],[launched_at]]/60)/60)/24)+DATE(1970,1,1)</f>
        <v>42056.091631944444</v>
      </c>
      <c r="T2286" s="14">
        <f>(((Table1[[#This Row],[deadline]]/60)/60)/24)+DATE(1970,1,1)</f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9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>ROUND(Table1[[#This Row],[pledged]]/Table1[[#This Row],[goal]]*100,0)</f>
        <v>109</v>
      </c>
      <c r="P2287">
        <f>IFERROR(ROUND(Table1[[#This Row],[pledged]]/Table1[[#This Row],[backers_count]],2),0)</f>
        <v>26.54</v>
      </c>
      <c r="Q2287" t="s">
        <v>8324</v>
      </c>
      <c r="R2287" t="s">
        <v>8327</v>
      </c>
      <c r="S2287" s="14">
        <f>(((Table1[[#This Row],[launched_at]]/60)/60)/24)+DATE(1970,1,1)</f>
        <v>42135.810694444444</v>
      </c>
      <c r="T2287" s="14">
        <f>(((Table1[[#This Row],[deadline]]/60)/60)/24)+DATE(1970,1,1)</f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9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>ROUND(Table1[[#This Row],[pledged]]/Table1[[#This Row],[goal]]*100,0)</f>
        <v>108</v>
      </c>
      <c r="P2288">
        <f>IFERROR(ROUND(Table1[[#This Row],[pledged]]/Table1[[#This Row],[backers_count]],2),0)</f>
        <v>30.93</v>
      </c>
      <c r="Q2288" t="s">
        <v>8324</v>
      </c>
      <c r="R2288" t="s">
        <v>8327</v>
      </c>
      <c r="S2288" s="14">
        <f>(((Table1[[#This Row],[launched_at]]/60)/60)/24)+DATE(1970,1,1)</f>
        <v>41785.707708333335</v>
      </c>
      <c r="T2288" s="14">
        <f>(((Table1[[#This Row],[deadline]]/60)/60)/24)+DATE(1970,1,1)</f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9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>ROUND(Table1[[#This Row],[pledged]]/Table1[[#This Row],[goal]]*100,0)</f>
        <v>166</v>
      </c>
      <c r="P2289">
        <f>IFERROR(ROUND(Table1[[#This Row],[pledged]]/Table1[[#This Row],[backers_count]],2),0)</f>
        <v>31.82</v>
      </c>
      <c r="Q2289" t="s">
        <v>8328</v>
      </c>
      <c r="R2289" t="s">
        <v>8332</v>
      </c>
      <c r="S2289" s="14">
        <f>(((Table1[[#This Row],[launched_at]]/60)/60)/24)+DATE(1970,1,1)</f>
        <v>41547.662997685184</v>
      </c>
      <c r="T2289" s="14">
        <f>(((Table1[[#This Row],[deadline]]/60)/60)/24)+DATE(1970,1,1)</f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9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>ROUND(Table1[[#This Row],[pledged]]/Table1[[#This Row],[goal]]*100,0)</f>
        <v>108</v>
      </c>
      <c r="P2290">
        <f>IFERROR(ROUND(Table1[[#This Row],[pledged]]/Table1[[#This Row],[backers_count]],2),0)</f>
        <v>43.28</v>
      </c>
      <c r="Q2290" t="s">
        <v>8324</v>
      </c>
      <c r="R2290" t="s">
        <v>8327</v>
      </c>
      <c r="S2290" s="14">
        <f>(((Table1[[#This Row],[launched_at]]/60)/60)/24)+DATE(1970,1,1)</f>
        <v>42016.832465277781</v>
      </c>
      <c r="T2290" s="14">
        <f>(((Table1[[#This Row],[deadline]]/60)/60)/24)+DATE(1970,1,1)</f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9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>ROUND(Table1[[#This Row],[pledged]]/Table1[[#This Row],[goal]]*100,0)</f>
        <v>3</v>
      </c>
      <c r="P2291">
        <f>IFERROR(ROUND(Table1[[#This Row],[pledged]]/Table1[[#This Row],[backers_count]],2),0)</f>
        <v>49.14</v>
      </c>
      <c r="Q2291" t="s">
        <v>8314</v>
      </c>
      <c r="R2291" t="s">
        <v>8315</v>
      </c>
      <c r="S2291" s="14">
        <f>(((Table1[[#This Row],[launched_at]]/60)/60)/24)+DATE(1970,1,1)</f>
        <v>41987.818969907406</v>
      </c>
      <c r="T2291" s="14">
        <f>(((Table1[[#This Row],[deadline]]/60)/60)/24)+DATE(1970,1,1)</f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9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>ROUND(Table1[[#This Row],[pledged]]/Table1[[#This Row],[goal]]*100,0)</f>
        <v>108</v>
      </c>
      <c r="P2292">
        <f>IFERROR(ROUND(Table1[[#This Row],[pledged]]/Table1[[#This Row],[backers_count]],2),0)</f>
        <v>33.75</v>
      </c>
      <c r="Q2292" t="s">
        <v>8328</v>
      </c>
      <c r="R2292" t="s">
        <v>8339</v>
      </c>
      <c r="S2292" s="14">
        <f>(((Table1[[#This Row],[launched_at]]/60)/60)/24)+DATE(1970,1,1)</f>
        <v>42006.02207175926</v>
      </c>
      <c r="T2292" s="14">
        <f>(((Table1[[#This Row],[deadline]]/60)/60)/24)+DATE(1970,1,1)</f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9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>ROUND(Table1[[#This Row],[pledged]]/Table1[[#This Row],[goal]]*100,0)</f>
        <v>180</v>
      </c>
      <c r="P2293">
        <f>IFERROR(ROUND(Table1[[#This Row],[pledged]]/Table1[[#This Row],[backers_count]],2),0)</f>
        <v>54</v>
      </c>
      <c r="Q2293" t="s">
        <v>8324</v>
      </c>
      <c r="R2293" t="s">
        <v>8325</v>
      </c>
      <c r="S2293" s="14">
        <f>(((Table1[[#This Row],[launched_at]]/60)/60)/24)+DATE(1970,1,1)</f>
        <v>42098.216238425928</v>
      </c>
      <c r="T2293" s="14">
        <f>(((Table1[[#This Row],[deadline]]/60)/60)/24)+DATE(1970,1,1)</f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9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>ROUND(Table1[[#This Row],[pledged]]/Table1[[#This Row],[goal]]*100,0)</f>
        <v>108</v>
      </c>
      <c r="P2294">
        <f>IFERROR(ROUND(Table1[[#This Row],[pledged]]/Table1[[#This Row],[backers_count]],2),0)</f>
        <v>77</v>
      </c>
      <c r="Q2294" t="s">
        <v>8324</v>
      </c>
      <c r="R2294" t="s">
        <v>8327</v>
      </c>
      <c r="S2294" s="14">
        <f>(((Table1[[#This Row],[launched_at]]/60)/60)/24)+DATE(1970,1,1)</f>
        <v>42402.889027777783</v>
      </c>
      <c r="T2294" s="14">
        <f>(((Table1[[#This Row],[deadline]]/60)/60)/24)+DATE(1970,1,1)</f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9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>ROUND(Table1[[#This Row],[pledged]]/Table1[[#This Row],[goal]]*100,0)</f>
        <v>215</v>
      </c>
      <c r="P2295">
        <f>IFERROR(ROUND(Table1[[#This Row],[pledged]]/Table1[[#This Row],[backers_count]],2),0)</f>
        <v>35.770000000000003</v>
      </c>
      <c r="Q2295" t="s">
        <v>8324</v>
      </c>
      <c r="R2295" t="s">
        <v>8327</v>
      </c>
      <c r="S2295" s="14">
        <f>(((Table1[[#This Row],[launched_at]]/60)/60)/24)+DATE(1970,1,1)</f>
        <v>41841.820486111108</v>
      </c>
      <c r="T2295" s="14">
        <f>(((Table1[[#This Row],[deadline]]/60)/60)/24)+DATE(1970,1,1)</f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9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>ROUND(Table1[[#This Row],[pledged]]/Table1[[#This Row],[goal]]*100,0)</f>
        <v>4</v>
      </c>
      <c r="P2296">
        <f>IFERROR(ROUND(Table1[[#This Row],[pledged]]/Table1[[#This Row],[backers_count]],2),0)</f>
        <v>82.46</v>
      </c>
      <c r="Q2296" t="s">
        <v>8324</v>
      </c>
      <c r="R2296" t="s">
        <v>8325</v>
      </c>
      <c r="S2296" s="14">
        <f>(((Table1[[#This Row],[launched_at]]/60)/60)/24)+DATE(1970,1,1)</f>
        <v>42649.562118055561</v>
      </c>
      <c r="T2296" s="14">
        <f>(((Table1[[#This Row],[deadline]]/60)/60)/24)+DATE(1970,1,1)</f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9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>ROUND(Table1[[#This Row],[pledged]]/Table1[[#This Row],[goal]]*100,0)</f>
        <v>223</v>
      </c>
      <c r="P2297">
        <f>IFERROR(ROUND(Table1[[#This Row],[pledged]]/Table1[[#This Row],[backers_count]],2),0)</f>
        <v>21.38</v>
      </c>
      <c r="Q2297" t="s">
        <v>8317</v>
      </c>
      <c r="R2297" t="s">
        <v>8318</v>
      </c>
      <c r="S2297" s="14">
        <f>(((Table1[[#This Row],[launched_at]]/60)/60)/24)+DATE(1970,1,1)</f>
        <v>42682.451921296291</v>
      </c>
      <c r="T2297" s="14">
        <f>(((Table1[[#This Row],[deadline]]/60)/60)/24)+DATE(1970,1,1)</f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9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>ROUND(Table1[[#This Row],[pledged]]/Table1[[#This Row],[goal]]*100,0)</f>
        <v>107</v>
      </c>
      <c r="P2298">
        <f>IFERROR(ROUND(Table1[[#This Row],[pledged]]/Table1[[#This Row],[backers_count]],2),0)</f>
        <v>53.34</v>
      </c>
      <c r="Q2298" t="s">
        <v>8324</v>
      </c>
      <c r="R2298" t="s">
        <v>8327</v>
      </c>
      <c r="S2298" s="14">
        <f>(((Table1[[#This Row],[launched_at]]/60)/60)/24)+DATE(1970,1,1)</f>
        <v>42475.057164351849</v>
      </c>
      <c r="T2298" s="14">
        <f>(((Table1[[#This Row],[deadline]]/60)/60)/24)+DATE(1970,1,1)</f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9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>ROUND(Table1[[#This Row],[pledged]]/Table1[[#This Row],[goal]]*100,0)</f>
        <v>118</v>
      </c>
      <c r="P2299">
        <f>IFERROR(ROUND(Table1[[#This Row],[pledged]]/Table1[[#This Row],[backers_count]],2),0)</f>
        <v>29.61</v>
      </c>
      <c r="Q2299" t="s">
        <v>8328</v>
      </c>
      <c r="R2299" t="s">
        <v>8342</v>
      </c>
      <c r="S2299" s="14">
        <f>(((Table1[[#This Row],[launched_at]]/60)/60)/24)+DATE(1970,1,1)</f>
        <v>41744.745208333334</v>
      </c>
      <c r="T2299" s="14">
        <f>(((Table1[[#This Row],[deadline]]/60)/60)/24)+DATE(1970,1,1)</f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9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>ROUND(Table1[[#This Row],[pledged]]/Table1[[#This Row],[goal]]*100,0)</f>
        <v>213</v>
      </c>
      <c r="P2300">
        <f>IFERROR(ROUND(Table1[[#This Row],[pledged]]/Table1[[#This Row],[backers_count]],2),0)</f>
        <v>33.31</v>
      </c>
      <c r="Q2300" t="s">
        <v>8324</v>
      </c>
      <c r="R2300" t="s">
        <v>8325</v>
      </c>
      <c r="S2300" s="14">
        <f>(((Table1[[#This Row],[launched_at]]/60)/60)/24)+DATE(1970,1,1)</f>
        <v>40378.893206018518</v>
      </c>
      <c r="T2300" s="14">
        <f>(((Table1[[#This Row],[deadline]]/60)/60)/24)+DATE(1970,1,1)</f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9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>ROUND(Table1[[#This Row],[pledged]]/Table1[[#This Row],[goal]]*100,0)</f>
        <v>133</v>
      </c>
      <c r="P2301">
        <f>IFERROR(ROUND(Table1[[#This Row],[pledged]]/Table1[[#This Row],[backers_count]],2),0)</f>
        <v>42.61</v>
      </c>
      <c r="Q2301" t="s">
        <v>8328</v>
      </c>
      <c r="R2301" t="s">
        <v>8332</v>
      </c>
      <c r="S2301" s="14">
        <f>(((Table1[[#This Row],[launched_at]]/60)/60)/24)+DATE(1970,1,1)</f>
        <v>41403.000856481485</v>
      </c>
      <c r="T2301" s="14">
        <f>(((Table1[[#This Row],[deadline]]/60)/60)/24)+DATE(1970,1,1)</f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9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>ROUND(Table1[[#This Row],[pledged]]/Table1[[#This Row],[goal]]*100,0)</f>
        <v>21</v>
      </c>
      <c r="P2302">
        <f>IFERROR(ROUND(Table1[[#This Row],[pledged]]/Table1[[#This Row],[backers_count]],2),0)</f>
        <v>56.05</v>
      </c>
      <c r="Q2302" t="s">
        <v>8324</v>
      </c>
      <c r="R2302" t="s">
        <v>8327</v>
      </c>
      <c r="S2302" s="14">
        <f>(((Table1[[#This Row],[launched_at]]/60)/60)/24)+DATE(1970,1,1)</f>
        <v>41766.072500000002</v>
      </c>
      <c r="T2302" s="14">
        <f>(((Table1[[#This Row],[deadline]]/60)/60)/24)+DATE(1970,1,1)</f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9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>ROUND(Table1[[#This Row],[pledged]]/Table1[[#This Row],[goal]]*100,0)</f>
        <v>106</v>
      </c>
      <c r="P2303">
        <f>IFERROR(ROUND(Table1[[#This Row],[pledged]]/Table1[[#This Row],[backers_count]],2),0)</f>
        <v>40.92</v>
      </c>
      <c r="Q2303" t="s">
        <v>8324</v>
      </c>
      <c r="R2303" t="s">
        <v>8327</v>
      </c>
      <c r="S2303" s="14">
        <f>(((Table1[[#This Row],[launched_at]]/60)/60)/24)+DATE(1970,1,1)</f>
        <v>42184.209537037037</v>
      </c>
      <c r="T2303" s="14">
        <f>(((Table1[[#This Row],[deadline]]/60)/60)/24)+DATE(1970,1,1)</f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9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>ROUND(Table1[[#This Row],[pledged]]/Table1[[#This Row],[goal]]*100,0)</f>
        <v>106</v>
      </c>
      <c r="P2304">
        <f>IFERROR(ROUND(Table1[[#This Row],[pledged]]/Table1[[#This Row],[backers_count]],2),0)</f>
        <v>25.31</v>
      </c>
      <c r="Q2304" t="s">
        <v>8324</v>
      </c>
      <c r="R2304" t="s">
        <v>8327</v>
      </c>
      <c r="S2304" s="14">
        <f>(((Table1[[#This Row],[launched_at]]/60)/60)/24)+DATE(1970,1,1)</f>
        <v>42419.91942129629</v>
      </c>
      <c r="T2304" s="14">
        <f>(((Table1[[#This Row],[deadline]]/60)/60)/24)+DATE(1970,1,1)</f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9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>ROUND(Table1[[#This Row],[pledged]]/Table1[[#This Row],[goal]]*100,0)</f>
        <v>7</v>
      </c>
      <c r="P2305">
        <f>IFERROR(ROUND(Table1[[#This Row],[pledged]]/Table1[[#This Row],[backers_count]],2),0)</f>
        <v>58.89</v>
      </c>
      <c r="Q2305" t="s">
        <v>8328</v>
      </c>
      <c r="R2305" t="s">
        <v>8355</v>
      </c>
      <c r="S2305" s="14">
        <f>(((Table1[[#This Row],[launched_at]]/60)/60)/24)+DATE(1970,1,1)</f>
        <v>41736.549791666665</v>
      </c>
      <c r="T2305" s="14">
        <f>(((Table1[[#This Row],[deadline]]/60)/60)/24)+DATE(1970,1,1)</f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9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>ROUND(Table1[[#This Row],[pledged]]/Table1[[#This Row],[goal]]*100,0)</f>
        <v>18</v>
      </c>
      <c r="P2306">
        <f>IFERROR(ROUND(Table1[[#This Row],[pledged]]/Table1[[#This Row],[backers_count]],2),0)</f>
        <v>81.540000000000006</v>
      </c>
      <c r="Q2306" t="s">
        <v>8324</v>
      </c>
      <c r="R2306" t="s">
        <v>8327</v>
      </c>
      <c r="S2306" s="14">
        <f>(((Table1[[#This Row],[launched_at]]/60)/60)/24)+DATE(1970,1,1)</f>
        <v>41833.660995370366</v>
      </c>
      <c r="T2306" s="14">
        <f>(((Table1[[#This Row],[deadline]]/60)/60)/24)+DATE(1970,1,1)</f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9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>ROUND(Table1[[#This Row],[pledged]]/Table1[[#This Row],[goal]]*100,0)</f>
        <v>50</v>
      </c>
      <c r="P2307">
        <f>IFERROR(ROUND(Table1[[#This Row],[pledged]]/Table1[[#This Row],[backers_count]],2),0)</f>
        <v>117.56</v>
      </c>
      <c r="Q2307" t="s">
        <v>8309</v>
      </c>
      <c r="R2307" t="s">
        <v>8341</v>
      </c>
      <c r="S2307" s="14">
        <f>(((Table1[[#This Row],[launched_at]]/60)/60)/24)+DATE(1970,1,1)</f>
        <v>42482.624699074076</v>
      </c>
      <c r="T2307" s="14">
        <f>(((Table1[[#This Row],[deadline]]/60)/60)/24)+DATE(1970,1,1)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9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>ROUND(Table1[[#This Row],[pledged]]/Table1[[#This Row],[goal]]*100,0)</f>
        <v>106</v>
      </c>
      <c r="P2308">
        <f>IFERROR(ROUND(Table1[[#This Row],[pledged]]/Table1[[#This Row],[backers_count]],2),0)</f>
        <v>52.8</v>
      </c>
      <c r="Q2308" t="s">
        <v>8328</v>
      </c>
      <c r="R2308" t="s">
        <v>8329</v>
      </c>
      <c r="S2308" s="14">
        <f>(((Table1[[#This Row],[launched_at]]/60)/60)/24)+DATE(1970,1,1)</f>
        <v>42017.967442129629</v>
      </c>
      <c r="T2308" s="14">
        <f>(((Table1[[#This Row],[deadline]]/60)/60)/24)+DATE(1970,1,1)</f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9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>ROUND(Table1[[#This Row],[pledged]]/Table1[[#This Row],[goal]]*100,0)</f>
        <v>132</v>
      </c>
      <c r="P2309">
        <f>IFERROR(ROUND(Table1[[#This Row],[pledged]]/Table1[[#This Row],[backers_count]],2),0)</f>
        <v>39.07</v>
      </c>
      <c r="Q2309" t="s">
        <v>8309</v>
      </c>
      <c r="R2309" t="s">
        <v>8311</v>
      </c>
      <c r="S2309" s="14">
        <f>(((Table1[[#This Row],[launched_at]]/60)/60)/24)+DATE(1970,1,1)</f>
        <v>41832.852627314816</v>
      </c>
      <c r="T2309" s="14">
        <f>(((Table1[[#This Row],[deadline]]/60)/60)/24)+DATE(1970,1,1)</f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9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>ROUND(Table1[[#This Row],[pledged]]/Table1[[#This Row],[goal]]*100,0)</f>
        <v>211</v>
      </c>
      <c r="P2310">
        <f>IFERROR(ROUND(Table1[[#This Row],[pledged]]/Table1[[#This Row],[backers_count]],2),0)</f>
        <v>58.61</v>
      </c>
      <c r="Q2310" t="s">
        <v>8324</v>
      </c>
      <c r="R2310" t="s">
        <v>8327</v>
      </c>
      <c r="S2310" s="14">
        <f>(((Table1[[#This Row],[launched_at]]/60)/60)/24)+DATE(1970,1,1)</f>
        <v>41808.991944444446</v>
      </c>
      <c r="T2310" s="14">
        <f>(((Table1[[#This Row],[deadline]]/60)/60)/24)+DATE(1970,1,1)</f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9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>ROUND(Table1[[#This Row],[pledged]]/Table1[[#This Row],[goal]]*100,0)</f>
        <v>350</v>
      </c>
      <c r="P2311">
        <f>IFERROR(ROUND(Table1[[#This Row],[pledged]]/Table1[[#This Row],[backers_count]],2),0)</f>
        <v>75.040000000000006</v>
      </c>
      <c r="Q2311" t="s">
        <v>8328</v>
      </c>
      <c r="R2311" t="s">
        <v>8332</v>
      </c>
      <c r="S2311" s="14">
        <f>(((Table1[[#This Row],[launched_at]]/60)/60)/24)+DATE(1970,1,1)</f>
        <v>40565.032511574071</v>
      </c>
      <c r="T2311" s="14">
        <f>(((Table1[[#This Row],[deadline]]/60)/60)/24)+DATE(1970,1,1)</f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9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>ROUND(Table1[[#This Row],[pledged]]/Table1[[#This Row],[goal]]*100,0)</f>
        <v>105</v>
      </c>
      <c r="P2312">
        <f>IFERROR(ROUND(Table1[[#This Row],[pledged]]/Table1[[#This Row],[backers_count]],2),0)</f>
        <v>38.89</v>
      </c>
      <c r="Q2312" t="s">
        <v>8328</v>
      </c>
      <c r="R2312" t="s">
        <v>8332</v>
      </c>
      <c r="S2312" s="14">
        <f>(((Table1[[#This Row],[launched_at]]/60)/60)/24)+DATE(1970,1,1)</f>
        <v>41288.68712962963</v>
      </c>
      <c r="T2312" s="14">
        <f>(((Table1[[#This Row],[deadline]]/60)/60)/24)+DATE(1970,1,1)</f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9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>ROUND(Table1[[#This Row],[pledged]]/Table1[[#This Row],[goal]]*100,0)</f>
        <v>11</v>
      </c>
      <c r="P2313">
        <f>IFERROR(ROUND(Table1[[#This Row],[pledged]]/Table1[[#This Row],[backers_count]],2),0)</f>
        <v>525</v>
      </c>
      <c r="Q2313" t="s">
        <v>8328</v>
      </c>
      <c r="R2313" t="s">
        <v>8331</v>
      </c>
      <c r="S2313" s="14">
        <f>(((Table1[[#This Row],[launched_at]]/60)/60)/24)+DATE(1970,1,1)</f>
        <v>41852.646226851852</v>
      </c>
      <c r="T2313" s="14">
        <f>(((Table1[[#This Row],[deadline]]/60)/60)/24)+DATE(1970,1,1)</f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9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>ROUND(Table1[[#This Row],[pledged]]/Table1[[#This Row],[goal]]*100,0)</f>
        <v>263</v>
      </c>
      <c r="P2314">
        <f>IFERROR(ROUND(Table1[[#This Row],[pledged]]/Table1[[#This Row],[backers_count]],2),0)</f>
        <v>42</v>
      </c>
      <c r="Q2314" t="s">
        <v>8328</v>
      </c>
      <c r="R2314" t="s">
        <v>8332</v>
      </c>
      <c r="S2314" s="14">
        <f>(((Table1[[#This Row],[launched_at]]/60)/60)/24)+DATE(1970,1,1)</f>
        <v>41303.044016203705</v>
      </c>
      <c r="T2314" s="14">
        <f>(((Table1[[#This Row],[deadline]]/60)/60)/24)+DATE(1970,1,1)</f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9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>ROUND(Table1[[#This Row],[pledged]]/Table1[[#This Row],[goal]]*100,0)</f>
        <v>10</v>
      </c>
      <c r="P2315">
        <f>IFERROR(ROUND(Table1[[#This Row],[pledged]]/Table1[[#This Row],[backers_count]],2),0)</f>
        <v>31.76</v>
      </c>
      <c r="Q2315" t="s">
        <v>8312</v>
      </c>
      <c r="R2315" t="s">
        <v>8357</v>
      </c>
      <c r="S2315" s="14">
        <f>(((Table1[[#This Row],[launched_at]]/60)/60)/24)+DATE(1970,1,1)</f>
        <v>41620.90047453704</v>
      </c>
      <c r="T2315" s="14">
        <f>(((Table1[[#This Row],[deadline]]/60)/60)/24)+DATE(1970,1,1)</f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9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>ROUND(Table1[[#This Row],[pledged]]/Table1[[#This Row],[goal]]*100,0)</f>
        <v>105</v>
      </c>
      <c r="P2316">
        <f>IFERROR(ROUND(Table1[[#This Row],[pledged]]/Table1[[#This Row],[backers_count]],2),0)</f>
        <v>32.72</v>
      </c>
      <c r="Q2316" t="s">
        <v>8328</v>
      </c>
      <c r="R2316" t="s">
        <v>8329</v>
      </c>
      <c r="S2316" s="14">
        <f>(((Table1[[#This Row],[launched_at]]/60)/60)/24)+DATE(1970,1,1)</f>
        <v>40977.948009259257</v>
      </c>
      <c r="T2316" s="14">
        <f>(((Table1[[#This Row],[deadline]]/60)/60)/24)+DATE(1970,1,1)</f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9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>ROUND(Table1[[#This Row],[pledged]]/Table1[[#This Row],[goal]]*100,0)</f>
        <v>105</v>
      </c>
      <c r="P2317">
        <f>IFERROR(ROUND(Table1[[#This Row],[pledged]]/Table1[[#This Row],[backers_count]],2),0)</f>
        <v>45.48</v>
      </c>
      <c r="Q2317" t="s">
        <v>8324</v>
      </c>
      <c r="R2317" t="s">
        <v>8327</v>
      </c>
      <c r="S2317" s="14">
        <f>(((Table1[[#This Row],[launched_at]]/60)/60)/24)+DATE(1970,1,1)</f>
        <v>41969.199756944443</v>
      </c>
      <c r="T2317" s="14">
        <f>(((Table1[[#This Row],[deadline]]/60)/60)/24)+DATE(1970,1,1)</f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9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>ROUND(Table1[[#This Row],[pledged]]/Table1[[#This Row],[goal]]*100,0)</f>
        <v>139</v>
      </c>
      <c r="P2318">
        <f>IFERROR(ROUND(Table1[[#This Row],[pledged]]/Table1[[#This Row],[backers_count]],2),0)</f>
        <v>45.35</v>
      </c>
      <c r="Q2318" t="s">
        <v>8324</v>
      </c>
      <c r="R2318" t="s">
        <v>8327</v>
      </c>
      <c r="S2318" s="14">
        <f>(((Table1[[#This Row],[launched_at]]/60)/60)/24)+DATE(1970,1,1)</f>
        <v>42219.180393518516</v>
      </c>
      <c r="T2318" s="14">
        <f>(((Table1[[#This Row],[deadline]]/60)/60)/24)+DATE(1970,1,1)</f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9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>ROUND(Table1[[#This Row],[pledged]]/Table1[[#This Row],[goal]]*100,0)</f>
        <v>104</v>
      </c>
      <c r="P2319">
        <f>IFERROR(ROUND(Table1[[#This Row],[pledged]]/Table1[[#This Row],[backers_count]],2),0)</f>
        <v>28.92</v>
      </c>
      <c r="Q2319" t="s">
        <v>8322</v>
      </c>
      <c r="R2319" t="s">
        <v>8323</v>
      </c>
      <c r="S2319" s="14">
        <f>(((Table1[[#This Row],[launched_at]]/60)/60)/24)+DATE(1970,1,1)</f>
        <v>40821.183136574073</v>
      </c>
      <c r="T2319" s="14">
        <f>(((Table1[[#This Row],[deadline]]/60)/60)/24)+DATE(1970,1,1)</f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9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>ROUND(Table1[[#This Row],[pledged]]/Table1[[#This Row],[goal]]*100,0)</f>
        <v>104</v>
      </c>
      <c r="P2320">
        <f>IFERROR(ROUND(Table1[[#This Row],[pledged]]/Table1[[#This Row],[backers_count]],2),0)</f>
        <v>38.520000000000003</v>
      </c>
      <c r="Q2320" t="s">
        <v>8328</v>
      </c>
      <c r="R2320" t="s">
        <v>8332</v>
      </c>
      <c r="S2320" s="14">
        <f>(((Table1[[#This Row],[launched_at]]/60)/60)/24)+DATE(1970,1,1)</f>
        <v>40636.673900462964</v>
      </c>
      <c r="T2320" s="14">
        <f>(((Table1[[#This Row],[deadline]]/60)/60)/24)+DATE(1970,1,1)</f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9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>ROUND(Table1[[#This Row],[pledged]]/Table1[[#This Row],[goal]]*100,0)</f>
        <v>104</v>
      </c>
      <c r="P2321">
        <f>IFERROR(ROUND(Table1[[#This Row],[pledged]]/Table1[[#This Row],[backers_count]],2),0)</f>
        <v>86.67</v>
      </c>
      <c r="Q2321" t="s">
        <v>8328</v>
      </c>
      <c r="R2321" t="s">
        <v>8332</v>
      </c>
      <c r="S2321" s="14">
        <f>(((Table1[[#This Row],[launched_at]]/60)/60)/24)+DATE(1970,1,1)</f>
        <v>41443.643541666665</v>
      </c>
      <c r="T2321" s="14">
        <f>(((Table1[[#This Row],[deadline]]/60)/60)/24)+DATE(1970,1,1)</f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9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>ROUND(Table1[[#This Row],[pledged]]/Table1[[#This Row],[goal]]*100,0)</f>
        <v>12</v>
      </c>
      <c r="P2322">
        <f>IFERROR(ROUND(Table1[[#This Row],[pledged]]/Table1[[#This Row],[backers_count]],2),0)</f>
        <v>346.67</v>
      </c>
      <c r="Q2322" t="s">
        <v>8328</v>
      </c>
      <c r="R2322" t="s">
        <v>8351</v>
      </c>
      <c r="S2322" s="14">
        <f>(((Table1[[#This Row],[launched_at]]/60)/60)/24)+DATE(1970,1,1)</f>
        <v>41342.845567129632</v>
      </c>
      <c r="T2322" s="14">
        <f>(((Table1[[#This Row],[deadline]]/60)/60)/24)+DATE(1970,1,1)</f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9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>ROUND(Table1[[#This Row],[pledged]]/Table1[[#This Row],[goal]]*100,0)</f>
        <v>4</v>
      </c>
      <c r="P2323">
        <f>IFERROR(ROUND(Table1[[#This Row],[pledged]]/Table1[[#This Row],[backers_count]],2),0)</f>
        <v>61.18</v>
      </c>
      <c r="Q2323" t="s">
        <v>8324</v>
      </c>
      <c r="R2323" t="s">
        <v>8325</v>
      </c>
      <c r="S2323" s="14">
        <f>(((Table1[[#This Row],[launched_at]]/60)/60)/24)+DATE(1970,1,1)</f>
        <v>42427.01807870371</v>
      </c>
      <c r="T2323" s="14">
        <f>(((Table1[[#This Row],[deadline]]/60)/60)/24)+DATE(1970,1,1)</f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9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>ROUND(Table1[[#This Row],[pledged]]/Table1[[#This Row],[goal]]*100,0)</f>
        <v>130</v>
      </c>
      <c r="P2324">
        <f>IFERROR(ROUND(Table1[[#This Row],[pledged]]/Table1[[#This Row],[backers_count]],2),0)</f>
        <v>28</v>
      </c>
      <c r="Q2324" t="s">
        <v>8328</v>
      </c>
      <c r="R2324" t="s">
        <v>8329</v>
      </c>
      <c r="S2324" s="14">
        <f>(((Table1[[#This Row],[launched_at]]/60)/60)/24)+DATE(1970,1,1)</f>
        <v>41394.074467592596</v>
      </c>
      <c r="T2324" s="14">
        <f>(((Table1[[#This Row],[deadline]]/60)/60)/24)+DATE(1970,1,1)</f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9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>ROUND(Table1[[#This Row],[pledged]]/Table1[[#This Row],[goal]]*100,0)</f>
        <v>115</v>
      </c>
      <c r="P2325">
        <f>IFERROR(ROUND(Table1[[#This Row],[pledged]]/Table1[[#This Row],[backers_count]],2),0)</f>
        <v>32.340000000000003</v>
      </c>
      <c r="Q2325" t="s">
        <v>8314</v>
      </c>
      <c r="R2325" t="s">
        <v>8315</v>
      </c>
      <c r="S2325" s="14">
        <f>(((Table1[[#This Row],[launched_at]]/60)/60)/24)+DATE(1970,1,1)</f>
        <v>42772.776076388895</v>
      </c>
      <c r="T2325" s="14">
        <f>(((Table1[[#This Row],[deadline]]/60)/60)/24)+DATE(1970,1,1)</f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9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>ROUND(Table1[[#This Row],[pledged]]/Table1[[#This Row],[goal]]*100,0)</f>
        <v>104</v>
      </c>
      <c r="P2326">
        <f>IFERROR(ROUND(Table1[[#This Row],[pledged]]/Table1[[#This Row],[backers_count]],2),0)</f>
        <v>38.33</v>
      </c>
      <c r="Q2326" t="s">
        <v>8324</v>
      </c>
      <c r="R2326" t="s">
        <v>8327</v>
      </c>
      <c r="S2326" s="14">
        <f>(((Table1[[#This Row],[launched_at]]/60)/60)/24)+DATE(1970,1,1)</f>
        <v>41855.548101851848</v>
      </c>
      <c r="T2326" s="14">
        <f>(((Table1[[#This Row],[deadline]]/60)/60)/24)+DATE(1970,1,1)</f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9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>ROUND(Table1[[#This Row],[pledged]]/Table1[[#This Row],[goal]]*100,0)</f>
        <v>104</v>
      </c>
      <c r="P2327">
        <f>IFERROR(ROUND(Table1[[#This Row],[pledged]]/Table1[[#This Row],[backers_count]],2),0)</f>
        <v>43.13</v>
      </c>
      <c r="Q2327" t="s">
        <v>8324</v>
      </c>
      <c r="R2327" t="s">
        <v>8327</v>
      </c>
      <c r="S2327" s="14">
        <f>(((Table1[[#This Row],[launched_at]]/60)/60)/24)+DATE(1970,1,1)</f>
        <v>42194.096157407403</v>
      </c>
      <c r="T2327" s="14">
        <f>(((Table1[[#This Row],[deadline]]/60)/60)/24)+DATE(1970,1,1)</f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9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>ROUND(Table1[[#This Row],[pledged]]/Table1[[#This Row],[goal]]*100,0)</f>
        <v>104</v>
      </c>
      <c r="P2328">
        <f>IFERROR(ROUND(Table1[[#This Row],[pledged]]/Table1[[#This Row],[backers_count]],2),0)</f>
        <v>36.96</v>
      </c>
      <c r="Q2328" t="s">
        <v>8324</v>
      </c>
      <c r="R2328" t="s">
        <v>8327</v>
      </c>
      <c r="S2328" s="14">
        <f>(((Table1[[#This Row],[launched_at]]/60)/60)/24)+DATE(1970,1,1)</f>
        <v>42185.556157407409</v>
      </c>
      <c r="T2328" s="14">
        <f>(((Table1[[#This Row],[deadline]]/60)/60)/24)+DATE(1970,1,1)</f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9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>ROUND(Table1[[#This Row],[pledged]]/Table1[[#This Row],[goal]]*100,0)</f>
        <v>103</v>
      </c>
      <c r="P2329">
        <f>IFERROR(ROUND(Table1[[#This Row],[pledged]]/Table1[[#This Row],[backers_count]],2),0)</f>
        <v>28.66</v>
      </c>
      <c r="Q2329" t="s">
        <v>8328</v>
      </c>
      <c r="R2329" t="s">
        <v>8329</v>
      </c>
      <c r="S2329" s="14">
        <f>(((Table1[[#This Row],[launched_at]]/60)/60)/24)+DATE(1970,1,1)</f>
        <v>41023.07471064815</v>
      </c>
      <c r="T2329" s="14">
        <f>(((Table1[[#This Row],[deadline]]/60)/60)/24)+DATE(1970,1,1)</f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9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>ROUND(Table1[[#This Row],[pledged]]/Table1[[#This Row],[goal]]*100,0)</f>
        <v>103</v>
      </c>
      <c r="P2330">
        <f>IFERROR(ROUND(Table1[[#This Row],[pledged]]/Table1[[#This Row],[backers_count]],2),0)</f>
        <v>73.569999999999993</v>
      </c>
      <c r="Q2330" t="s">
        <v>8328</v>
      </c>
      <c r="R2330" t="s">
        <v>8332</v>
      </c>
      <c r="S2330" s="14">
        <f>(((Table1[[#This Row],[launched_at]]/60)/60)/24)+DATE(1970,1,1)</f>
        <v>41026.996099537035</v>
      </c>
      <c r="T2330" s="14">
        <f>(((Table1[[#This Row],[deadline]]/60)/60)/24)+DATE(1970,1,1)</f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9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>ROUND(Table1[[#This Row],[pledged]]/Table1[[#This Row],[goal]]*100,0)</f>
        <v>129</v>
      </c>
      <c r="P2331">
        <f>IFERROR(ROUND(Table1[[#This Row],[pledged]]/Table1[[#This Row],[backers_count]],2),0)</f>
        <v>64.38</v>
      </c>
      <c r="Q2331" t="s">
        <v>8324</v>
      </c>
      <c r="R2331" t="s">
        <v>8327</v>
      </c>
      <c r="S2331" s="14">
        <f>(((Table1[[#This Row],[launched_at]]/60)/60)/24)+DATE(1970,1,1)</f>
        <v>41876.815787037034</v>
      </c>
      <c r="T2331" s="14">
        <f>(((Table1[[#This Row],[deadline]]/60)/60)/24)+DATE(1970,1,1)</f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9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>ROUND(Table1[[#This Row],[pledged]]/Table1[[#This Row],[goal]]*100,0)</f>
        <v>3</v>
      </c>
      <c r="P2332">
        <f>IFERROR(ROUND(Table1[[#This Row],[pledged]]/Table1[[#This Row],[backers_count]],2),0)</f>
        <v>114</v>
      </c>
      <c r="Q2332" t="s">
        <v>8317</v>
      </c>
      <c r="R2332" t="s">
        <v>8335</v>
      </c>
      <c r="S2332" s="14">
        <f>(((Table1[[#This Row],[launched_at]]/60)/60)/24)+DATE(1970,1,1)</f>
        <v>42413.671006944445</v>
      </c>
      <c r="T2332" s="14">
        <f>(((Table1[[#This Row],[deadline]]/60)/60)/24)+DATE(1970,1,1)</f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9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>ROUND(Table1[[#This Row],[pledged]]/Table1[[#This Row],[goal]]*100,0)</f>
        <v>103</v>
      </c>
      <c r="P2333">
        <f>IFERROR(ROUND(Table1[[#This Row],[pledged]]/Table1[[#This Row],[backers_count]],2),0)</f>
        <v>44.61</v>
      </c>
      <c r="Q2333" t="s">
        <v>8328</v>
      </c>
      <c r="R2333" t="s">
        <v>8339</v>
      </c>
      <c r="S2333" s="14">
        <f>(((Table1[[#This Row],[launched_at]]/60)/60)/24)+DATE(1970,1,1)</f>
        <v>40313.930543981485</v>
      </c>
      <c r="T2333" s="14">
        <f>(((Table1[[#This Row],[deadline]]/60)/60)/24)+DATE(1970,1,1)</f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9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>ROUND(Table1[[#This Row],[pledged]]/Table1[[#This Row],[goal]]*100,0)</f>
        <v>1</v>
      </c>
      <c r="P2334">
        <f>IFERROR(ROUND(Table1[[#This Row],[pledged]]/Table1[[#This Row],[backers_count]],2),0)</f>
        <v>342</v>
      </c>
      <c r="Q2334" t="s">
        <v>8309</v>
      </c>
      <c r="R2334" t="s">
        <v>8343</v>
      </c>
      <c r="S2334" s="14">
        <f>(((Table1[[#This Row],[launched_at]]/60)/60)/24)+DATE(1970,1,1)</f>
        <v>42528.626620370371</v>
      </c>
      <c r="T2334" s="14">
        <f>(((Table1[[#This Row],[deadline]]/60)/60)/24)+DATE(1970,1,1)</f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9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>ROUND(Table1[[#This Row],[pledged]]/Table1[[#This Row],[goal]]*100,0)</f>
        <v>103</v>
      </c>
      <c r="P2335">
        <f>IFERROR(ROUND(Table1[[#This Row],[pledged]]/Table1[[#This Row],[backers_count]],2),0)</f>
        <v>102.5</v>
      </c>
      <c r="Q2335" t="s">
        <v>8328</v>
      </c>
      <c r="R2335" t="s">
        <v>8332</v>
      </c>
      <c r="S2335" s="14">
        <f>(((Table1[[#This Row],[launched_at]]/60)/60)/24)+DATE(1970,1,1)</f>
        <v>41675.149525462963</v>
      </c>
      <c r="T2335" s="14">
        <f>(((Table1[[#This Row],[deadline]]/60)/60)/24)+DATE(1970,1,1)</f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9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>ROUND(Table1[[#This Row],[pledged]]/Table1[[#This Row],[goal]]*100,0)</f>
        <v>114</v>
      </c>
      <c r="P2336">
        <f>IFERROR(ROUND(Table1[[#This Row],[pledged]]/Table1[[#This Row],[backers_count]],2),0)</f>
        <v>37.96</v>
      </c>
      <c r="Q2336" t="s">
        <v>8324</v>
      </c>
      <c r="R2336" t="s">
        <v>8327</v>
      </c>
      <c r="S2336" s="14">
        <f>(((Table1[[#This Row],[launched_at]]/60)/60)/24)+DATE(1970,1,1)</f>
        <v>42026.176180555558</v>
      </c>
      <c r="T2336" s="14">
        <f>(((Table1[[#This Row],[deadline]]/60)/60)/24)+DATE(1970,1,1)</f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9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>ROUND(Table1[[#This Row],[pledged]]/Table1[[#This Row],[goal]]*100,0)</f>
        <v>1</v>
      </c>
      <c r="P2337">
        <f>IFERROR(ROUND(Table1[[#This Row],[pledged]]/Table1[[#This Row],[backers_count]],2),0)</f>
        <v>205</v>
      </c>
      <c r="Q2337" t="s">
        <v>8324</v>
      </c>
      <c r="R2337" t="s">
        <v>8336</v>
      </c>
      <c r="S2337" s="14">
        <f>(((Table1[[#This Row],[launched_at]]/60)/60)/24)+DATE(1970,1,1)</f>
        <v>41831.722777777781</v>
      </c>
      <c r="T2337" s="14">
        <f>(((Table1[[#This Row],[deadline]]/60)/60)/24)+DATE(1970,1,1)</f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9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>ROUND(Table1[[#This Row],[pledged]]/Table1[[#This Row],[goal]]*100,0)</f>
        <v>102</v>
      </c>
      <c r="P2338">
        <f>IFERROR(ROUND(Table1[[#This Row],[pledged]]/Table1[[#This Row],[backers_count]],2),0)</f>
        <v>48.62</v>
      </c>
      <c r="Q2338" t="s">
        <v>8328</v>
      </c>
      <c r="R2338" t="s">
        <v>8330</v>
      </c>
      <c r="S2338" s="14">
        <f>(((Table1[[#This Row],[launched_at]]/60)/60)/24)+DATE(1970,1,1)</f>
        <v>42119.822476851856</v>
      </c>
      <c r="T2338" s="14">
        <f>(((Table1[[#This Row],[deadline]]/60)/60)/24)+DATE(1970,1,1)</f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9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>ROUND(Table1[[#This Row],[pledged]]/Table1[[#This Row],[goal]]*100,0)</f>
        <v>6</v>
      </c>
      <c r="P2339">
        <f>IFERROR(ROUND(Table1[[#This Row],[pledged]]/Table1[[#This Row],[backers_count]],2),0)</f>
        <v>340</v>
      </c>
      <c r="Q2339" t="s">
        <v>8320</v>
      </c>
      <c r="R2339" t="s">
        <v>8346</v>
      </c>
      <c r="S2339" s="14">
        <f>(((Table1[[#This Row],[launched_at]]/60)/60)/24)+DATE(1970,1,1)</f>
        <v>42605.053993055553</v>
      </c>
      <c r="T2339" s="14">
        <f>(((Table1[[#This Row],[deadline]]/60)/60)/24)+DATE(1970,1,1)</f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9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>ROUND(Table1[[#This Row],[pledged]]/Table1[[#This Row],[goal]]*100,0)</f>
        <v>2</v>
      </c>
      <c r="P2340">
        <f>IFERROR(ROUND(Table1[[#This Row],[pledged]]/Table1[[#This Row],[backers_count]],2),0)</f>
        <v>510</v>
      </c>
      <c r="Q2340" t="s">
        <v>8314</v>
      </c>
      <c r="R2340" t="s">
        <v>8352</v>
      </c>
      <c r="S2340" s="14">
        <f>(((Table1[[#This Row],[launched_at]]/60)/60)/24)+DATE(1970,1,1)</f>
        <v>42240.857222222221</v>
      </c>
      <c r="T2340" s="14">
        <f>(((Table1[[#This Row],[deadline]]/60)/60)/24)+DATE(1970,1,1)</f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9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>ROUND(Table1[[#This Row],[pledged]]/Table1[[#This Row],[goal]]*100,0)</f>
        <v>102</v>
      </c>
      <c r="P2341">
        <f>IFERROR(ROUND(Table1[[#This Row],[pledged]]/Table1[[#This Row],[backers_count]],2),0)</f>
        <v>24.29</v>
      </c>
      <c r="Q2341" t="s">
        <v>8324</v>
      </c>
      <c r="R2341" t="s">
        <v>8327</v>
      </c>
      <c r="S2341" s="14">
        <f>(((Table1[[#This Row],[launched_at]]/60)/60)/24)+DATE(1970,1,1)</f>
        <v>42223.394363425927</v>
      </c>
      <c r="T2341" s="14">
        <f>(((Table1[[#This Row],[deadline]]/60)/60)/24)+DATE(1970,1,1)</f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9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>ROUND(Table1[[#This Row],[pledged]]/Table1[[#This Row],[goal]]*100,0)</f>
        <v>102</v>
      </c>
      <c r="P2342">
        <f>IFERROR(ROUND(Table1[[#This Row],[pledged]]/Table1[[#This Row],[backers_count]],2),0)</f>
        <v>42.33</v>
      </c>
      <c r="Q2342" t="s">
        <v>8328</v>
      </c>
      <c r="R2342" t="s">
        <v>8330</v>
      </c>
      <c r="S2342" s="14">
        <f>(((Table1[[#This Row],[launched_at]]/60)/60)/24)+DATE(1970,1,1)</f>
        <v>40946.882245370369</v>
      </c>
      <c r="T2342" s="14">
        <f>(((Table1[[#This Row],[deadline]]/60)/60)/24)+DATE(1970,1,1)</f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9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>ROUND(Table1[[#This Row],[pledged]]/Table1[[#This Row],[goal]]*100,0)</f>
        <v>102</v>
      </c>
      <c r="P2343">
        <f>IFERROR(ROUND(Table1[[#This Row],[pledged]]/Table1[[#This Row],[backers_count]],2),0)</f>
        <v>39.04</v>
      </c>
      <c r="Q2343" t="s">
        <v>8328</v>
      </c>
      <c r="R2343" t="s">
        <v>8332</v>
      </c>
      <c r="S2343" s="14">
        <f>(((Table1[[#This Row],[launched_at]]/60)/60)/24)+DATE(1970,1,1)</f>
        <v>41082.069467592592</v>
      </c>
      <c r="T2343" s="14">
        <f>(((Table1[[#This Row],[deadline]]/60)/60)/24)+DATE(1970,1,1)</f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9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>ROUND(Table1[[#This Row],[pledged]]/Table1[[#This Row],[goal]]*100,0)</f>
        <v>102</v>
      </c>
      <c r="P2344">
        <f>IFERROR(ROUND(Table1[[#This Row],[pledged]]/Table1[[#This Row],[backers_count]],2),0)</f>
        <v>53.42</v>
      </c>
      <c r="Q2344" t="s">
        <v>8328</v>
      </c>
      <c r="R2344" t="s">
        <v>8330</v>
      </c>
      <c r="S2344" s="14">
        <f>(((Table1[[#This Row],[launched_at]]/60)/60)/24)+DATE(1970,1,1)</f>
        <v>42205.718888888892</v>
      </c>
      <c r="T2344" s="14">
        <f>(((Table1[[#This Row],[deadline]]/60)/60)/24)+DATE(1970,1,1)</f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9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>ROUND(Table1[[#This Row],[pledged]]/Table1[[#This Row],[goal]]*100,0)</f>
        <v>101</v>
      </c>
      <c r="P2345">
        <f>IFERROR(ROUND(Table1[[#This Row],[pledged]]/Table1[[#This Row],[backers_count]],2),0)</f>
        <v>168.5</v>
      </c>
      <c r="Q2345" t="s">
        <v>8314</v>
      </c>
      <c r="R2345" t="s">
        <v>8315</v>
      </c>
      <c r="S2345" s="14">
        <f>(((Table1[[#This Row],[launched_at]]/60)/60)/24)+DATE(1970,1,1)</f>
        <v>42515.866446759261</v>
      </c>
      <c r="T2345" s="14">
        <f>(((Table1[[#This Row],[deadline]]/60)/60)/24)+DATE(1970,1,1)</f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9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>ROUND(Table1[[#This Row],[pledged]]/Table1[[#This Row],[goal]]*100,0)</f>
        <v>202</v>
      </c>
      <c r="P2346">
        <f>IFERROR(ROUND(Table1[[#This Row],[pledged]]/Table1[[#This Row],[backers_count]],2),0)</f>
        <v>59.41</v>
      </c>
      <c r="Q2346" t="s">
        <v>8324</v>
      </c>
      <c r="R2346" t="s">
        <v>8327</v>
      </c>
      <c r="S2346" s="14">
        <f>(((Table1[[#This Row],[launched_at]]/60)/60)/24)+DATE(1970,1,1)</f>
        <v>42220.79487268519</v>
      </c>
      <c r="T2346" s="14">
        <f>(((Table1[[#This Row],[deadline]]/60)/60)/24)+DATE(1970,1,1)</f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9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>ROUND(Table1[[#This Row],[pledged]]/Table1[[#This Row],[goal]]*100,0)</f>
        <v>67</v>
      </c>
      <c r="P2347">
        <f>IFERROR(ROUND(Table1[[#This Row],[pledged]]/Table1[[#This Row],[backers_count]],2),0)</f>
        <v>63.13</v>
      </c>
      <c r="Q2347" t="s">
        <v>8324</v>
      </c>
      <c r="R2347" t="s">
        <v>8327</v>
      </c>
      <c r="S2347" s="14">
        <f>(((Table1[[#This Row],[launched_at]]/60)/60)/24)+DATE(1970,1,1)</f>
        <v>42143.917743055557</v>
      </c>
      <c r="T2347" s="14">
        <f>(((Table1[[#This Row],[deadline]]/60)/60)/24)+DATE(1970,1,1)</f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9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>ROUND(Table1[[#This Row],[pledged]]/Table1[[#This Row],[goal]]*100,0)</f>
        <v>101</v>
      </c>
      <c r="P2348">
        <f>IFERROR(ROUND(Table1[[#This Row],[pledged]]/Table1[[#This Row],[backers_count]],2),0)</f>
        <v>52.95</v>
      </c>
      <c r="Q2348" t="s">
        <v>8328</v>
      </c>
      <c r="R2348" t="s">
        <v>8332</v>
      </c>
      <c r="S2348" s="14">
        <f>(((Table1[[#This Row],[launched_at]]/60)/60)/24)+DATE(1970,1,1)</f>
        <v>40948.042233796295</v>
      </c>
      <c r="T2348" s="14">
        <f>(((Table1[[#This Row],[deadline]]/60)/60)/24)+DATE(1970,1,1)</f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9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>ROUND(Table1[[#This Row],[pledged]]/Table1[[#This Row],[goal]]*100,0)</f>
        <v>101</v>
      </c>
      <c r="P2349">
        <f>IFERROR(ROUND(Table1[[#This Row],[pledged]]/Table1[[#This Row],[backers_count]],2),0)</f>
        <v>37.22</v>
      </c>
      <c r="Q2349" t="s">
        <v>8324</v>
      </c>
      <c r="R2349" t="s">
        <v>8325</v>
      </c>
      <c r="S2349" s="14">
        <f>(((Table1[[#This Row],[launched_at]]/60)/60)/24)+DATE(1970,1,1)</f>
        <v>42373.252280092594</v>
      </c>
      <c r="T2349" s="14">
        <f>(((Table1[[#This Row],[deadline]]/60)/60)/24)+DATE(1970,1,1)</f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9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>ROUND(Table1[[#This Row],[pledged]]/Table1[[#This Row],[goal]]*100,0)</f>
        <v>101</v>
      </c>
      <c r="P2350">
        <f>IFERROR(ROUND(Table1[[#This Row],[pledged]]/Table1[[#This Row],[backers_count]],2),0)</f>
        <v>59.12</v>
      </c>
      <c r="Q2350" t="s">
        <v>8324</v>
      </c>
      <c r="R2350" t="s">
        <v>8327</v>
      </c>
      <c r="S2350" s="14">
        <f>(((Table1[[#This Row],[launched_at]]/60)/60)/24)+DATE(1970,1,1)</f>
        <v>42236.623252314821</v>
      </c>
      <c r="T2350" s="14">
        <f>(((Table1[[#This Row],[deadline]]/60)/60)/24)+DATE(1970,1,1)</f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9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>ROUND(Table1[[#This Row],[pledged]]/Table1[[#This Row],[goal]]*100,0)</f>
        <v>20</v>
      </c>
      <c r="P2351">
        <f>IFERROR(ROUND(Table1[[#This Row],[pledged]]/Table1[[#This Row],[backers_count]],2),0)</f>
        <v>41.83</v>
      </c>
      <c r="Q2351" t="s">
        <v>8317</v>
      </c>
      <c r="R2351" t="s">
        <v>8345</v>
      </c>
      <c r="S2351" s="14">
        <f>(((Table1[[#This Row],[launched_at]]/60)/60)/24)+DATE(1970,1,1)</f>
        <v>42430.566898148143</v>
      </c>
      <c r="T2351" s="14">
        <f>(((Table1[[#This Row],[deadline]]/60)/60)/24)+DATE(1970,1,1)</f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9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>ROUND(Table1[[#This Row],[pledged]]/Table1[[#This Row],[goal]]*100,0)</f>
        <v>1254</v>
      </c>
      <c r="P2352">
        <f>IFERROR(ROUND(Table1[[#This Row],[pledged]]/Table1[[#This Row],[backers_count]],2),0)</f>
        <v>27.86</v>
      </c>
      <c r="Q2352" t="s">
        <v>8328</v>
      </c>
      <c r="R2352" t="s">
        <v>8339</v>
      </c>
      <c r="S2352" s="14">
        <f>(((Table1[[#This Row],[launched_at]]/60)/60)/24)+DATE(1970,1,1)</f>
        <v>42459.693865740745</v>
      </c>
      <c r="T2352" s="14">
        <f>(((Table1[[#This Row],[deadline]]/60)/60)/24)+DATE(1970,1,1)</f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9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>ROUND(Table1[[#This Row],[pledged]]/Table1[[#This Row],[goal]]*100,0)</f>
        <v>100</v>
      </c>
      <c r="P2353">
        <f>IFERROR(ROUND(Table1[[#This Row],[pledged]]/Table1[[#This Row],[backers_count]],2),0)</f>
        <v>45.59</v>
      </c>
      <c r="Q2353" t="s">
        <v>8324</v>
      </c>
      <c r="R2353" t="s">
        <v>8325</v>
      </c>
      <c r="S2353" s="14">
        <f>(((Table1[[#This Row],[launched_at]]/60)/60)/24)+DATE(1970,1,1)</f>
        <v>42390.838738425926</v>
      </c>
      <c r="T2353" s="14">
        <f>(((Table1[[#This Row],[deadline]]/60)/60)/24)+DATE(1970,1,1)</f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9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>ROUND(Table1[[#This Row],[pledged]]/Table1[[#This Row],[goal]]*100,0)</f>
        <v>14</v>
      </c>
      <c r="P2354">
        <f>IFERROR(ROUND(Table1[[#This Row],[pledged]]/Table1[[#This Row],[backers_count]],2),0)</f>
        <v>29.47</v>
      </c>
      <c r="Q2354" t="s">
        <v>8312</v>
      </c>
      <c r="R2354" t="s">
        <v>8357</v>
      </c>
      <c r="S2354" s="14">
        <f>(((Table1[[#This Row],[launched_at]]/60)/60)/24)+DATE(1970,1,1)</f>
        <v>40967.614849537036</v>
      </c>
      <c r="T2354" s="14">
        <f>(((Table1[[#This Row],[deadline]]/60)/60)/24)+DATE(1970,1,1)</f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9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>ROUND(Table1[[#This Row],[pledged]]/Table1[[#This Row],[goal]]*100,0)</f>
        <v>100</v>
      </c>
      <c r="P2355">
        <f>IFERROR(ROUND(Table1[[#This Row],[pledged]]/Table1[[#This Row],[backers_count]],2),0)</f>
        <v>35.770000000000003</v>
      </c>
      <c r="Q2355" t="s">
        <v>8328</v>
      </c>
      <c r="R2355" t="s">
        <v>8332</v>
      </c>
      <c r="S2355" s="14">
        <f>(((Table1[[#This Row],[launched_at]]/60)/60)/24)+DATE(1970,1,1)</f>
        <v>40788.786539351851</v>
      </c>
      <c r="T2355" s="14">
        <f>(((Table1[[#This Row],[deadline]]/60)/60)/24)+DATE(1970,1,1)</f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9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>ROUND(Table1[[#This Row],[pledged]]/Table1[[#This Row],[goal]]*100,0)</f>
        <v>125</v>
      </c>
      <c r="P2356">
        <f>IFERROR(ROUND(Table1[[#This Row],[pledged]]/Table1[[#This Row],[backers_count]],2),0)</f>
        <v>37.07</v>
      </c>
      <c r="Q2356" t="s">
        <v>8328</v>
      </c>
      <c r="R2356" t="s">
        <v>8332</v>
      </c>
      <c r="S2356" s="14">
        <f>(((Table1[[#This Row],[launched_at]]/60)/60)/24)+DATE(1970,1,1)</f>
        <v>41409.00037037037</v>
      </c>
      <c r="T2356" s="14">
        <f>(((Table1[[#This Row],[deadline]]/60)/60)/24)+DATE(1970,1,1)</f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9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>ROUND(Table1[[#This Row],[pledged]]/Table1[[#This Row],[goal]]*100,0)</f>
        <v>133</v>
      </c>
      <c r="P2357">
        <f>IFERROR(ROUND(Table1[[#This Row],[pledged]]/Table1[[#This Row],[backers_count]],2),0)</f>
        <v>52.68</v>
      </c>
      <c r="Q2357" t="s">
        <v>8328</v>
      </c>
      <c r="R2357" t="s">
        <v>8332</v>
      </c>
      <c r="S2357" s="14">
        <f>(((Table1[[#This Row],[launched_at]]/60)/60)/24)+DATE(1970,1,1)</f>
        <v>41655.709305555552</v>
      </c>
      <c r="T2357" s="14">
        <f>(((Table1[[#This Row],[deadline]]/60)/60)/24)+DATE(1970,1,1)</f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9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>ROUND(Table1[[#This Row],[pledged]]/Table1[[#This Row],[goal]]*100,0)</f>
        <v>100</v>
      </c>
      <c r="P2358">
        <f>IFERROR(ROUND(Table1[[#This Row],[pledged]]/Table1[[#This Row],[backers_count]],2),0)</f>
        <v>40.04</v>
      </c>
      <c r="Q2358" t="s">
        <v>8328</v>
      </c>
      <c r="R2358" t="s">
        <v>8332</v>
      </c>
      <c r="S2358" s="14">
        <f>(((Table1[[#This Row],[launched_at]]/60)/60)/24)+DATE(1970,1,1)</f>
        <v>41067.827418981484</v>
      </c>
      <c r="T2358" s="14">
        <f>(((Table1[[#This Row],[deadline]]/60)/60)/24)+DATE(1970,1,1)</f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9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>ROUND(Table1[[#This Row],[pledged]]/Table1[[#This Row],[goal]]*100,0)</f>
        <v>100</v>
      </c>
      <c r="P2359">
        <f>IFERROR(ROUND(Table1[[#This Row],[pledged]]/Table1[[#This Row],[backers_count]],2),0)</f>
        <v>40.04</v>
      </c>
      <c r="Q2359" t="s">
        <v>8328</v>
      </c>
      <c r="R2359" t="s">
        <v>8329</v>
      </c>
      <c r="S2359" s="14">
        <f>(((Table1[[#This Row],[launched_at]]/60)/60)/24)+DATE(1970,1,1)</f>
        <v>40711.782210648147</v>
      </c>
      <c r="T2359" s="14">
        <f>(((Table1[[#This Row],[deadline]]/60)/60)/24)+DATE(1970,1,1)</f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9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>ROUND(Table1[[#This Row],[pledged]]/Table1[[#This Row],[goal]]*100,0)</f>
        <v>125</v>
      </c>
      <c r="P2360">
        <f>IFERROR(ROUND(Table1[[#This Row],[pledged]]/Table1[[#This Row],[backers_count]],2),0)</f>
        <v>91</v>
      </c>
      <c r="Q2360" t="s">
        <v>8309</v>
      </c>
      <c r="R2360" t="s">
        <v>8341</v>
      </c>
      <c r="S2360" s="14">
        <f>(((Table1[[#This Row],[launched_at]]/60)/60)/24)+DATE(1970,1,1)</f>
        <v>42319.035833333335</v>
      </c>
      <c r="T2360" s="14">
        <f>(((Table1[[#This Row],[deadline]]/60)/60)/24)+DATE(1970,1,1)</f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9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>ROUND(Table1[[#This Row],[pledged]]/Table1[[#This Row],[goal]]*100,0)</f>
        <v>100</v>
      </c>
      <c r="P2361">
        <f>IFERROR(ROUND(Table1[[#This Row],[pledged]]/Table1[[#This Row],[backers_count]],2),0)</f>
        <v>47.67</v>
      </c>
      <c r="Q2361" t="s">
        <v>8324</v>
      </c>
      <c r="R2361" t="s">
        <v>8327</v>
      </c>
      <c r="S2361" s="14">
        <f>(((Table1[[#This Row],[launched_at]]/60)/60)/24)+DATE(1970,1,1)</f>
        <v>41877.221886574072</v>
      </c>
      <c r="T2361" s="14">
        <f>(((Table1[[#This Row],[deadline]]/60)/60)/24)+DATE(1970,1,1)</f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9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>ROUND(Table1[[#This Row],[pledged]]/Table1[[#This Row],[goal]]*100,0)</f>
        <v>100</v>
      </c>
      <c r="P2362">
        <f>IFERROR(ROUND(Table1[[#This Row],[pledged]]/Table1[[#This Row],[backers_count]],2),0)</f>
        <v>50</v>
      </c>
      <c r="Q2362" t="s">
        <v>8324</v>
      </c>
      <c r="R2362" t="s">
        <v>8327</v>
      </c>
      <c r="S2362" s="14">
        <f>(((Table1[[#This Row],[launched_at]]/60)/60)/24)+DATE(1970,1,1)</f>
        <v>42207.259918981479</v>
      </c>
      <c r="T2362" s="14">
        <f>(((Table1[[#This Row],[deadline]]/60)/60)/24)+DATE(1970,1,1)</f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9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>ROUND(Table1[[#This Row],[pledged]]/Table1[[#This Row],[goal]]*100,0)</f>
        <v>100</v>
      </c>
      <c r="P2363">
        <f>IFERROR(ROUND(Table1[[#This Row],[pledged]]/Table1[[#This Row],[backers_count]],2),0)</f>
        <v>71.430000000000007</v>
      </c>
      <c r="Q2363" t="s">
        <v>8322</v>
      </c>
      <c r="R2363" t="s">
        <v>8323</v>
      </c>
      <c r="S2363" s="14">
        <f>(((Table1[[#This Row],[launched_at]]/60)/60)/24)+DATE(1970,1,1)</f>
        <v>42112.036712962959</v>
      </c>
      <c r="T2363" s="14">
        <f>(((Table1[[#This Row],[deadline]]/60)/60)/24)+DATE(1970,1,1)</f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9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>ROUND(Table1[[#This Row],[pledged]]/Table1[[#This Row],[goal]]*100,0)</f>
        <v>100</v>
      </c>
      <c r="P2364">
        <f>IFERROR(ROUND(Table1[[#This Row],[pledged]]/Table1[[#This Row],[backers_count]],2),0)</f>
        <v>52.63</v>
      </c>
      <c r="Q2364" t="s">
        <v>8328</v>
      </c>
      <c r="R2364" t="s">
        <v>8332</v>
      </c>
      <c r="S2364" s="14">
        <f>(((Table1[[#This Row],[launched_at]]/60)/60)/24)+DATE(1970,1,1)</f>
        <v>42523.333310185189</v>
      </c>
      <c r="T2364" s="14">
        <f>(((Table1[[#This Row],[deadline]]/60)/60)/24)+DATE(1970,1,1)</f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9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>ROUND(Table1[[#This Row],[pledged]]/Table1[[#This Row],[goal]]*100,0)</f>
        <v>100</v>
      </c>
      <c r="P2365">
        <f>IFERROR(ROUND(Table1[[#This Row],[pledged]]/Table1[[#This Row],[backers_count]],2),0)</f>
        <v>76.92</v>
      </c>
      <c r="Q2365" t="s">
        <v>8328</v>
      </c>
      <c r="R2365" t="s">
        <v>8332</v>
      </c>
      <c r="S2365" s="14">
        <f>(((Table1[[#This Row],[launched_at]]/60)/60)/24)+DATE(1970,1,1)</f>
        <v>42082.580092592587</v>
      </c>
      <c r="T2365" s="14">
        <f>(((Table1[[#This Row],[deadline]]/60)/60)/24)+DATE(1970,1,1)</f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9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>ROUND(Table1[[#This Row],[pledged]]/Table1[[#This Row],[goal]]*100,0)</f>
        <v>1</v>
      </c>
      <c r="P2366">
        <f>IFERROR(ROUND(Table1[[#This Row],[pledged]]/Table1[[#This Row],[backers_count]],2),0)</f>
        <v>35.71</v>
      </c>
      <c r="Q2366" t="s">
        <v>8320</v>
      </c>
      <c r="R2366" t="s">
        <v>8358</v>
      </c>
      <c r="S2366" s="14">
        <f>(((Table1[[#This Row],[launched_at]]/60)/60)/24)+DATE(1970,1,1)</f>
        <v>42058.809594907405</v>
      </c>
      <c r="T2366" s="14">
        <f>(((Table1[[#This Row],[deadline]]/60)/60)/24)+DATE(1970,1,1)</f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9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>ROUND(Table1[[#This Row],[pledged]]/Table1[[#This Row],[goal]]*100,0)</f>
        <v>100</v>
      </c>
      <c r="P2367">
        <f>IFERROR(ROUND(Table1[[#This Row],[pledged]]/Table1[[#This Row],[backers_count]],2),0)</f>
        <v>28.57</v>
      </c>
      <c r="Q2367" t="s">
        <v>8324</v>
      </c>
      <c r="R2367" t="s">
        <v>8327</v>
      </c>
      <c r="S2367" s="14">
        <f>(((Table1[[#This Row],[launched_at]]/60)/60)/24)+DATE(1970,1,1)</f>
        <v>41875.922858796301</v>
      </c>
      <c r="T2367" s="14">
        <f>(((Table1[[#This Row],[deadline]]/60)/60)/24)+DATE(1970,1,1)</f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9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>ROUND(Table1[[#This Row],[pledged]]/Table1[[#This Row],[goal]]*100,0)</f>
        <v>100</v>
      </c>
      <c r="P2368">
        <f>IFERROR(ROUND(Table1[[#This Row],[pledged]]/Table1[[#This Row],[backers_count]],2),0)</f>
        <v>41.67</v>
      </c>
      <c r="Q2368" t="s">
        <v>8324</v>
      </c>
      <c r="R2368" t="s">
        <v>8336</v>
      </c>
      <c r="S2368" s="14">
        <f>(((Table1[[#This Row],[launched_at]]/60)/60)/24)+DATE(1970,1,1)</f>
        <v>42403.998217592598</v>
      </c>
      <c r="T2368" s="14">
        <f>(((Table1[[#This Row],[deadline]]/60)/60)/24)+DATE(1970,1,1)</f>
        <v>42433.998217592598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9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>ROUND(Table1[[#This Row],[pledged]]/Table1[[#This Row],[goal]]*100,0)</f>
        <v>100</v>
      </c>
      <c r="P2369">
        <f>IFERROR(ROUND(Table1[[#This Row],[pledged]]/Table1[[#This Row],[backers_count]],2),0)</f>
        <v>35.71</v>
      </c>
      <c r="Q2369" t="s">
        <v>8324</v>
      </c>
      <c r="R2369" t="s">
        <v>8325</v>
      </c>
      <c r="S2369" s="14">
        <f>(((Table1[[#This Row],[launched_at]]/60)/60)/24)+DATE(1970,1,1)</f>
        <v>42511.362048611118</v>
      </c>
      <c r="T2369" s="14">
        <f>(((Table1[[#This Row],[deadline]]/60)/60)/24)+DATE(1970,1,1)</f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9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>ROUND(Table1[[#This Row],[pledged]]/Table1[[#This Row],[goal]]*100,0)</f>
        <v>100</v>
      </c>
      <c r="P2370">
        <f>IFERROR(ROUND(Table1[[#This Row],[pledged]]/Table1[[#This Row],[backers_count]],2),0)</f>
        <v>41.67</v>
      </c>
      <c r="Q2370" t="s">
        <v>8324</v>
      </c>
      <c r="R2370" t="s">
        <v>8327</v>
      </c>
      <c r="S2370" s="14">
        <f>(((Table1[[#This Row],[launched_at]]/60)/60)/24)+DATE(1970,1,1)</f>
        <v>41829.977326388893</v>
      </c>
      <c r="T2370" s="14">
        <f>(((Table1[[#This Row],[deadline]]/60)/60)/24)+DATE(1970,1,1)</f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9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>ROUND(Table1[[#This Row],[pledged]]/Table1[[#This Row],[goal]]*100,0)</f>
        <v>100</v>
      </c>
      <c r="P2371">
        <f>IFERROR(ROUND(Table1[[#This Row],[pledged]]/Table1[[#This Row],[backers_count]],2),0)</f>
        <v>125</v>
      </c>
      <c r="Q2371" t="s">
        <v>8324</v>
      </c>
      <c r="R2371" t="s">
        <v>8327</v>
      </c>
      <c r="S2371" s="14">
        <f>(((Table1[[#This Row],[launched_at]]/60)/60)/24)+DATE(1970,1,1)</f>
        <v>42297.748738425929</v>
      </c>
      <c r="T2371" s="14">
        <f>(((Table1[[#This Row],[deadline]]/60)/60)/24)+DATE(1970,1,1)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9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>ROUND(Table1[[#This Row],[pledged]]/Table1[[#This Row],[goal]]*100,0)</f>
        <v>100</v>
      </c>
      <c r="P2372">
        <f>IFERROR(ROUND(Table1[[#This Row],[pledged]]/Table1[[#This Row],[backers_count]],2),0)</f>
        <v>58.82</v>
      </c>
      <c r="Q2372" t="s">
        <v>8324</v>
      </c>
      <c r="R2372" t="s">
        <v>8327</v>
      </c>
      <c r="S2372" s="14">
        <f>(((Table1[[#This Row],[launched_at]]/60)/60)/24)+DATE(1970,1,1)</f>
        <v>42057.536944444444</v>
      </c>
      <c r="T2372" s="14">
        <f>(((Table1[[#This Row],[deadline]]/60)/60)/24)+DATE(1970,1,1)</f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9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>ROUND(Table1[[#This Row],[pledged]]/Table1[[#This Row],[goal]]*100,0)</f>
        <v>100</v>
      </c>
      <c r="P2373">
        <f>IFERROR(ROUND(Table1[[#This Row],[pledged]]/Table1[[#This Row],[backers_count]],2),0)</f>
        <v>41.67</v>
      </c>
      <c r="Q2373" t="s">
        <v>8324</v>
      </c>
      <c r="R2373" t="s">
        <v>8327</v>
      </c>
      <c r="S2373" s="14">
        <f>(((Table1[[#This Row],[launched_at]]/60)/60)/24)+DATE(1970,1,1)</f>
        <v>42059.453923611116</v>
      </c>
      <c r="T2373" s="14">
        <f>(((Table1[[#This Row],[deadline]]/60)/60)/24)+DATE(1970,1,1)</f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9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>ROUND(Table1[[#This Row],[pledged]]/Table1[[#This Row],[goal]]*100,0)</f>
        <v>10</v>
      </c>
      <c r="P2374">
        <f>IFERROR(ROUND(Table1[[#This Row],[pledged]]/Table1[[#This Row],[backers_count]],2),0)</f>
        <v>142.86000000000001</v>
      </c>
      <c r="Q2374" t="s">
        <v>8324</v>
      </c>
      <c r="R2374" t="s">
        <v>8327</v>
      </c>
      <c r="S2374" s="14">
        <f>(((Table1[[#This Row],[launched_at]]/60)/60)/24)+DATE(1970,1,1)</f>
        <v>42308.211215277777</v>
      </c>
      <c r="T2374" s="14">
        <f>(((Table1[[#This Row],[deadline]]/60)/60)/24)+DATE(1970,1,1)</f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9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>ROUND(Table1[[#This Row],[pledged]]/Table1[[#This Row],[goal]]*100,0)</f>
        <v>11</v>
      </c>
      <c r="P2375">
        <f>IFERROR(ROUND(Table1[[#This Row],[pledged]]/Table1[[#This Row],[backers_count]],2),0)</f>
        <v>55.39</v>
      </c>
      <c r="Q2375" t="s">
        <v>8314</v>
      </c>
      <c r="R2375" t="s">
        <v>8315</v>
      </c>
      <c r="S2375" s="14">
        <f>(((Table1[[#This Row],[launched_at]]/60)/60)/24)+DATE(1970,1,1)</f>
        <v>42011.551180555558</v>
      </c>
      <c r="T2375" s="14">
        <f>(((Table1[[#This Row],[deadline]]/60)/60)/24)+DATE(1970,1,1)</f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9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>ROUND(Table1[[#This Row],[pledged]]/Table1[[#This Row],[goal]]*100,0)</f>
        <v>2</v>
      </c>
      <c r="P2376">
        <f>IFERROR(ROUND(Table1[[#This Row],[pledged]]/Table1[[#This Row],[backers_count]],2),0)</f>
        <v>66.33</v>
      </c>
      <c r="Q2376" t="s">
        <v>8314</v>
      </c>
      <c r="R2376" t="s">
        <v>8315</v>
      </c>
      <c r="S2376" s="14">
        <f>(((Table1[[#This Row],[launched_at]]/60)/60)/24)+DATE(1970,1,1)</f>
        <v>42045.86336805555</v>
      </c>
      <c r="T2376" s="14">
        <f>(((Table1[[#This Row],[deadline]]/60)/60)/24)+DATE(1970,1,1)</f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9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>ROUND(Table1[[#This Row],[pledged]]/Table1[[#This Row],[goal]]*100,0)</f>
        <v>3</v>
      </c>
      <c r="P2377">
        <f>IFERROR(ROUND(Table1[[#This Row],[pledged]]/Table1[[#This Row],[backers_count]],2),0)</f>
        <v>66.069999999999993</v>
      </c>
      <c r="Q2377" t="s">
        <v>8309</v>
      </c>
      <c r="R2377" t="s">
        <v>8311</v>
      </c>
      <c r="S2377" s="14">
        <f>(((Table1[[#This Row],[launched_at]]/60)/60)/24)+DATE(1970,1,1)</f>
        <v>42188.803622685184</v>
      </c>
      <c r="T2377" s="14">
        <f>(((Table1[[#This Row],[deadline]]/60)/60)/24)+DATE(1970,1,1)</f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9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>ROUND(Table1[[#This Row],[pledged]]/Table1[[#This Row],[goal]]*100,0)</f>
        <v>106</v>
      </c>
      <c r="P2378">
        <f>IFERROR(ROUND(Table1[[#This Row],[pledged]]/Table1[[#This Row],[backers_count]],2),0)</f>
        <v>39.44</v>
      </c>
      <c r="Q2378" t="s">
        <v>8309</v>
      </c>
      <c r="R2378" t="s">
        <v>8316</v>
      </c>
      <c r="S2378" s="14">
        <f>(((Table1[[#This Row],[launched_at]]/60)/60)/24)+DATE(1970,1,1)</f>
        <v>42612.656493055561</v>
      </c>
      <c r="T2378" s="14">
        <f>(((Table1[[#This Row],[deadline]]/60)/60)/24)+DATE(1970,1,1)</f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9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>ROUND(Table1[[#This Row],[pledged]]/Table1[[#This Row],[goal]]*100,0)</f>
        <v>109</v>
      </c>
      <c r="P2379">
        <f>IFERROR(ROUND(Table1[[#This Row],[pledged]]/Table1[[#This Row],[backers_count]],2),0)</f>
        <v>75.38</v>
      </c>
      <c r="Q2379" t="s">
        <v>8328</v>
      </c>
      <c r="R2379" t="s">
        <v>8332</v>
      </c>
      <c r="S2379" s="14">
        <f>(((Table1[[#This Row],[launched_at]]/60)/60)/24)+DATE(1970,1,1)</f>
        <v>41382.096180555556</v>
      </c>
      <c r="T2379" s="14">
        <f>(((Table1[[#This Row],[deadline]]/60)/60)/24)+DATE(1970,1,1)</f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9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>ROUND(Table1[[#This Row],[pledged]]/Table1[[#This Row],[goal]]*100,0)</f>
        <v>13</v>
      </c>
      <c r="P2380">
        <f>IFERROR(ROUND(Table1[[#This Row],[pledged]]/Table1[[#This Row],[backers_count]],2),0)</f>
        <v>57.65</v>
      </c>
      <c r="Q2380" t="s">
        <v>8324</v>
      </c>
      <c r="R2380" t="s">
        <v>8336</v>
      </c>
      <c r="S2380" s="14">
        <f>(((Table1[[#This Row],[launched_at]]/60)/60)/24)+DATE(1970,1,1)</f>
        <v>41815.815046296295</v>
      </c>
      <c r="T2380" s="14">
        <f>(((Table1[[#This Row],[deadline]]/60)/60)/24)+DATE(1970,1,1)</f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9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>ROUND(Table1[[#This Row],[pledged]]/Table1[[#This Row],[goal]]*100,0)</f>
        <v>2</v>
      </c>
      <c r="P2381">
        <f>IFERROR(ROUND(Table1[[#This Row],[pledged]]/Table1[[#This Row],[backers_count]],2),0)</f>
        <v>61.19</v>
      </c>
      <c r="Q2381" t="s">
        <v>8320</v>
      </c>
      <c r="R2381" t="s">
        <v>8346</v>
      </c>
      <c r="S2381" s="14">
        <f>(((Table1[[#This Row],[launched_at]]/60)/60)/24)+DATE(1970,1,1)</f>
        <v>41863.734895833331</v>
      </c>
      <c r="T2381" s="14">
        <f>(((Table1[[#This Row],[deadline]]/60)/60)/24)+DATE(1970,1,1)</f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9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>ROUND(Table1[[#This Row],[pledged]]/Table1[[#This Row],[goal]]*100,0)</f>
        <v>1</v>
      </c>
      <c r="P2382">
        <f>IFERROR(ROUND(Table1[[#This Row],[pledged]]/Table1[[#This Row],[backers_count]],2),0)</f>
        <v>195.4</v>
      </c>
      <c r="Q2382" t="s">
        <v>8309</v>
      </c>
      <c r="R2382" t="s">
        <v>8311</v>
      </c>
      <c r="S2382" s="14">
        <f>(((Table1[[#This Row],[launched_at]]/60)/60)/24)+DATE(1970,1,1)</f>
        <v>42726.491643518515</v>
      </c>
      <c r="T2382" s="14">
        <f>(((Table1[[#This Row],[deadline]]/60)/60)/24)+DATE(1970,1,1)</f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9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>ROUND(Table1[[#This Row],[pledged]]/Table1[[#This Row],[goal]]*100,0)</f>
        <v>129</v>
      </c>
      <c r="P2383">
        <f>IFERROR(ROUND(Table1[[#This Row],[pledged]]/Table1[[#This Row],[backers_count]],2),0)</f>
        <v>60.69</v>
      </c>
      <c r="Q2383" t="s">
        <v>8324</v>
      </c>
      <c r="R2383" t="s">
        <v>8327</v>
      </c>
      <c r="S2383" s="14">
        <f>(((Table1[[#This Row],[launched_at]]/60)/60)/24)+DATE(1970,1,1)</f>
        <v>41922.640590277777</v>
      </c>
      <c r="T2383" s="14">
        <f>(((Table1[[#This Row],[deadline]]/60)/60)/24)+DATE(1970,1,1)</f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9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>ROUND(Table1[[#This Row],[pledged]]/Table1[[#This Row],[goal]]*100,0)</f>
        <v>647</v>
      </c>
      <c r="P2384">
        <f>IFERROR(ROUND(Table1[[#This Row],[pledged]]/Table1[[#This Row],[backers_count]],2),0)</f>
        <v>21.56</v>
      </c>
      <c r="Q2384" t="s">
        <v>8309</v>
      </c>
      <c r="R2384" t="s">
        <v>8316</v>
      </c>
      <c r="S2384" s="14">
        <f>(((Table1[[#This Row],[launched_at]]/60)/60)/24)+DATE(1970,1,1)</f>
        <v>42304.829409722224</v>
      </c>
      <c r="T2384" s="14">
        <f>(((Table1[[#This Row],[deadline]]/60)/60)/24)+DATE(1970,1,1)</f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9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>ROUND(Table1[[#This Row],[pledged]]/Table1[[#This Row],[goal]]*100,0)</f>
        <v>138</v>
      </c>
      <c r="P2385">
        <f>IFERROR(ROUND(Table1[[#This Row],[pledged]]/Table1[[#This Row],[backers_count]],2),0)</f>
        <v>28.41</v>
      </c>
      <c r="Q2385" t="s">
        <v>8324</v>
      </c>
      <c r="R2385" t="s">
        <v>8327</v>
      </c>
      <c r="S2385" s="14">
        <f>(((Table1[[#This Row],[launched_at]]/60)/60)/24)+DATE(1970,1,1)</f>
        <v>42405.090300925927</v>
      </c>
      <c r="T2385" s="14">
        <f>(((Table1[[#This Row],[deadline]]/60)/60)/24)+DATE(1970,1,1)</f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9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>ROUND(Table1[[#This Row],[pledged]]/Table1[[#This Row],[goal]]*100,0)</f>
        <v>38</v>
      </c>
      <c r="P2386">
        <f>IFERROR(ROUND(Table1[[#This Row],[pledged]]/Table1[[#This Row],[backers_count]],2),0)</f>
        <v>119.13</v>
      </c>
      <c r="Q2386" t="s">
        <v>8324</v>
      </c>
      <c r="R2386" t="s">
        <v>8327</v>
      </c>
      <c r="S2386" s="14">
        <f>(((Table1[[#This Row],[launched_at]]/60)/60)/24)+DATE(1970,1,1)</f>
        <v>42002.817488425921</v>
      </c>
      <c r="T2386" s="14">
        <f>(((Table1[[#This Row],[deadline]]/60)/60)/24)+DATE(1970,1,1)</f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9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>ROUND(Table1[[#This Row],[pledged]]/Table1[[#This Row],[goal]]*100,0)</f>
        <v>190</v>
      </c>
      <c r="P2387">
        <f>IFERROR(ROUND(Table1[[#This Row],[pledged]]/Table1[[#This Row],[backers_count]],2),0)</f>
        <v>50</v>
      </c>
      <c r="Q2387" t="s">
        <v>8324</v>
      </c>
      <c r="R2387" t="s">
        <v>8327</v>
      </c>
      <c r="S2387" s="14">
        <f>(((Table1[[#This Row],[launched_at]]/60)/60)/24)+DATE(1970,1,1)</f>
        <v>41852.527222222219</v>
      </c>
      <c r="T2387" s="14">
        <f>(((Table1[[#This Row],[deadline]]/60)/60)/24)+DATE(1970,1,1)</f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9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>ROUND(Table1[[#This Row],[pledged]]/Table1[[#This Row],[goal]]*100,0)</f>
        <v>19</v>
      </c>
      <c r="P2388">
        <f>IFERROR(ROUND(Table1[[#This Row],[pledged]]/Table1[[#This Row],[backers_count]],2),0)</f>
        <v>77.5</v>
      </c>
      <c r="Q2388" t="s">
        <v>8320</v>
      </c>
      <c r="R2388" t="s">
        <v>8358</v>
      </c>
      <c r="S2388" s="14">
        <f>(((Table1[[#This Row],[launched_at]]/60)/60)/24)+DATE(1970,1,1)</f>
        <v>42027.839733796296</v>
      </c>
      <c r="T2388" s="14">
        <f>(((Table1[[#This Row],[deadline]]/60)/60)/24)+DATE(1970,1,1)</f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9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>ROUND(Table1[[#This Row],[pledged]]/Table1[[#This Row],[goal]]*100,0)</f>
        <v>110</v>
      </c>
      <c r="P2389">
        <f>IFERROR(ROUND(Table1[[#This Row],[pledged]]/Table1[[#This Row],[backers_count]],2),0)</f>
        <v>44.1</v>
      </c>
      <c r="Q2389" t="s">
        <v>8309</v>
      </c>
      <c r="R2389" t="s">
        <v>8316</v>
      </c>
      <c r="S2389" s="14">
        <f>(((Table1[[#This Row],[launched_at]]/60)/60)/24)+DATE(1970,1,1)</f>
        <v>41953.966053240743</v>
      </c>
      <c r="T2389" s="14">
        <f>(((Table1[[#This Row],[deadline]]/60)/60)/24)+DATE(1970,1,1)</f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9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>ROUND(Table1[[#This Row],[pledged]]/Table1[[#This Row],[goal]]*100,0)</f>
        <v>31</v>
      </c>
      <c r="P2390">
        <f>IFERROR(ROUND(Table1[[#This Row],[pledged]]/Table1[[#This Row],[backers_count]],2),0)</f>
        <v>66.14</v>
      </c>
      <c r="Q2390" t="s">
        <v>8324</v>
      </c>
      <c r="R2390" t="s">
        <v>8336</v>
      </c>
      <c r="S2390" s="14">
        <f>(((Table1[[#This Row],[launched_at]]/60)/60)/24)+DATE(1970,1,1)</f>
        <v>41975.700636574074</v>
      </c>
      <c r="T2390" s="14">
        <f>(((Table1[[#This Row],[deadline]]/60)/60)/24)+DATE(1970,1,1)</f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9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>ROUND(Table1[[#This Row],[pledged]]/Table1[[#This Row],[goal]]*100,0)</f>
        <v>116</v>
      </c>
      <c r="P2391">
        <f>IFERROR(ROUND(Table1[[#This Row],[pledged]]/Table1[[#This Row],[backers_count]],2),0)</f>
        <v>44</v>
      </c>
      <c r="Q2391" t="s">
        <v>8324</v>
      </c>
      <c r="R2391" t="s">
        <v>8327</v>
      </c>
      <c r="S2391" s="14">
        <f>(((Table1[[#This Row],[launched_at]]/60)/60)/24)+DATE(1970,1,1)</f>
        <v>41795.528101851851</v>
      </c>
      <c r="T2391" s="14">
        <f>(((Table1[[#This Row],[deadline]]/60)/60)/24)+DATE(1970,1,1)</f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9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>ROUND(Table1[[#This Row],[pledged]]/Table1[[#This Row],[goal]]*100,0)</f>
        <v>108</v>
      </c>
      <c r="P2392">
        <f>IFERROR(ROUND(Table1[[#This Row],[pledged]]/Table1[[#This Row],[backers_count]],2),0)</f>
        <v>34.07</v>
      </c>
      <c r="Q2392" t="s">
        <v>8328</v>
      </c>
      <c r="R2392" t="s">
        <v>8332</v>
      </c>
      <c r="S2392" s="14">
        <f>(((Table1[[#This Row],[launched_at]]/60)/60)/24)+DATE(1970,1,1)</f>
        <v>41151.708321759259</v>
      </c>
      <c r="T2392" s="14">
        <f>(((Table1[[#This Row],[deadline]]/60)/60)/24)+DATE(1970,1,1)</f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9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>ROUND(Table1[[#This Row],[pledged]]/Table1[[#This Row],[goal]]*100,0)</f>
        <v>184</v>
      </c>
      <c r="P2393">
        <f>IFERROR(ROUND(Table1[[#This Row],[pledged]]/Table1[[#This Row],[backers_count]],2),0)</f>
        <v>24.21</v>
      </c>
      <c r="Q2393" t="s">
        <v>8324</v>
      </c>
      <c r="R2393" t="s">
        <v>8327</v>
      </c>
      <c r="S2393" s="14">
        <f>(((Table1[[#This Row],[launched_at]]/60)/60)/24)+DATE(1970,1,1)</f>
        <v>42140.712314814817</v>
      </c>
      <c r="T2393" s="14">
        <f>(((Table1[[#This Row],[deadline]]/60)/60)/24)+DATE(1970,1,1)</f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9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>ROUND(Table1[[#This Row],[pledged]]/Table1[[#This Row],[goal]]*100,0)</f>
        <v>122</v>
      </c>
      <c r="P2394">
        <f>IFERROR(ROUND(Table1[[#This Row],[pledged]]/Table1[[#This Row],[backers_count]],2),0)</f>
        <v>53.88</v>
      </c>
      <c r="Q2394" t="s">
        <v>8328</v>
      </c>
      <c r="R2394" t="s">
        <v>8332</v>
      </c>
      <c r="S2394" s="14">
        <f>(((Table1[[#This Row],[launched_at]]/60)/60)/24)+DATE(1970,1,1)</f>
        <v>42752.144976851851</v>
      </c>
      <c r="T2394" s="14">
        <f>(((Table1[[#This Row],[deadline]]/60)/60)/24)+DATE(1970,1,1)</f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9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>ROUND(Table1[[#This Row],[pledged]]/Table1[[#This Row],[goal]]*100,0)</f>
        <v>152</v>
      </c>
      <c r="P2395">
        <f>IFERROR(ROUND(Table1[[#This Row],[pledged]]/Table1[[#This Row],[backers_count]],2),0)</f>
        <v>27.61</v>
      </c>
      <c r="Q2395" t="s">
        <v>8328</v>
      </c>
      <c r="R2395" t="s">
        <v>8332</v>
      </c>
      <c r="S2395" s="14">
        <f>(((Table1[[#This Row],[launched_at]]/60)/60)/24)+DATE(1970,1,1)</f>
        <v>41282.017962962964</v>
      </c>
      <c r="T2395" s="14">
        <f>(((Table1[[#This Row],[deadline]]/60)/60)/24)+DATE(1970,1,1)</f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9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>ROUND(Table1[[#This Row],[pledged]]/Table1[[#This Row],[goal]]*100,0)</f>
        <v>6</v>
      </c>
      <c r="P2396">
        <f>IFERROR(ROUND(Table1[[#This Row],[pledged]]/Table1[[#This Row],[backers_count]],2),0)</f>
        <v>60.73</v>
      </c>
      <c r="Q2396" t="s">
        <v>8320</v>
      </c>
      <c r="R2396" t="s">
        <v>8346</v>
      </c>
      <c r="S2396" s="14">
        <f>(((Table1[[#This Row],[launched_at]]/60)/60)/24)+DATE(1970,1,1)</f>
        <v>42109.709629629629</v>
      </c>
      <c r="T2396" s="14">
        <f>(((Table1[[#This Row],[deadline]]/60)/60)/24)+DATE(1970,1,1)</f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9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>ROUND(Table1[[#This Row],[pledged]]/Table1[[#This Row],[goal]]*100,0)</f>
        <v>23</v>
      </c>
      <c r="P2397">
        <f>IFERROR(ROUND(Table1[[#This Row],[pledged]]/Table1[[#This Row],[backers_count]],2),0)</f>
        <v>53.53</v>
      </c>
      <c r="Q2397" t="s">
        <v>8324</v>
      </c>
      <c r="R2397" t="s">
        <v>8325</v>
      </c>
      <c r="S2397" s="14">
        <f>(((Table1[[#This Row],[launched_at]]/60)/60)/24)+DATE(1970,1,1)</f>
        <v>41760.909039351849</v>
      </c>
      <c r="T2397" s="14">
        <f>(((Table1[[#This Row],[deadline]]/60)/60)/24)+DATE(1970,1,1)</f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9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>ROUND(Table1[[#This Row],[pledged]]/Table1[[#This Row],[goal]]*100,0)</f>
        <v>34</v>
      </c>
      <c r="P2398">
        <f>IFERROR(ROUND(Table1[[#This Row],[pledged]]/Table1[[#This Row],[backers_count]],2),0)</f>
        <v>75.75</v>
      </c>
      <c r="Q2398" t="s">
        <v>8309</v>
      </c>
      <c r="R2398" t="s">
        <v>8311</v>
      </c>
      <c r="S2398" s="14">
        <f>(((Table1[[#This Row],[launched_at]]/60)/60)/24)+DATE(1970,1,1)</f>
        <v>42391.942094907412</v>
      </c>
      <c r="T2398" s="14">
        <f>(((Table1[[#This Row],[deadline]]/60)/60)/24)+DATE(1970,1,1)</f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9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>ROUND(Table1[[#This Row],[pledged]]/Table1[[#This Row],[goal]]*100,0)</f>
        <v>36</v>
      </c>
      <c r="P2399">
        <f>IFERROR(ROUND(Table1[[#This Row],[pledged]]/Table1[[#This Row],[backers_count]],2),0)</f>
        <v>33.67</v>
      </c>
      <c r="Q2399" t="s">
        <v>8324</v>
      </c>
      <c r="R2399" t="s">
        <v>8327</v>
      </c>
      <c r="S2399" s="14">
        <f>(((Table1[[#This Row],[launched_at]]/60)/60)/24)+DATE(1970,1,1)</f>
        <v>42114.818935185183</v>
      </c>
      <c r="T2399" s="14">
        <f>(((Table1[[#This Row],[deadline]]/60)/60)/24)+DATE(1970,1,1)</f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9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>ROUND(Table1[[#This Row],[pledged]]/Table1[[#This Row],[goal]]*100,0)</f>
        <v>48</v>
      </c>
      <c r="P2400">
        <f>IFERROR(ROUND(Table1[[#This Row],[pledged]]/Table1[[#This Row],[backers_count]],2),0)</f>
        <v>31.21</v>
      </c>
      <c r="Q2400" t="s">
        <v>8314</v>
      </c>
      <c r="R2400" t="s">
        <v>8315</v>
      </c>
      <c r="S2400" s="14">
        <f>(((Table1[[#This Row],[launched_at]]/60)/60)/24)+DATE(1970,1,1)</f>
        <v>41958.550659722227</v>
      </c>
      <c r="T2400" s="14">
        <f>(((Table1[[#This Row],[deadline]]/60)/60)/24)+DATE(1970,1,1)</f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9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>ROUND(Table1[[#This Row],[pledged]]/Table1[[#This Row],[goal]]*100,0)</f>
        <v>101</v>
      </c>
      <c r="P2401">
        <f>IFERROR(ROUND(Table1[[#This Row],[pledged]]/Table1[[#This Row],[backers_count]],2),0)</f>
        <v>60.33</v>
      </c>
      <c r="Q2401" t="s">
        <v>8324</v>
      </c>
      <c r="R2401" t="s">
        <v>8327</v>
      </c>
      <c r="S2401" s="14">
        <f>(((Table1[[#This Row],[launched_at]]/60)/60)/24)+DATE(1970,1,1)</f>
        <v>41802.62090277778</v>
      </c>
      <c r="T2401" s="14">
        <f>(((Table1[[#This Row],[deadline]]/60)/60)/24)+DATE(1970,1,1)</f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9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>ROUND(Table1[[#This Row],[pledged]]/Table1[[#This Row],[goal]]*100,0)</f>
        <v>8</v>
      </c>
      <c r="P2402">
        <f>IFERROR(ROUND(Table1[[#This Row],[pledged]]/Table1[[#This Row],[backers_count]],2),0)</f>
        <v>31.17</v>
      </c>
      <c r="Q2402" t="s">
        <v>8309</v>
      </c>
      <c r="R2402" t="s">
        <v>8311</v>
      </c>
      <c r="S2402" s="14">
        <f>(((Table1[[#This Row],[launched_at]]/60)/60)/24)+DATE(1970,1,1)</f>
        <v>42077.666377314818</v>
      </c>
      <c r="T2402" s="14">
        <f>(((Table1[[#This Row],[deadline]]/60)/60)/24)+DATE(1970,1,1)</f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9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>ROUND(Table1[[#This Row],[pledged]]/Table1[[#This Row],[goal]]*100,0)</f>
        <v>181</v>
      </c>
      <c r="P2403">
        <f>IFERROR(ROUND(Table1[[#This Row],[pledged]]/Table1[[#This Row],[backers_count]],2),0)</f>
        <v>31.14</v>
      </c>
      <c r="Q2403" t="s">
        <v>8328</v>
      </c>
      <c r="R2403" t="s">
        <v>8332</v>
      </c>
      <c r="S2403" s="14">
        <f>(((Table1[[#This Row],[launched_at]]/60)/60)/24)+DATE(1970,1,1)</f>
        <v>41303.593923611108</v>
      </c>
      <c r="T2403" s="14">
        <f>(((Table1[[#This Row],[deadline]]/60)/60)/24)+DATE(1970,1,1)</f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9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>ROUND(Table1[[#This Row],[pledged]]/Table1[[#This Row],[goal]]*100,0)</f>
        <v>100</v>
      </c>
      <c r="P2404">
        <f>IFERROR(ROUND(Table1[[#This Row],[pledged]]/Table1[[#This Row],[backers_count]],2),0)</f>
        <v>50</v>
      </c>
      <c r="Q2404" t="s">
        <v>8322</v>
      </c>
      <c r="R2404" t="s">
        <v>8344</v>
      </c>
      <c r="S2404" s="14">
        <f>(((Table1[[#This Row],[launched_at]]/60)/60)/24)+DATE(1970,1,1)</f>
        <v>40587.75675925926</v>
      </c>
      <c r="T2404" s="14">
        <f>(((Table1[[#This Row],[deadline]]/60)/60)/24)+DATE(1970,1,1)</f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9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>ROUND(Table1[[#This Row],[pledged]]/Table1[[#This Row],[goal]]*100,0)</f>
        <v>113</v>
      </c>
      <c r="P2405">
        <f>IFERROR(ROUND(Table1[[#This Row],[pledged]]/Table1[[#This Row],[backers_count]],2),0)</f>
        <v>64.290000000000006</v>
      </c>
      <c r="Q2405" t="s">
        <v>8324</v>
      </c>
      <c r="R2405" t="s">
        <v>8327</v>
      </c>
      <c r="S2405" s="14">
        <f>(((Table1[[#This Row],[launched_at]]/60)/60)/24)+DATE(1970,1,1)</f>
        <v>42553.926527777774</v>
      </c>
      <c r="T2405" s="14">
        <f>(((Table1[[#This Row],[deadline]]/60)/60)/24)+DATE(1970,1,1)</f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9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>ROUND(Table1[[#This Row],[pledged]]/Table1[[#This Row],[goal]]*100,0)</f>
        <v>120</v>
      </c>
      <c r="P2406">
        <f>IFERROR(ROUND(Table1[[#This Row],[pledged]]/Table1[[#This Row],[backers_count]],2),0)</f>
        <v>35.92</v>
      </c>
      <c r="Q2406" t="s">
        <v>8317</v>
      </c>
      <c r="R2406" t="s">
        <v>8318</v>
      </c>
      <c r="S2406" s="14">
        <f>(((Table1[[#This Row],[launched_at]]/60)/60)/24)+DATE(1970,1,1)</f>
        <v>42768.833645833336</v>
      </c>
      <c r="T2406" s="14">
        <f>(((Table1[[#This Row],[deadline]]/60)/60)/24)+DATE(1970,1,1)</f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9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>ROUND(Table1[[#This Row],[pledged]]/Table1[[#This Row],[goal]]*100,0)</f>
        <v>31</v>
      </c>
      <c r="P2407">
        <f>IFERROR(ROUND(Table1[[#This Row],[pledged]]/Table1[[#This Row],[backers_count]],2),0)</f>
        <v>47.11</v>
      </c>
      <c r="Q2407" t="s">
        <v>8312</v>
      </c>
      <c r="R2407" t="s">
        <v>8353</v>
      </c>
      <c r="S2407" s="14">
        <f>(((Table1[[#This Row],[launched_at]]/60)/60)/24)+DATE(1970,1,1)</f>
        <v>41520.561041666668</v>
      </c>
      <c r="T2407" s="14">
        <f>(((Table1[[#This Row],[deadline]]/60)/60)/24)+DATE(1970,1,1)</f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9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>ROUND(Table1[[#This Row],[pledged]]/Table1[[#This Row],[goal]]*100,0)</f>
        <v>21</v>
      </c>
      <c r="P2408">
        <f>IFERROR(ROUND(Table1[[#This Row],[pledged]]/Table1[[#This Row],[backers_count]],2),0)</f>
        <v>35.799999999999997</v>
      </c>
      <c r="Q2408" t="s">
        <v>8314</v>
      </c>
      <c r="R2408" t="s">
        <v>8315</v>
      </c>
      <c r="S2408" s="14">
        <f>(((Table1[[#This Row],[launched_at]]/60)/60)/24)+DATE(1970,1,1)</f>
        <v>41905.979629629634</v>
      </c>
      <c r="T2408" s="14">
        <f>(((Table1[[#This Row],[deadline]]/60)/60)/24)+DATE(1970,1,1)</f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9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>ROUND(Table1[[#This Row],[pledged]]/Table1[[#This Row],[goal]]*100,0)</f>
        <v>15</v>
      </c>
      <c r="P2409">
        <f>IFERROR(ROUND(Table1[[#This Row],[pledged]]/Table1[[#This Row],[backers_count]],2),0)</f>
        <v>34.270000000000003</v>
      </c>
      <c r="Q2409" t="s">
        <v>8309</v>
      </c>
      <c r="R2409" t="s">
        <v>8311</v>
      </c>
      <c r="S2409" s="14">
        <f>(((Table1[[#This Row],[launched_at]]/60)/60)/24)+DATE(1970,1,1)</f>
        <v>41975.930601851855</v>
      </c>
      <c r="T2409" s="14">
        <f>(((Table1[[#This Row],[deadline]]/60)/60)/24)+DATE(1970,1,1)</f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9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>ROUND(Table1[[#This Row],[pledged]]/Table1[[#This Row],[goal]]*100,0)</f>
        <v>111</v>
      </c>
      <c r="P2410">
        <f>IFERROR(ROUND(Table1[[#This Row],[pledged]]/Table1[[#This Row],[backers_count]],2),0)</f>
        <v>35.6</v>
      </c>
      <c r="Q2410" t="s">
        <v>8328</v>
      </c>
      <c r="R2410" t="s">
        <v>8342</v>
      </c>
      <c r="S2410" s="14">
        <f>(((Table1[[#This Row],[launched_at]]/60)/60)/24)+DATE(1970,1,1)</f>
        <v>40829.873657407406</v>
      </c>
      <c r="T2410" s="14">
        <f>(((Table1[[#This Row],[deadline]]/60)/60)/24)+DATE(1970,1,1)</f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9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>ROUND(Table1[[#This Row],[pledged]]/Table1[[#This Row],[goal]]*100,0)</f>
        <v>119</v>
      </c>
      <c r="P2411">
        <f>IFERROR(ROUND(Table1[[#This Row],[pledged]]/Table1[[#This Row],[backers_count]],2),0)</f>
        <v>29.67</v>
      </c>
      <c r="Q2411" t="s">
        <v>8324</v>
      </c>
      <c r="R2411" t="s">
        <v>8327</v>
      </c>
      <c r="S2411" s="14">
        <f>(((Table1[[#This Row],[launched_at]]/60)/60)/24)+DATE(1970,1,1)</f>
        <v>42192.933958333335</v>
      </c>
      <c r="T2411" s="14">
        <f>(((Table1[[#This Row],[deadline]]/60)/60)/24)+DATE(1970,1,1)</f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9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>ROUND(Table1[[#This Row],[pledged]]/Table1[[#This Row],[goal]]*100,0)</f>
        <v>6</v>
      </c>
      <c r="P2412">
        <f>IFERROR(ROUND(Table1[[#This Row],[pledged]]/Table1[[#This Row],[backers_count]],2),0)</f>
        <v>46.63</v>
      </c>
      <c r="Q2412" t="s">
        <v>8320</v>
      </c>
      <c r="R2412" t="s">
        <v>8346</v>
      </c>
      <c r="S2412" s="14">
        <f>(((Table1[[#This Row],[launched_at]]/60)/60)/24)+DATE(1970,1,1)</f>
        <v>42468.84174768519</v>
      </c>
      <c r="T2412" s="14">
        <f>(((Table1[[#This Row],[deadline]]/60)/60)/24)+DATE(1970,1,1)</f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9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>ROUND(Table1[[#This Row],[pledged]]/Table1[[#This Row],[goal]]*100,0)</f>
        <v>148</v>
      </c>
      <c r="P2413">
        <f>IFERROR(ROUND(Table1[[#This Row],[pledged]]/Table1[[#This Row],[backers_count]],2),0)</f>
        <v>35.44</v>
      </c>
      <c r="Q2413" t="s">
        <v>8312</v>
      </c>
      <c r="R2413" t="s">
        <v>8313</v>
      </c>
      <c r="S2413" s="14">
        <f>(((Table1[[#This Row],[launched_at]]/60)/60)/24)+DATE(1970,1,1)</f>
        <v>41326.911319444444</v>
      </c>
      <c r="T2413" s="14">
        <f>(((Table1[[#This Row],[deadline]]/60)/60)/24)+DATE(1970,1,1)</f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9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>ROUND(Table1[[#This Row],[pledged]]/Table1[[#This Row],[goal]]*100,0)</f>
        <v>885</v>
      </c>
      <c r="P2414">
        <f>IFERROR(ROUND(Table1[[#This Row],[pledged]]/Table1[[#This Row],[backers_count]],2),0)</f>
        <v>35.4</v>
      </c>
      <c r="Q2414" t="s">
        <v>8314</v>
      </c>
      <c r="R2414" t="s">
        <v>8315</v>
      </c>
      <c r="S2414" s="14">
        <f>(((Table1[[#This Row],[launched_at]]/60)/60)/24)+DATE(1970,1,1)</f>
        <v>42410.982002314813</v>
      </c>
      <c r="T2414" s="14">
        <f>(((Table1[[#This Row],[deadline]]/60)/60)/24)+DATE(1970,1,1)</f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9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>ROUND(Table1[[#This Row],[pledged]]/Table1[[#This Row],[goal]]*100,0)</f>
        <v>1</v>
      </c>
      <c r="P2415">
        <f>IFERROR(ROUND(Table1[[#This Row],[pledged]]/Table1[[#This Row],[backers_count]],2),0)</f>
        <v>80.45</v>
      </c>
      <c r="Q2415" t="s">
        <v>8309</v>
      </c>
      <c r="R2415" t="s">
        <v>8316</v>
      </c>
      <c r="S2415" s="14">
        <f>(((Table1[[#This Row],[launched_at]]/60)/60)/24)+DATE(1970,1,1)</f>
        <v>41953.158854166672</v>
      </c>
      <c r="T2415" s="14">
        <f>(((Table1[[#This Row],[deadline]]/60)/60)/24)+DATE(1970,1,1)</f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9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>ROUND(Table1[[#This Row],[pledged]]/Table1[[#This Row],[goal]]*100,0)</f>
        <v>11</v>
      </c>
      <c r="P2416">
        <f>IFERROR(ROUND(Table1[[#This Row],[pledged]]/Table1[[#This Row],[backers_count]],2),0)</f>
        <v>51.82</v>
      </c>
      <c r="Q2416" t="s">
        <v>8309</v>
      </c>
      <c r="R2416" t="s">
        <v>8311</v>
      </c>
      <c r="S2416" s="14">
        <f>(((Table1[[#This Row],[launched_at]]/60)/60)/24)+DATE(1970,1,1)</f>
        <v>42082.802812499998</v>
      </c>
      <c r="T2416" s="14">
        <f>(((Table1[[#This Row],[deadline]]/60)/60)/24)+DATE(1970,1,1)</f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9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>ROUND(Table1[[#This Row],[pledged]]/Table1[[#This Row],[goal]]*100,0)</f>
        <v>4</v>
      </c>
      <c r="P2417">
        <f>IFERROR(ROUND(Table1[[#This Row],[pledged]]/Table1[[#This Row],[backers_count]],2),0)</f>
        <v>55.06</v>
      </c>
      <c r="Q2417" t="s">
        <v>8324</v>
      </c>
      <c r="R2417" t="s">
        <v>8336</v>
      </c>
      <c r="S2417" s="14">
        <f>(((Table1[[#This Row],[launched_at]]/60)/60)/24)+DATE(1970,1,1)</f>
        <v>41982.737071759257</v>
      </c>
      <c r="T2417" s="14">
        <f>(((Table1[[#This Row],[deadline]]/60)/60)/24)+DATE(1970,1,1)</f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9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>ROUND(Table1[[#This Row],[pledged]]/Table1[[#This Row],[goal]]*100,0)</f>
        <v>18</v>
      </c>
      <c r="P2418">
        <f>IFERROR(ROUND(Table1[[#This Row],[pledged]]/Table1[[#This Row],[backers_count]],2),0)</f>
        <v>41.95</v>
      </c>
      <c r="Q2418" t="s">
        <v>8324</v>
      </c>
      <c r="R2418" t="s">
        <v>8327</v>
      </c>
      <c r="S2418" s="14">
        <f>(((Table1[[#This Row],[launched_at]]/60)/60)/24)+DATE(1970,1,1)</f>
        <v>41779.648506944446</v>
      </c>
      <c r="T2418" s="14">
        <f>(((Table1[[#This Row],[deadline]]/60)/60)/24)+DATE(1970,1,1)</f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9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>ROUND(Table1[[#This Row],[pledged]]/Table1[[#This Row],[goal]]*100,0)</f>
        <v>119</v>
      </c>
      <c r="P2419">
        <f>IFERROR(ROUND(Table1[[#This Row],[pledged]]/Table1[[#This Row],[backers_count]],2),0)</f>
        <v>17.25</v>
      </c>
      <c r="Q2419" t="s">
        <v>8324</v>
      </c>
      <c r="R2419" t="s">
        <v>8327</v>
      </c>
      <c r="S2419" s="14">
        <f>(((Table1[[#This Row],[launched_at]]/60)/60)/24)+DATE(1970,1,1)</f>
        <v>42779.610289351855</v>
      </c>
      <c r="T2419" s="14">
        <f>(((Table1[[#This Row],[deadline]]/60)/60)/24)+DATE(1970,1,1)</f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9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>ROUND(Table1[[#This Row],[pledged]]/Table1[[#This Row],[goal]]*100,0)</f>
        <v>1</v>
      </c>
      <c r="P2420">
        <f>IFERROR(ROUND(Table1[[#This Row],[pledged]]/Table1[[#This Row],[backers_count]],2),0)</f>
        <v>30.31</v>
      </c>
      <c r="Q2420" t="s">
        <v>8309</v>
      </c>
      <c r="R2420" t="s">
        <v>8311</v>
      </c>
      <c r="S2420" s="14">
        <f>(((Table1[[#This Row],[launched_at]]/60)/60)/24)+DATE(1970,1,1)</f>
        <v>42208.628692129627</v>
      </c>
      <c r="T2420" s="14">
        <f>(((Table1[[#This Row],[deadline]]/60)/60)/24)+DATE(1970,1,1)</f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9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>ROUND(Table1[[#This Row],[pledged]]/Table1[[#This Row],[goal]]*100,0)</f>
        <v>15</v>
      </c>
      <c r="P2421">
        <f>IFERROR(ROUND(Table1[[#This Row],[pledged]]/Table1[[#This Row],[backers_count]],2),0)</f>
        <v>97.33</v>
      </c>
      <c r="Q2421" t="s">
        <v>8309</v>
      </c>
      <c r="R2421" t="s">
        <v>8311</v>
      </c>
      <c r="S2421" s="14">
        <f>(((Table1[[#This Row],[launched_at]]/60)/60)/24)+DATE(1970,1,1)</f>
        <v>41816.812094907407</v>
      </c>
      <c r="T2421" s="14">
        <f>(((Table1[[#This Row],[deadline]]/60)/60)/24)+DATE(1970,1,1)</f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9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>ROUND(Table1[[#This Row],[pledged]]/Table1[[#This Row],[goal]]*100,0)</f>
        <v>219</v>
      </c>
      <c r="P2422">
        <f>IFERROR(ROUND(Table1[[#This Row],[pledged]]/Table1[[#This Row],[backers_count]],2),0)</f>
        <v>62.5</v>
      </c>
      <c r="Q2422" t="s">
        <v>8328</v>
      </c>
      <c r="R2422" t="s">
        <v>8332</v>
      </c>
      <c r="S2422" s="14">
        <f>(((Table1[[#This Row],[launched_at]]/60)/60)/24)+DATE(1970,1,1)</f>
        <v>42184.646863425922</v>
      </c>
      <c r="T2422" s="14">
        <f>(((Table1[[#This Row],[deadline]]/60)/60)/24)+DATE(1970,1,1)</f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9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>ROUND(Table1[[#This Row],[pledged]]/Table1[[#This Row],[goal]]*100,0)</f>
        <v>109</v>
      </c>
      <c r="P2423">
        <f>IFERROR(ROUND(Table1[[#This Row],[pledged]]/Table1[[#This Row],[backers_count]],2),0)</f>
        <v>46.05</v>
      </c>
      <c r="Q2423" t="s">
        <v>8324</v>
      </c>
      <c r="R2423" t="s">
        <v>8327</v>
      </c>
      <c r="S2423" s="14">
        <f>(((Table1[[#This Row],[launched_at]]/60)/60)/24)+DATE(1970,1,1)</f>
        <v>42523.248715277776</v>
      </c>
      <c r="T2423" s="14">
        <f>(((Table1[[#This Row],[deadline]]/60)/60)/24)+DATE(1970,1,1)</f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9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>ROUND(Table1[[#This Row],[pledged]]/Table1[[#This Row],[goal]]*100,0)</f>
        <v>9</v>
      </c>
      <c r="P2424">
        <f>IFERROR(ROUND(Table1[[#This Row],[pledged]]/Table1[[#This Row],[backers_count]],2),0)</f>
        <v>25.65</v>
      </c>
      <c r="Q2424" t="s">
        <v>8324</v>
      </c>
      <c r="R2424" t="s">
        <v>8327</v>
      </c>
      <c r="S2424" s="14">
        <f>(((Table1[[#This Row],[launched_at]]/60)/60)/24)+DATE(1970,1,1)</f>
        <v>41780.785729166666</v>
      </c>
      <c r="T2424" s="14">
        <f>(((Table1[[#This Row],[deadline]]/60)/60)/24)+DATE(1970,1,1)</f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9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>ROUND(Table1[[#This Row],[pledged]]/Table1[[#This Row],[goal]]*100,0)</f>
        <v>289</v>
      </c>
      <c r="P2425">
        <f>IFERROR(ROUND(Table1[[#This Row],[pledged]]/Table1[[#This Row],[backers_count]],2),0)</f>
        <v>43.35</v>
      </c>
      <c r="Q2425" t="s">
        <v>8324</v>
      </c>
      <c r="R2425" t="s">
        <v>8327</v>
      </c>
      <c r="S2425" s="14">
        <f>(((Table1[[#This Row],[launched_at]]/60)/60)/24)+DATE(1970,1,1)</f>
        <v>42521.291504629626</v>
      </c>
      <c r="T2425" s="14">
        <f>(((Table1[[#This Row],[deadline]]/60)/60)/24)+DATE(1970,1,1)</f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9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>ROUND(Table1[[#This Row],[pledged]]/Table1[[#This Row],[goal]]*100,0)</f>
        <v>13</v>
      </c>
      <c r="P2426">
        <f>IFERROR(ROUND(Table1[[#This Row],[pledged]]/Table1[[#This Row],[backers_count]],2),0)</f>
        <v>37.61</v>
      </c>
      <c r="Q2426" t="s">
        <v>8314</v>
      </c>
      <c r="R2426" t="s">
        <v>8315</v>
      </c>
      <c r="S2426" s="14">
        <f>(((Table1[[#This Row],[launched_at]]/60)/60)/24)+DATE(1970,1,1)</f>
        <v>42524.318703703699</v>
      </c>
      <c r="T2426" s="14">
        <f>(((Table1[[#This Row],[deadline]]/60)/60)/24)+DATE(1970,1,1)</f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9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>ROUND(Table1[[#This Row],[pledged]]/Table1[[#This Row],[goal]]*100,0)</f>
        <v>3</v>
      </c>
      <c r="P2427">
        <f>IFERROR(ROUND(Table1[[#This Row],[pledged]]/Table1[[#This Row],[backers_count]],2),0)</f>
        <v>61.5</v>
      </c>
      <c r="Q2427" t="s">
        <v>8322</v>
      </c>
      <c r="R2427" t="s">
        <v>8340</v>
      </c>
      <c r="S2427" s="14">
        <f>(((Table1[[#This Row],[launched_at]]/60)/60)/24)+DATE(1970,1,1)</f>
        <v>41869.698136574072</v>
      </c>
      <c r="T2427" s="14">
        <f>(((Table1[[#This Row],[deadline]]/60)/60)/24)+DATE(1970,1,1)</f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9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>ROUND(Table1[[#This Row],[pledged]]/Table1[[#This Row],[goal]]*100,0)</f>
        <v>2</v>
      </c>
      <c r="P2428">
        <f>IFERROR(ROUND(Table1[[#This Row],[pledged]]/Table1[[#This Row],[backers_count]],2),0)</f>
        <v>50.65</v>
      </c>
      <c r="Q2428" t="s">
        <v>8309</v>
      </c>
      <c r="R2428" t="s">
        <v>8311</v>
      </c>
      <c r="S2428" s="14">
        <f>(((Table1[[#This Row],[launched_at]]/60)/60)/24)+DATE(1970,1,1)</f>
        <v>42060.913877314815</v>
      </c>
      <c r="T2428" s="14">
        <f>(((Table1[[#This Row],[deadline]]/60)/60)/24)+DATE(1970,1,1)</f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9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>ROUND(Table1[[#This Row],[pledged]]/Table1[[#This Row],[goal]]*100,0)</f>
        <v>156</v>
      </c>
      <c r="P2429">
        <f>IFERROR(ROUND(Table1[[#This Row],[pledged]]/Table1[[#This Row],[backers_count]],2),0)</f>
        <v>26.06</v>
      </c>
      <c r="Q2429" t="s">
        <v>8328</v>
      </c>
      <c r="R2429" t="s">
        <v>8330</v>
      </c>
      <c r="S2429" s="14">
        <f>(((Table1[[#This Row],[launched_at]]/60)/60)/24)+DATE(1970,1,1)</f>
        <v>40958.717268518521</v>
      </c>
      <c r="T2429" s="14">
        <f>(((Table1[[#This Row],[deadline]]/60)/60)/24)+DATE(1970,1,1)</f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9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>ROUND(Table1[[#This Row],[pledged]]/Table1[[#This Row],[goal]]*100,0)</f>
        <v>16</v>
      </c>
      <c r="P2430">
        <f>IFERROR(ROUND(Table1[[#This Row],[pledged]]/Table1[[#This Row],[backers_count]],2),0)</f>
        <v>45.16</v>
      </c>
      <c r="Q2430" t="s">
        <v>8314</v>
      </c>
      <c r="R2430" t="s">
        <v>8315</v>
      </c>
      <c r="S2430" s="14">
        <f>(((Table1[[#This Row],[launched_at]]/60)/60)/24)+DATE(1970,1,1)</f>
        <v>41766.718009259261</v>
      </c>
      <c r="T2430" s="14">
        <f>(((Table1[[#This Row],[deadline]]/60)/60)/24)+DATE(1970,1,1)</f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9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>ROUND(Table1[[#This Row],[pledged]]/Table1[[#This Row],[goal]]*100,0)</f>
        <v>68</v>
      </c>
      <c r="P2431">
        <f>IFERROR(ROUND(Table1[[#This Row],[pledged]]/Table1[[#This Row],[backers_count]],2),0)</f>
        <v>122.14</v>
      </c>
      <c r="Q2431" t="s">
        <v>8328</v>
      </c>
      <c r="R2431" t="s">
        <v>8331</v>
      </c>
      <c r="S2431" s="14">
        <f>(((Table1[[#This Row],[launched_at]]/60)/60)/24)+DATE(1970,1,1)</f>
        <v>42268.625856481478</v>
      </c>
      <c r="T2431" s="14">
        <f>(((Table1[[#This Row],[deadline]]/60)/60)/24)+DATE(1970,1,1)</f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9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>ROUND(Table1[[#This Row],[pledged]]/Table1[[#This Row],[goal]]*100,0)</f>
        <v>1</v>
      </c>
      <c r="P2432">
        <f>IFERROR(ROUND(Table1[[#This Row],[pledged]]/Table1[[#This Row],[backers_count]],2),0)</f>
        <v>31.56</v>
      </c>
      <c r="Q2432" t="s">
        <v>8317</v>
      </c>
      <c r="R2432" t="s">
        <v>8335</v>
      </c>
      <c r="S2432" s="14">
        <f>(((Table1[[#This Row],[launched_at]]/60)/60)/24)+DATE(1970,1,1)</f>
        <v>42191.023530092592</v>
      </c>
      <c r="T2432" s="14">
        <f>(((Table1[[#This Row],[deadline]]/60)/60)/24)+DATE(1970,1,1)</f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9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>ROUND(Table1[[#This Row],[pledged]]/Table1[[#This Row],[goal]]*100,0)</f>
        <v>34</v>
      </c>
      <c r="P2433">
        <f>IFERROR(ROUND(Table1[[#This Row],[pledged]]/Table1[[#This Row],[backers_count]],2),0)</f>
        <v>35.5</v>
      </c>
      <c r="Q2433" t="s">
        <v>8324</v>
      </c>
      <c r="R2433" t="s">
        <v>8327</v>
      </c>
      <c r="S2433" s="14">
        <f>(((Table1[[#This Row],[launched_at]]/60)/60)/24)+DATE(1970,1,1)</f>
        <v>42172.439571759256</v>
      </c>
      <c r="T2433" s="14">
        <f>(((Table1[[#This Row],[deadline]]/60)/60)/24)+DATE(1970,1,1)</f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9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>ROUND(Table1[[#This Row],[pledged]]/Table1[[#This Row],[goal]]*100,0)</f>
        <v>34</v>
      </c>
      <c r="P2434">
        <f>IFERROR(ROUND(Table1[[#This Row],[pledged]]/Table1[[#This Row],[backers_count]],2),0)</f>
        <v>121.43</v>
      </c>
      <c r="Q2434" t="s">
        <v>8309</v>
      </c>
      <c r="R2434" t="s">
        <v>8343</v>
      </c>
      <c r="S2434" s="14">
        <f>(((Table1[[#This Row],[launched_at]]/60)/60)/24)+DATE(1970,1,1)</f>
        <v>41948.00209490741</v>
      </c>
      <c r="T2434" s="14">
        <f>(((Table1[[#This Row],[deadline]]/60)/60)/24)+DATE(1970,1,1)</f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9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>ROUND(Table1[[#This Row],[pledged]]/Table1[[#This Row],[goal]]*100,0)</f>
        <v>39</v>
      </c>
      <c r="P2435">
        <f>IFERROR(ROUND(Table1[[#This Row],[pledged]]/Table1[[#This Row],[backers_count]],2),0)</f>
        <v>40.479999999999997</v>
      </c>
      <c r="Q2435" t="s">
        <v>8317</v>
      </c>
      <c r="R2435" t="s">
        <v>8335</v>
      </c>
      <c r="S2435" s="14">
        <f>(((Table1[[#This Row],[launched_at]]/60)/60)/24)+DATE(1970,1,1)</f>
        <v>41572.229849537034</v>
      </c>
      <c r="T2435" s="14">
        <f>(((Table1[[#This Row],[deadline]]/60)/60)/24)+DATE(1970,1,1)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9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>ROUND(Table1[[#This Row],[pledged]]/Table1[[#This Row],[goal]]*100,0)</f>
        <v>21</v>
      </c>
      <c r="P2436">
        <f>IFERROR(ROUND(Table1[[#This Row],[pledged]]/Table1[[#This Row],[backers_count]],2),0)</f>
        <v>56.67</v>
      </c>
      <c r="Q2436" t="s">
        <v>8328</v>
      </c>
      <c r="R2436" t="s">
        <v>8331</v>
      </c>
      <c r="S2436" s="14">
        <f>(((Table1[[#This Row],[launched_at]]/60)/60)/24)+DATE(1970,1,1)</f>
        <v>42175.948981481488</v>
      </c>
      <c r="T2436" s="14">
        <f>(((Table1[[#This Row],[deadline]]/60)/60)/24)+DATE(1970,1,1)</f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9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>ROUND(Table1[[#This Row],[pledged]]/Table1[[#This Row],[goal]]*100,0)</f>
        <v>113</v>
      </c>
      <c r="P2437">
        <f>IFERROR(ROUND(Table1[[#This Row],[pledged]]/Table1[[#This Row],[backers_count]],2),0)</f>
        <v>34</v>
      </c>
      <c r="Q2437" t="s">
        <v>8328</v>
      </c>
      <c r="R2437" t="s">
        <v>8329</v>
      </c>
      <c r="S2437" s="14">
        <f>(((Table1[[#This Row],[launched_at]]/60)/60)/24)+DATE(1970,1,1)</f>
        <v>41034.72216435185</v>
      </c>
      <c r="T2437" s="14">
        <f>(((Table1[[#This Row],[deadline]]/60)/60)/24)+DATE(1970,1,1)</f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9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>ROUND(Table1[[#This Row],[pledged]]/Table1[[#This Row],[goal]]*100,0)</f>
        <v>100</v>
      </c>
      <c r="P2438">
        <f>IFERROR(ROUND(Table1[[#This Row],[pledged]]/Table1[[#This Row],[backers_count]],2),0)</f>
        <v>40.479999999999997</v>
      </c>
      <c r="Q2438" t="s">
        <v>8324</v>
      </c>
      <c r="R2438" t="s">
        <v>8327</v>
      </c>
      <c r="S2438" s="14">
        <f>(((Table1[[#This Row],[launched_at]]/60)/60)/24)+DATE(1970,1,1)</f>
        <v>42307.908379629633</v>
      </c>
      <c r="T2438" s="14">
        <f>(((Table1[[#This Row],[deadline]]/60)/60)/24)+DATE(1970,1,1)</f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9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>ROUND(Table1[[#This Row],[pledged]]/Table1[[#This Row],[goal]]*100,0)</f>
        <v>2</v>
      </c>
      <c r="P2439">
        <f>IFERROR(ROUND(Table1[[#This Row],[pledged]]/Table1[[#This Row],[backers_count]],2),0)</f>
        <v>70.17</v>
      </c>
      <c r="Q2439" t="s">
        <v>8324</v>
      </c>
      <c r="R2439" t="s">
        <v>8327</v>
      </c>
      <c r="S2439" s="14">
        <f>(((Table1[[#This Row],[launched_at]]/60)/60)/24)+DATE(1970,1,1)</f>
        <v>42248.627013888887</v>
      </c>
      <c r="T2439" s="14">
        <f>(((Table1[[#This Row],[deadline]]/60)/60)/24)+DATE(1970,1,1)</f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9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>ROUND(Table1[[#This Row],[pledged]]/Table1[[#This Row],[goal]]*100,0)</f>
        <v>105</v>
      </c>
      <c r="P2440">
        <f>IFERROR(ROUND(Table1[[#This Row],[pledged]]/Table1[[#This Row],[backers_count]],2),0)</f>
        <v>17.829999999999998</v>
      </c>
      <c r="Q2440" t="s">
        <v>8324</v>
      </c>
      <c r="R2440" t="s">
        <v>8327</v>
      </c>
      <c r="S2440" s="14">
        <f>(((Table1[[#This Row],[launched_at]]/60)/60)/24)+DATE(1970,1,1)</f>
        <v>42379.74418981481</v>
      </c>
      <c r="T2440" s="14">
        <f>(((Table1[[#This Row],[deadline]]/60)/60)/24)+DATE(1970,1,1)</f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9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>ROUND(Table1[[#This Row],[pledged]]/Table1[[#This Row],[goal]]*100,0)</f>
        <v>6</v>
      </c>
      <c r="P2441">
        <f>IFERROR(ROUND(Table1[[#This Row],[pledged]]/Table1[[#This Row],[backers_count]],2),0)</f>
        <v>119.57</v>
      </c>
      <c r="Q2441" t="s">
        <v>8309</v>
      </c>
      <c r="R2441" t="s">
        <v>8311</v>
      </c>
      <c r="S2441" s="14">
        <f>(((Table1[[#This Row],[launched_at]]/60)/60)/24)+DATE(1970,1,1)</f>
        <v>42711.950798611113</v>
      </c>
      <c r="T2441" s="14">
        <f>(((Table1[[#This Row],[deadline]]/60)/60)/24)+DATE(1970,1,1)</f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9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>ROUND(Table1[[#This Row],[pledged]]/Table1[[#This Row],[goal]]*100,0)</f>
        <v>5</v>
      </c>
      <c r="P2442">
        <f>IFERROR(ROUND(Table1[[#This Row],[pledged]]/Table1[[#This Row],[backers_count]],2),0)</f>
        <v>37.950000000000003</v>
      </c>
      <c r="Q2442" t="s">
        <v>8312</v>
      </c>
      <c r="R2442" t="s">
        <v>8357</v>
      </c>
      <c r="S2442" s="14">
        <f>(((Table1[[#This Row],[launched_at]]/60)/60)/24)+DATE(1970,1,1)</f>
        <v>40938.062476851854</v>
      </c>
      <c r="T2442" s="14">
        <f>(((Table1[[#This Row],[deadline]]/60)/60)/24)+DATE(1970,1,1)</f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9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>ROUND(Table1[[#This Row],[pledged]]/Table1[[#This Row],[goal]]*100,0)</f>
        <v>166</v>
      </c>
      <c r="P2443">
        <f>IFERROR(ROUND(Table1[[#This Row],[pledged]]/Table1[[#This Row],[backers_count]],2),0)</f>
        <v>31.96</v>
      </c>
      <c r="Q2443" t="s">
        <v>8309</v>
      </c>
      <c r="R2443" t="s">
        <v>8316</v>
      </c>
      <c r="S2443" s="14">
        <f>(((Table1[[#This Row],[launched_at]]/60)/60)/24)+DATE(1970,1,1)</f>
        <v>42639.549479166672</v>
      </c>
      <c r="T2443" s="14">
        <f>(((Table1[[#This Row],[deadline]]/60)/60)/24)+DATE(1970,1,1)</f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9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>ROUND(Table1[[#This Row],[pledged]]/Table1[[#This Row],[goal]]*100,0)</f>
        <v>24</v>
      </c>
      <c r="P2444">
        <f>IFERROR(ROUND(Table1[[#This Row],[pledged]]/Table1[[#This Row],[backers_count]],2),0)</f>
        <v>23.63</v>
      </c>
      <c r="Q2444" t="s">
        <v>8324</v>
      </c>
      <c r="R2444" t="s">
        <v>8325</v>
      </c>
      <c r="S2444" s="14">
        <f>(((Table1[[#This Row],[launched_at]]/60)/60)/24)+DATE(1970,1,1)</f>
        <v>42744.416030092587</v>
      </c>
      <c r="T2444" s="14">
        <f>(((Table1[[#This Row],[deadline]]/60)/60)/24)+DATE(1970,1,1)</f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9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>ROUND(Table1[[#This Row],[pledged]]/Table1[[#This Row],[goal]]*100,0)</f>
        <v>330</v>
      </c>
      <c r="P2445">
        <f>IFERROR(ROUND(Table1[[#This Row],[pledged]]/Table1[[#This Row],[backers_count]],2),0)</f>
        <v>43.42</v>
      </c>
      <c r="Q2445" t="s">
        <v>8324</v>
      </c>
      <c r="R2445" t="s">
        <v>8327</v>
      </c>
      <c r="S2445" s="14">
        <f>(((Table1[[#This Row],[launched_at]]/60)/60)/24)+DATE(1970,1,1)</f>
        <v>42487.62700231481</v>
      </c>
      <c r="T2445" s="14">
        <f>(((Table1[[#This Row],[deadline]]/60)/60)/24)+DATE(1970,1,1)</f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9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>ROUND(Table1[[#This Row],[pledged]]/Table1[[#This Row],[goal]]*100,0)</f>
        <v>118</v>
      </c>
      <c r="P2446">
        <f>IFERROR(ROUND(Table1[[#This Row],[pledged]]/Table1[[#This Row],[backers_count]],2),0)</f>
        <v>37.450000000000003</v>
      </c>
      <c r="Q2446" t="s">
        <v>8312</v>
      </c>
      <c r="R2446" t="s">
        <v>8334</v>
      </c>
      <c r="S2446" s="14">
        <f>(((Table1[[#This Row],[launched_at]]/60)/60)/24)+DATE(1970,1,1)</f>
        <v>40590.766886574071</v>
      </c>
      <c r="T2446" s="14">
        <f>(((Table1[[#This Row],[deadline]]/60)/60)/24)+DATE(1970,1,1)</f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9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>ROUND(Table1[[#This Row],[pledged]]/Table1[[#This Row],[goal]]*100,0)</f>
        <v>8</v>
      </c>
      <c r="P2447">
        <f>IFERROR(ROUND(Table1[[#This Row],[pledged]]/Table1[[#This Row],[backers_count]],2),0)</f>
        <v>16.760000000000002</v>
      </c>
      <c r="Q2447" t="s">
        <v>8322</v>
      </c>
      <c r="R2447" t="s">
        <v>8340</v>
      </c>
      <c r="S2447" s="14">
        <f>(((Table1[[#This Row],[launched_at]]/60)/60)/24)+DATE(1970,1,1)</f>
        <v>41378.69976851852</v>
      </c>
      <c r="T2447" s="14">
        <f>(((Table1[[#This Row],[deadline]]/60)/60)/24)+DATE(1970,1,1)</f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9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>ROUND(Table1[[#This Row],[pledged]]/Table1[[#This Row],[goal]]*100,0)</f>
        <v>16</v>
      </c>
      <c r="P2448">
        <f>IFERROR(ROUND(Table1[[#This Row],[pledged]]/Table1[[#This Row],[backers_count]],2),0)</f>
        <v>68.42</v>
      </c>
      <c r="Q2448" t="s">
        <v>8324</v>
      </c>
      <c r="R2448" t="s">
        <v>8336</v>
      </c>
      <c r="S2448" s="14">
        <f>(((Table1[[#This Row],[launched_at]]/60)/60)/24)+DATE(1970,1,1)</f>
        <v>42409.241747685184</v>
      </c>
      <c r="T2448" s="14">
        <f>(((Table1[[#This Row],[deadline]]/60)/60)/24)+DATE(1970,1,1)</f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9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>ROUND(Table1[[#This Row],[pledged]]/Table1[[#This Row],[goal]]*100,0)</f>
        <v>137</v>
      </c>
      <c r="P2449">
        <f>IFERROR(ROUND(Table1[[#This Row],[pledged]]/Table1[[#This Row],[backers_count]],2),0)</f>
        <v>30.37</v>
      </c>
      <c r="Q2449" t="s">
        <v>8328</v>
      </c>
      <c r="R2449" t="s">
        <v>8329</v>
      </c>
      <c r="S2449" s="14">
        <f>(((Table1[[#This Row],[launched_at]]/60)/60)/24)+DATE(1970,1,1)</f>
        <v>41074.834965277776</v>
      </c>
      <c r="T2449" s="14">
        <f>(((Table1[[#This Row],[deadline]]/60)/60)/24)+DATE(1970,1,1)</f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9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>ROUND(Table1[[#This Row],[pledged]]/Table1[[#This Row],[goal]]*100,0)</f>
        <v>102</v>
      </c>
      <c r="P2450">
        <f>IFERROR(ROUND(Table1[[#This Row],[pledged]]/Table1[[#This Row],[backers_count]],2),0)</f>
        <v>58.21</v>
      </c>
      <c r="Q2450" t="s">
        <v>8328</v>
      </c>
      <c r="R2450" t="s">
        <v>8332</v>
      </c>
      <c r="S2450" s="14">
        <f>(((Table1[[#This Row],[launched_at]]/60)/60)/24)+DATE(1970,1,1)</f>
        <v>41177.060381944444</v>
      </c>
      <c r="T2450" s="14">
        <f>(((Table1[[#This Row],[deadline]]/60)/60)/24)+DATE(1970,1,1)</f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9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>ROUND(Table1[[#This Row],[pledged]]/Table1[[#This Row],[goal]]*100,0)</f>
        <v>148</v>
      </c>
      <c r="P2451">
        <f>IFERROR(ROUND(Table1[[#This Row],[pledged]]/Table1[[#This Row],[backers_count]],2),0)</f>
        <v>54.27</v>
      </c>
      <c r="Q2451" t="s">
        <v>8312</v>
      </c>
      <c r="R2451" t="s">
        <v>8334</v>
      </c>
      <c r="S2451" s="14">
        <f>(((Table1[[#This Row],[launched_at]]/60)/60)/24)+DATE(1970,1,1)</f>
        <v>40990.709317129629</v>
      </c>
      <c r="T2451" s="14">
        <f>(((Table1[[#This Row],[deadline]]/60)/60)/24)+DATE(1970,1,1)</f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9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>ROUND(Table1[[#This Row],[pledged]]/Table1[[#This Row],[goal]]*100,0)</f>
        <v>33</v>
      </c>
      <c r="P2452">
        <f>IFERROR(ROUND(Table1[[#This Row],[pledged]]/Table1[[#This Row],[backers_count]],2),0)</f>
        <v>50.88</v>
      </c>
      <c r="Q2452" t="s">
        <v>8324</v>
      </c>
      <c r="R2452" t="s">
        <v>8327</v>
      </c>
      <c r="S2452" s="14">
        <f>(((Table1[[#This Row],[launched_at]]/60)/60)/24)+DATE(1970,1,1)</f>
        <v>42193.482291666667</v>
      </c>
      <c r="T2452" s="14">
        <f>(((Table1[[#This Row],[deadline]]/60)/60)/24)+DATE(1970,1,1)</f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9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>ROUND(Table1[[#This Row],[pledged]]/Table1[[#This Row],[goal]]*100,0)</f>
        <v>163</v>
      </c>
      <c r="P2453">
        <f>IFERROR(ROUND(Table1[[#This Row],[pledged]]/Table1[[#This Row],[backers_count]],2),0)</f>
        <v>27.1</v>
      </c>
      <c r="Q2453" t="s">
        <v>8317</v>
      </c>
      <c r="R2453" t="s">
        <v>8318</v>
      </c>
      <c r="S2453" s="14">
        <f>(((Table1[[#This Row],[launched_at]]/60)/60)/24)+DATE(1970,1,1)</f>
        <v>40906.787581018521</v>
      </c>
      <c r="T2453" s="14">
        <f>(((Table1[[#This Row],[deadline]]/60)/60)/24)+DATE(1970,1,1)</f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9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>ROUND(Table1[[#This Row],[pledged]]/Table1[[#This Row],[goal]]*100,0)</f>
        <v>116</v>
      </c>
      <c r="P2454">
        <f>IFERROR(ROUND(Table1[[#This Row],[pledged]]/Table1[[#This Row],[backers_count]],2),0)</f>
        <v>24.58</v>
      </c>
      <c r="Q2454" t="s">
        <v>8328</v>
      </c>
      <c r="R2454" t="s">
        <v>8332</v>
      </c>
      <c r="S2454" s="14">
        <f>(((Table1[[#This Row],[launched_at]]/60)/60)/24)+DATE(1970,1,1)</f>
        <v>41176.684907407405</v>
      </c>
      <c r="T2454" s="14">
        <f>(((Table1[[#This Row],[deadline]]/60)/60)/24)+DATE(1970,1,1)</f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9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>ROUND(Table1[[#This Row],[pledged]]/Table1[[#This Row],[goal]]*100,0)</f>
        <v>101</v>
      </c>
      <c r="P2455">
        <f>IFERROR(ROUND(Table1[[#This Row],[pledged]]/Table1[[#This Row],[backers_count]],2),0)</f>
        <v>115.71</v>
      </c>
      <c r="Q2455" t="s">
        <v>8328</v>
      </c>
      <c r="R2455" t="s">
        <v>8332</v>
      </c>
      <c r="S2455" s="14">
        <f>(((Table1[[#This Row],[launched_at]]/60)/60)/24)+DATE(1970,1,1)</f>
        <v>41074.727037037039</v>
      </c>
      <c r="T2455" s="14">
        <f>(((Table1[[#This Row],[deadline]]/60)/60)/24)+DATE(1970,1,1)</f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9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>ROUND(Table1[[#This Row],[pledged]]/Table1[[#This Row],[goal]]*100,0)</f>
        <v>101</v>
      </c>
      <c r="P2456">
        <f>IFERROR(ROUND(Table1[[#This Row],[pledged]]/Table1[[#This Row],[backers_count]],2),0)</f>
        <v>24.55</v>
      </c>
      <c r="Q2456" t="s">
        <v>8324</v>
      </c>
      <c r="R2456" t="s">
        <v>8327</v>
      </c>
      <c r="S2456" s="14">
        <f>(((Table1[[#This Row],[launched_at]]/60)/60)/24)+DATE(1970,1,1)</f>
        <v>42468.374606481477</v>
      </c>
      <c r="T2456" s="14">
        <f>(((Table1[[#This Row],[deadline]]/60)/60)/24)+DATE(1970,1,1)</f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9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>ROUND(Table1[[#This Row],[pledged]]/Table1[[#This Row],[goal]]*100,0)</f>
        <v>27</v>
      </c>
      <c r="P2457">
        <f>IFERROR(ROUND(Table1[[#This Row],[pledged]]/Table1[[#This Row],[backers_count]],2),0)</f>
        <v>36.68</v>
      </c>
      <c r="Q2457" t="s">
        <v>8312</v>
      </c>
      <c r="R2457" t="s">
        <v>8349</v>
      </c>
      <c r="S2457" s="14">
        <f>(((Table1[[#This Row],[launched_at]]/60)/60)/24)+DATE(1970,1,1)</f>
        <v>41796.531701388885</v>
      </c>
      <c r="T2457" s="14">
        <f>(((Table1[[#This Row],[deadline]]/60)/60)/24)+DATE(1970,1,1)</f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9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>ROUND(Table1[[#This Row],[pledged]]/Table1[[#This Row],[goal]]*100,0)</f>
        <v>101</v>
      </c>
      <c r="P2458">
        <f>IFERROR(ROUND(Table1[[#This Row],[pledged]]/Table1[[#This Row],[backers_count]],2),0)</f>
        <v>35</v>
      </c>
      <c r="Q2458" t="s">
        <v>8309</v>
      </c>
      <c r="R2458" t="s">
        <v>8310</v>
      </c>
      <c r="S2458" s="14">
        <f>(((Table1[[#This Row],[launched_at]]/60)/60)/24)+DATE(1970,1,1)</f>
        <v>40102.918055555558</v>
      </c>
      <c r="T2458" s="14">
        <f>(((Table1[[#This Row],[deadline]]/60)/60)/24)+DATE(1970,1,1)</f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9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>ROUND(Table1[[#This Row],[pledged]]/Table1[[#This Row],[goal]]*100,0)</f>
        <v>7</v>
      </c>
      <c r="P2459">
        <f>IFERROR(ROUND(Table1[[#This Row],[pledged]]/Table1[[#This Row],[backers_count]],2),0)</f>
        <v>80.5</v>
      </c>
      <c r="Q2459" t="s">
        <v>8312</v>
      </c>
      <c r="R2459" t="s">
        <v>8349</v>
      </c>
      <c r="S2459" s="14">
        <f>(((Table1[[#This Row],[launched_at]]/60)/60)/24)+DATE(1970,1,1)</f>
        <v>42673.625868055555</v>
      </c>
      <c r="T2459" s="14">
        <f>(((Table1[[#This Row],[deadline]]/60)/60)/24)+DATE(1970,1,1)</f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9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>ROUND(Table1[[#This Row],[pledged]]/Table1[[#This Row],[goal]]*100,0)</f>
        <v>20</v>
      </c>
      <c r="P2460">
        <f>IFERROR(ROUND(Table1[[#This Row],[pledged]]/Table1[[#This Row],[backers_count]],2),0)</f>
        <v>100.63</v>
      </c>
      <c r="Q2460" t="s">
        <v>8324</v>
      </c>
      <c r="R2460" t="s">
        <v>8327</v>
      </c>
      <c r="S2460" s="14">
        <f>(((Table1[[#This Row],[launched_at]]/60)/60)/24)+DATE(1970,1,1)</f>
        <v>42548.449861111112</v>
      </c>
      <c r="T2460" s="14">
        <f>(((Table1[[#This Row],[deadline]]/60)/60)/24)+DATE(1970,1,1)</f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9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>ROUND(Table1[[#This Row],[pledged]]/Table1[[#This Row],[goal]]*100,0)</f>
        <v>134</v>
      </c>
      <c r="P2461">
        <f>IFERROR(ROUND(Table1[[#This Row],[pledged]]/Table1[[#This Row],[backers_count]],2),0)</f>
        <v>53.4</v>
      </c>
      <c r="Q2461" t="s">
        <v>8320</v>
      </c>
      <c r="R2461" t="s">
        <v>8321</v>
      </c>
      <c r="S2461" s="14">
        <f>(((Table1[[#This Row],[launched_at]]/60)/60)/24)+DATE(1970,1,1)</f>
        <v>42338.84375</v>
      </c>
      <c r="T2461" s="14">
        <f>(((Table1[[#This Row],[deadline]]/60)/60)/24)+DATE(1970,1,1)</f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9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>ROUND(Table1[[#This Row],[pledged]]/Table1[[#This Row],[goal]]*100,0)</f>
        <v>27</v>
      </c>
      <c r="P2462">
        <f>IFERROR(ROUND(Table1[[#This Row],[pledged]]/Table1[[#This Row],[backers_count]],2),0)</f>
        <v>42.16</v>
      </c>
      <c r="Q2462" t="s">
        <v>8312</v>
      </c>
      <c r="R2462" t="s">
        <v>8357</v>
      </c>
      <c r="S2462" s="14">
        <f>(((Table1[[#This Row],[launched_at]]/60)/60)/24)+DATE(1970,1,1)</f>
        <v>41850.781377314815</v>
      </c>
      <c r="T2462" s="14">
        <f>(((Table1[[#This Row],[deadline]]/60)/60)/24)+DATE(1970,1,1)</f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9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>ROUND(Table1[[#This Row],[pledged]]/Table1[[#This Row],[goal]]*100,0)</f>
        <v>133</v>
      </c>
      <c r="P2463">
        <f>IFERROR(ROUND(Table1[[#This Row],[pledged]]/Table1[[#This Row],[backers_count]],2),0)</f>
        <v>57.14</v>
      </c>
      <c r="Q2463" t="s">
        <v>8322</v>
      </c>
      <c r="R2463" t="s">
        <v>8333</v>
      </c>
      <c r="S2463" s="14">
        <f>(((Table1[[#This Row],[launched_at]]/60)/60)/24)+DATE(1970,1,1)</f>
        <v>42318.025011574078</v>
      </c>
      <c r="T2463" s="14">
        <f>(((Table1[[#This Row],[deadline]]/60)/60)/24)+DATE(1970,1,1)</f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9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>ROUND(Table1[[#This Row],[pledged]]/Table1[[#This Row],[goal]]*100,0)</f>
        <v>16</v>
      </c>
      <c r="P2464">
        <f>IFERROR(ROUND(Table1[[#This Row],[pledged]]/Table1[[#This Row],[backers_count]],2),0)</f>
        <v>160</v>
      </c>
      <c r="Q2464" t="s">
        <v>8322</v>
      </c>
      <c r="R2464" t="s">
        <v>8326</v>
      </c>
      <c r="S2464" s="14">
        <f>(((Table1[[#This Row],[launched_at]]/60)/60)/24)+DATE(1970,1,1)</f>
        <v>42182.234456018516</v>
      </c>
      <c r="T2464" s="14">
        <f>(((Table1[[#This Row],[deadline]]/60)/60)/24)+DATE(1970,1,1)</f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9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>ROUND(Table1[[#This Row],[pledged]]/Table1[[#This Row],[goal]]*100,0)</f>
        <v>18</v>
      </c>
      <c r="P2465">
        <f>IFERROR(ROUND(Table1[[#This Row],[pledged]]/Table1[[#This Row],[backers_count]],2),0)</f>
        <v>88.89</v>
      </c>
      <c r="Q2465" t="s">
        <v>8312</v>
      </c>
      <c r="R2465" t="s">
        <v>8349</v>
      </c>
      <c r="S2465" s="14">
        <f>(((Table1[[#This Row],[launched_at]]/60)/60)/24)+DATE(1970,1,1)</f>
        <v>42192.675821759258</v>
      </c>
      <c r="T2465" s="14">
        <f>(((Table1[[#This Row],[deadline]]/60)/60)/24)+DATE(1970,1,1)</f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9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>ROUND(Table1[[#This Row],[pledged]]/Table1[[#This Row],[goal]]*100,0)</f>
        <v>1</v>
      </c>
      <c r="P2466">
        <f>IFERROR(ROUND(Table1[[#This Row],[pledged]]/Table1[[#This Row],[backers_count]],2),0)</f>
        <v>200</v>
      </c>
      <c r="Q2466" t="s">
        <v>8320</v>
      </c>
      <c r="R2466" t="s">
        <v>8346</v>
      </c>
      <c r="S2466" s="14">
        <f>(((Table1[[#This Row],[launched_at]]/60)/60)/24)+DATE(1970,1,1)</f>
        <v>41820.914641203701</v>
      </c>
      <c r="T2466" s="14">
        <f>(((Table1[[#This Row],[deadline]]/60)/60)/24)+DATE(1970,1,1)</f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9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>ROUND(Table1[[#This Row],[pledged]]/Table1[[#This Row],[goal]]*100,0)</f>
        <v>100</v>
      </c>
      <c r="P2467">
        <f>IFERROR(ROUND(Table1[[#This Row],[pledged]]/Table1[[#This Row],[backers_count]],2),0)</f>
        <v>29.63</v>
      </c>
      <c r="Q2467" t="s">
        <v>8324</v>
      </c>
      <c r="R2467" t="s">
        <v>8327</v>
      </c>
      <c r="S2467" s="14">
        <f>(((Table1[[#This Row],[launched_at]]/60)/60)/24)+DATE(1970,1,1)</f>
        <v>42506.709375000006</v>
      </c>
      <c r="T2467" s="14">
        <f>(((Table1[[#This Row],[deadline]]/60)/60)/24)+DATE(1970,1,1)</f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9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>ROUND(Table1[[#This Row],[pledged]]/Table1[[#This Row],[goal]]*100,0)</f>
        <v>3</v>
      </c>
      <c r="P2468">
        <f>IFERROR(ROUND(Table1[[#This Row],[pledged]]/Table1[[#This Row],[backers_count]],2),0)</f>
        <v>800</v>
      </c>
      <c r="Q2468" t="s">
        <v>8324</v>
      </c>
      <c r="R2468" t="s">
        <v>8327</v>
      </c>
      <c r="S2468" s="14">
        <f>(((Table1[[#This Row],[launched_at]]/60)/60)/24)+DATE(1970,1,1)</f>
        <v>42693.031828703708</v>
      </c>
      <c r="T2468" s="14">
        <f>(((Table1[[#This Row],[deadline]]/60)/60)/24)+DATE(1970,1,1)</f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9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>ROUND(Table1[[#This Row],[pledged]]/Table1[[#This Row],[goal]]*100,0)</f>
        <v>266</v>
      </c>
      <c r="P2469">
        <f>IFERROR(ROUND(Table1[[#This Row],[pledged]]/Table1[[#This Row],[backers_count]],2),0)</f>
        <v>26.57</v>
      </c>
      <c r="Q2469" t="s">
        <v>8328</v>
      </c>
      <c r="R2469" t="s">
        <v>8329</v>
      </c>
      <c r="S2469" s="14">
        <f>(((Table1[[#This Row],[launched_at]]/60)/60)/24)+DATE(1970,1,1)</f>
        <v>40991.708055555559</v>
      </c>
      <c r="T2469" s="14">
        <f>(((Table1[[#This Row],[deadline]]/60)/60)/24)+DATE(1970,1,1)</f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9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>ROUND(Table1[[#This Row],[pledged]]/Table1[[#This Row],[goal]]*100,0)</f>
        <v>16</v>
      </c>
      <c r="P2470">
        <f>IFERROR(ROUND(Table1[[#This Row],[pledged]]/Table1[[#This Row],[backers_count]],2),0)</f>
        <v>88.44</v>
      </c>
      <c r="Q2470" t="s">
        <v>8324</v>
      </c>
      <c r="R2470" t="s">
        <v>8325</v>
      </c>
      <c r="S2470" s="14">
        <f>(((Table1[[#This Row],[launched_at]]/60)/60)/24)+DATE(1970,1,1)</f>
        <v>42566.948414351849</v>
      </c>
      <c r="T2470" s="14">
        <f>(((Table1[[#This Row],[deadline]]/60)/60)/24)+DATE(1970,1,1)</f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9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>ROUND(Table1[[#This Row],[pledged]]/Table1[[#This Row],[goal]]*100,0)</f>
        <v>106</v>
      </c>
      <c r="P2471">
        <f>IFERROR(ROUND(Table1[[#This Row],[pledged]]/Table1[[#This Row],[backers_count]],2),0)</f>
        <v>88.33</v>
      </c>
      <c r="Q2471" t="s">
        <v>8324</v>
      </c>
      <c r="R2471" t="s">
        <v>8336</v>
      </c>
      <c r="S2471" s="14">
        <f>(((Table1[[#This Row],[launched_at]]/60)/60)/24)+DATE(1970,1,1)</f>
        <v>41872.291238425925</v>
      </c>
      <c r="T2471" s="14">
        <f>(((Table1[[#This Row],[deadline]]/60)/60)/24)+DATE(1970,1,1)</f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9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>ROUND(Table1[[#This Row],[pledged]]/Table1[[#This Row],[goal]]*100,0)</f>
        <v>4</v>
      </c>
      <c r="P2472">
        <f>IFERROR(ROUND(Table1[[#This Row],[pledged]]/Table1[[#This Row],[backers_count]],2),0)</f>
        <v>56.79</v>
      </c>
      <c r="Q2472" t="s">
        <v>8324</v>
      </c>
      <c r="R2472" t="s">
        <v>8325</v>
      </c>
      <c r="S2472" s="14">
        <f>(((Table1[[#This Row],[launched_at]]/60)/60)/24)+DATE(1970,1,1)</f>
        <v>42114.825532407413</v>
      </c>
      <c r="T2472" s="14">
        <f>(((Table1[[#This Row],[deadline]]/60)/60)/24)+DATE(1970,1,1)</f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9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>ROUND(Table1[[#This Row],[pledged]]/Table1[[#This Row],[goal]]*100,0)</f>
        <v>53</v>
      </c>
      <c r="P2473">
        <f>IFERROR(ROUND(Table1[[#This Row],[pledged]]/Table1[[#This Row],[backers_count]],2),0)</f>
        <v>88.33</v>
      </c>
      <c r="Q2473" t="s">
        <v>8324</v>
      </c>
      <c r="R2473" t="s">
        <v>8327</v>
      </c>
      <c r="S2473" s="14">
        <f>(((Table1[[#This Row],[launched_at]]/60)/60)/24)+DATE(1970,1,1)</f>
        <v>42534.933321759265</v>
      </c>
      <c r="T2473" s="14">
        <f>(((Table1[[#This Row],[deadline]]/60)/60)/24)+DATE(1970,1,1)</f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9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>ROUND(Table1[[#This Row],[pledged]]/Table1[[#This Row],[goal]]*100,0)</f>
        <v>158</v>
      </c>
      <c r="P2474">
        <f>IFERROR(ROUND(Table1[[#This Row],[pledged]]/Table1[[#This Row],[backers_count]],2),0)</f>
        <v>79.099999999999994</v>
      </c>
      <c r="Q2474" t="s">
        <v>8324</v>
      </c>
      <c r="R2474" t="s">
        <v>8327</v>
      </c>
      <c r="S2474" s="14">
        <f>(((Table1[[#This Row],[launched_at]]/60)/60)/24)+DATE(1970,1,1)</f>
        <v>42121.249814814815</v>
      </c>
      <c r="T2474" s="14">
        <f>(((Table1[[#This Row],[deadline]]/60)/60)/24)+DATE(1970,1,1)</f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9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>ROUND(Table1[[#This Row],[pledged]]/Table1[[#This Row],[goal]]*100,0)</f>
        <v>1</v>
      </c>
      <c r="P2475">
        <f>IFERROR(ROUND(Table1[[#This Row],[pledged]]/Table1[[#This Row],[backers_count]],2),0)</f>
        <v>112.57</v>
      </c>
      <c r="Q2475" t="s">
        <v>8309</v>
      </c>
      <c r="R2475" t="s">
        <v>8343</v>
      </c>
      <c r="S2475" s="14">
        <f>(((Table1[[#This Row],[launched_at]]/60)/60)/24)+DATE(1970,1,1)</f>
        <v>42191.70175925926</v>
      </c>
      <c r="T2475" s="14">
        <f>(((Table1[[#This Row],[deadline]]/60)/60)/24)+DATE(1970,1,1)</f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9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>ROUND(Table1[[#This Row],[pledged]]/Table1[[#This Row],[goal]]*100,0)</f>
        <v>106</v>
      </c>
      <c r="P2476">
        <f>IFERROR(ROUND(Table1[[#This Row],[pledged]]/Table1[[#This Row],[backers_count]],2),0)</f>
        <v>23.12</v>
      </c>
      <c r="Q2476" t="s">
        <v>8328</v>
      </c>
      <c r="R2476" t="s">
        <v>8342</v>
      </c>
      <c r="S2476" s="14">
        <f>(((Table1[[#This Row],[launched_at]]/60)/60)/24)+DATE(1970,1,1)</f>
        <v>41222.991400462961</v>
      </c>
      <c r="T2476" s="14">
        <f>(((Table1[[#This Row],[deadline]]/60)/60)/24)+DATE(1970,1,1)</f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9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>ROUND(Table1[[#This Row],[pledged]]/Table1[[#This Row],[goal]]*100,0)</f>
        <v>142</v>
      </c>
      <c r="P2477">
        <f>IFERROR(ROUND(Table1[[#This Row],[pledged]]/Table1[[#This Row],[backers_count]],2),0)</f>
        <v>29</v>
      </c>
      <c r="Q2477" t="s">
        <v>8324</v>
      </c>
      <c r="R2477" t="s">
        <v>8327</v>
      </c>
      <c r="S2477" s="14">
        <f>(((Table1[[#This Row],[launched_at]]/60)/60)/24)+DATE(1970,1,1)</f>
        <v>41817.59542824074</v>
      </c>
      <c r="T2477" s="14">
        <f>(((Table1[[#This Row],[deadline]]/60)/60)/24)+DATE(1970,1,1)</f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9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>ROUND(Table1[[#This Row],[pledged]]/Table1[[#This Row],[goal]]*100,0)</f>
        <v>130</v>
      </c>
      <c r="P2478">
        <f>IFERROR(ROUND(Table1[[#This Row],[pledged]]/Table1[[#This Row],[backers_count]],2),0)</f>
        <v>23.64</v>
      </c>
      <c r="Q2478" t="s">
        <v>8324</v>
      </c>
      <c r="R2478" t="s">
        <v>8327</v>
      </c>
      <c r="S2478" s="14">
        <f>(((Table1[[#This Row],[launched_at]]/60)/60)/24)+DATE(1970,1,1)</f>
        <v>42023.634976851856</v>
      </c>
      <c r="T2478" s="14">
        <f>(((Table1[[#This Row],[deadline]]/60)/60)/24)+DATE(1970,1,1)</f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9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>ROUND(Table1[[#This Row],[pledged]]/Table1[[#This Row],[goal]]*100,0)</f>
        <v>130</v>
      </c>
      <c r="P2479">
        <f>IFERROR(ROUND(Table1[[#This Row],[pledged]]/Table1[[#This Row],[backers_count]],2),0)</f>
        <v>28.89</v>
      </c>
      <c r="Q2479" t="s">
        <v>8324</v>
      </c>
      <c r="R2479" t="s">
        <v>8327</v>
      </c>
      <c r="S2479" s="14">
        <f>(((Table1[[#This Row],[launched_at]]/60)/60)/24)+DATE(1970,1,1)</f>
        <v>42093.786840277782</v>
      </c>
      <c r="T2479" s="14">
        <f>(((Table1[[#This Row],[deadline]]/60)/60)/24)+DATE(1970,1,1)</f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9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>ROUND(Table1[[#This Row],[pledged]]/Table1[[#This Row],[goal]]*100,0)</f>
        <v>104</v>
      </c>
      <c r="P2480">
        <f>IFERROR(ROUND(Table1[[#This Row],[pledged]]/Table1[[#This Row],[backers_count]],2),0)</f>
        <v>97.5</v>
      </c>
      <c r="Q2480" t="s">
        <v>8324</v>
      </c>
      <c r="R2480" t="s">
        <v>8327</v>
      </c>
      <c r="S2480" s="14">
        <f>(((Table1[[#This Row],[launched_at]]/60)/60)/24)+DATE(1970,1,1)</f>
        <v>41780.712893518517</v>
      </c>
      <c r="T2480" s="14">
        <f>(((Table1[[#This Row],[deadline]]/60)/60)/24)+DATE(1970,1,1)</f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9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>ROUND(Table1[[#This Row],[pledged]]/Table1[[#This Row],[goal]]*100,0)</f>
        <v>22</v>
      </c>
      <c r="P2481">
        <f>IFERROR(ROUND(Table1[[#This Row],[pledged]]/Table1[[#This Row],[backers_count]],2),0)</f>
        <v>129.16999999999999</v>
      </c>
      <c r="Q2481" t="s">
        <v>8324</v>
      </c>
      <c r="R2481" t="s">
        <v>8327</v>
      </c>
      <c r="S2481" s="14">
        <f>(((Table1[[#This Row],[launched_at]]/60)/60)/24)+DATE(1970,1,1)</f>
        <v>42310.968518518523</v>
      </c>
      <c r="T2481" s="14">
        <f>(((Table1[[#This Row],[deadline]]/60)/60)/24)+DATE(1970,1,1)</f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9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>ROUND(Table1[[#This Row],[pledged]]/Table1[[#This Row],[goal]]*100,0)</f>
        <v>100</v>
      </c>
      <c r="P2482">
        <f>IFERROR(ROUND(Table1[[#This Row],[pledged]]/Table1[[#This Row],[backers_count]],2),0)</f>
        <v>38.65</v>
      </c>
      <c r="Q2482" t="s">
        <v>8324</v>
      </c>
      <c r="R2482" t="s">
        <v>8327</v>
      </c>
      <c r="S2482" s="14">
        <f>(((Table1[[#This Row],[launched_at]]/60)/60)/24)+DATE(1970,1,1)</f>
        <v>41788.587083333332</v>
      </c>
      <c r="T2482" s="14">
        <f>(((Table1[[#This Row],[deadline]]/60)/60)/24)+DATE(1970,1,1)</f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9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>ROUND(Table1[[#This Row],[pledged]]/Table1[[#This Row],[goal]]*100,0)</f>
        <v>7</v>
      </c>
      <c r="P2483">
        <f>IFERROR(ROUND(Table1[[#This Row],[pledged]]/Table1[[#This Row],[backers_count]],2),0)</f>
        <v>47.88</v>
      </c>
      <c r="Q2483" t="s">
        <v>8322</v>
      </c>
      <c r="R2483" t="s">
        <v>8340</v>
      </c>
      <c r="S2483" s="14">
        <f>(((Table1[[#This Row],[launched_at]]/60)/60)/24)+DATE(1970,1,1)</f>
        <v>42037.083564814813</v>
      </c>
      <c r="T2483" s="14">
        <f>(((Table1[[#This Row],[deadline]]/60)/60)/24)+DATE(1970,1,1)</f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9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>ROUND(Table1[[#This Row],[pledged]]/Table1[[#This Row],[goal]]*100,0)</f>
        <v>116</v>
      </c>
      <c r="P2484">
        <f>IFERROR(ROUND(Table1[[#This Row],[pledged]]/Table1[[#This Row],[backers_count]],2),0)</f>
        <v>40.21</v>
      </c>
      <c r="Q2484" t="s">
        <v>8312</v>
      </c>
      <c r="R2484" t="s">
        <v>8334</v>
      </c>
      <c r="S2484" s="14">
        <f>(((Table1[[#This Row],[launched_at]]/60)/60)/24)+DATE(1970,1,1)</f>
        <v>40668.814699074072</v>
      </c>
      <c r="T2484" s="14">
        <f>(((Table1[[#This Row],[deadline]]/60)/60)/24)+DATE(1970,1,1)</f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9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>ROUND(Table1[[#This Row],[pledged]]/Table1[[#This Row],[goal]]*100,0)</f>
        <v>127</v>
      </c>
      <c r="P2485">
        <f>IFERROR(ROUND(Table1[[#This Row],[pledged]]/Table1[[#This Row],[backers_count]],2),0)</f>
        <v>21.19</v>
      </c>
      <c r="Q2485" t="s">
        <v>8322</v>
      </c>
      <c r="R2485" t="s">
        <v>8344</v>
      </c>
      <c r="S2485" s="14">
        <f>(((Table1[[#This Row],[launched_at]]/60)/60)/24)+DATE(1970,1,1)</f>
        <v>41663.569340277776</v>
      </c>
      <c r="T2485" s="14">
        <f>(((Table1[[#This Row],[deadline]]/60)/60)/24)+DATE(1970,1,1)</f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9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>ROUND(Table1[[#This Row],[pledged]]/Table1[[#This Row],[goal]]*100,0)</f>
        <v>22</v>
      </c>
      <c r="P2486">
        <f>IFERROR(ROUND(Table1[[#This Row],[pledged]]/Table1[[#This Row],[backers_count]],2),0)</f>
        <v>76</v>
      </c>
      <c r="Q2486" t="s">
        <v>8328</v>
      </c>
      <c r="R2486" t="s">
        <v>8331</v>
      </c>
      <c r="S2486" s="14">
        <f>(((Table1[[#This Row],[launched_at]]/60)/60)/24)+DATE(1970,1,1)</f>
        <v>42808.781689814816</v>
      </c>
      <c r="T2486" s="14">
        <f>(((Table1[[#This Row],[deadline]]/60)/60)/24)+DATE(1970,1,1)</f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9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>ROUND(Table1[[#This Row],[pledged]]/Table1[[#This Row],[goal]]*100,0)</f>
        <v>117</v>
      </c>
      <c r="P2487">
        <f>IFERROR(ROUND(Table1[[#This Row],[pledged]]/Table1[[#This Row],[backers_count]],2),0)</f>
        <v>50.67</v>
      </c>
      <c r="Q2487" t="s">
        <v>8324</v>
      </c>
      <c r="R2487" t="s">
        <v>8327</v>
      </c>
      <c r="S2487" s="14">
        <f>(((Table1[[#This Row],[launched_at]]/60)/60)/24)+DATE(1970,1,1)</f>
        <v>42136.270787037036</v>
      </c>
      <c r="T2487" s="14">
        <f>(((Table1[[#This Row],[deadline]]/60)/60)/24)+DATE(1970,1,1)</f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9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>ROUND(Table1[[#This Row],[pledged]]/Table1[[#This Row],[goal]]*100,0)</f>
        <v>152</v>
      </c>
      <c r="P2488">
        <f>IFERROR(ROUND(Table1[[#This Row],[pledged]]/Table1[[#This Row],[backers_count]],2),0)</f>
        <v>19.489999999999998</v>
      </c>
      <c r="Q2488" t="s">
        <v>8324</v>
      </c>
      <c r="R2488" t="s">
        <v>8327</v>
      </c>
      <c r="S2488" s="14">
        <f>(((Table1[[#This Row],[launched_at]]/60)/60)/24)+DATE(1970,1,1)</f>
        <v>42036.704525462963</v>
      </c>
      <c r="T2488" s="14">
        <f>(((Table1[[#This Row],[deadline]]/60)/60)/24)+DATE(1970,1,1)</f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9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>ROUND(Table1[[#This Row],[pledged]]/Table1[[#This Row],[goal]]*100,0)</f>
        <v>22</v>
      </c>
      <c r="P2489">
        <f>IFERROR(ROUND(Table1[[#This Row],[pledged]]/Table1[[#This Row],[backers_count]],2),0)</f>
        <v>126.5</v>
      </c>
      <c r="Q2489" t="s">
        <v>8324</v>
      </c>
      <c r="R2489" t="s">
        <v>8327</v>
      </c>
      <c r="S2489" s="14">
        <f>(((Table1[[#This Row],[launched_at]]/60)/60)/24)+DATE(1970,1,1)</f>
        <v>42353.761759259258</v>
      </c>
      <c r="T2489" s="14">
        <f>(((Table1[[#This Row],[deadline]]/60)/60)/24)+DATE(1970,1,1)</f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9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>ROUND(Table1[[#This Row],[pledged]]/Table1[[#This Row],[goal]]*100,0)</f>
        <v>101</v>
      </c>
      <c r="P2490">
        <f>IFERROR(ROUND(Table1[[#This Row],[pledged]]/Table1[[#This Row],[backers_count]],2),0)</f>
        <v>42.11</v>
      </c>
      <c r="Q2490" t="s">
        <v>8328</v>
      </c>
      <c r="R2490" t="s">
        <v>8332</v>
      </c>
      <c r="S2490" s="14">
        <f>(((Table1[[#This Row],[launched_at]]/60)/60)/24)+DATE(1970,1,1)</f>
        <v>41453.688530092593</v>
      </c>
      <c r="T2490" s="14">
        <f>(((Table1[[#This Row],[deadline]]/60)/60)/24)+DATE(1970,1,1)</f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9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>ROUND(Table1[[#This Row],[pledged]]/Table1[[#This Row],[goal]]*100,0)</f>
        <v>151</v>
      </c>
      <c r="P2491">
        <f>IFERROR(ROUND(Table1[[#This Row],[pledged]]/Table1[[#This Row],[backers_count]],2),0)</f>
        <v>50.27</v>
      </c>
      <c r="Q2491" t="s">
        <v>8328</v>
      </c>
      <c r="R2491" t="s">
        <v>8330</v>
      </c>
      <c r="S2491" s="14">
        <f>(((Table1[[#This Row],[launched_at]]/60)/60)/24)+DATE(1970,1,1)</f>
        <v>41732.479675925926</v>
      </c>
      <c r="T2491" s="14">
        <f>(((Table1[[#This Row],[deadline]]/60)/60)/24)+DATE(1970,1,1)</f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9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>ROUND(Table1[[#This Row],[pledged]]/Table1[[#This Row],[goal]]*100,0)</f>
        <v>251</v>
      </c>
      <c r="P2492">
        <f>IFERROR(ROUND(Table1[[#This Row],[pledged]]/Table1[[#This Row],[backers_count]],2),0)</f>
        <v>44.24</v>
      </c>
      <c r="Q2492" t="s">
        <v>8324</v>
      </c>
      <c r="R2492" t="s">
        <v>8327</v>
      </c>
      <c r="S2492" s="14">
        <f>(((Table1[[#This Row],[launched_at]]/60)/60)/24)+DATE(1970,1,1)</f>
        <v>42596.644699074073</v>
      </c>
      <c r="T2492" s="14">
        <f>(((Table1[[#This Row],[deadline]]/60)/60)/24)+DATE(1970,1,1)</f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9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>ROUND(Table1[[#This Row],[pledged]]/Table1[[#This Row],[goal]]*100,0)</f>
        <v>75</v>
      </c>
      <c r="P2493">
        <f>IFERROR(ROUND(Table1[[#This Row],[pledged]]/Table1[[#This Row],[backers_count]],2),0)</f>
        <v>35.71</v>
      </c>
      <c r="Q2493" t="s">
        <v>8328</v>
      </c>
      <c r="R2493" t="s">
        <v>8329</v>
      </c>
      <c r="S2493" s="14">
        <f>(((Table1[[#This Row],[launched_at]]/60)/60)/24)+DATE(1970,1,1)</f>
        <v>42713.941099537042</v>
      </c>
      <c r="T2493" s="14">
        <f>(((Table1[[#This Row],[deadline]]/60)/60)/24)+DATE(1970,1,1)</f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ROUND(Table1[[#This Row],[pledged]]/Table1[[#This Row],[goal]]*100,0)</f>
        <v>125</v>
      </c>
      <c r="P2494">
        <f>IFERROR(ROUND(Table1[[#This Row],[pledged]]/Table1[[#This Row],[backers_count]],2),0)</f>
        <v>27.78</v>
      </c>
      <c r="Q2494" t="s">
        <v>8328</v>
      </c>
      <c r="R2494" t="s">
        <v>8329</v>
      </c>
      <c r="S2494" s="14">
        <f>(((Table1[[#This Row],[launched_at]]/60)/60)/24)+DATE(1970,1,1)</f>
        <v>41024.985972222225</v>
      </c>
      <c r="T2494" s="14">
        <f>(((Table1[[#This Row],[deadline]]/60)/60)/24)+DATE(1970,1,1)</f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9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>ROUND(Table1[[#This Row],[pledged]]/Table1[[#This Row],[goal]]*100,0)</f>
        <v>15</v>
      </c>
      <c r="P2495">
        <f>IFERROR(ROUND(Table1[[#This Row],[pledged]]/Table1[[#This Row],[backers_count]],2),0)</f>
        <v>83.33</v>
      </c>
      <c r="Q2495" t="s">
        <v>8324</v>
      </c>
      <c r="R2495" t="s">
        <v>8327</v>
      </c>
      <c r="S2495" s="14">
        <f>(((Table1[[#This Row],[launched_at]]/60)/60)/24)+DATE(1970,1,1)</f>
        <v>41746.189409722225</v>
      </c>
      <c r="T2495" s="14">
        <f>(((Table1[[#This Row],[deadline]]/60)/60)/24)+DATE(1970,1,1)</f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9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>ROUND(Table1[[#This Row],[pledged]]/Table1[[#This Row],[goal]]*100,0)</f>
        <v>30</v>
      </c>
      <c r="P2496">
        <f>IFERROR(ROUND(Table1[[#This Row],[pledged]]/Table1[[#This Row],[backers_count]],2),0)</f>
        <v>93.25</v>
      </c>
      <c r="Q2496" t="s">
        <v>8322</v>
      </c>
      <c r="R2496" t="s">
        <v>8326</v>
      </c>
      <c r="S2496" s="14">
        <f>(((Table1[[#This Row],[launched_at]]/60)/60)/24)+DATE(1970,1,1)</f>
        <v>41973.847962962958</v>
      </c>
      <c r="T2496" s="14">
        <f>(((Table1[[#This Row],[deadline]]/60)/60)/24)+DATE(1970,1,1)</f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9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>ROUND(Table1[[#This Row],[pledged]]/Table1[[#This Row],[goal]]*100,0)</f>
        <v>149</v>
      </c>
      <c r="P2497">
        <f>IFERROR(ROUND(Table1[[#This Row],[pledged]]/Table1[[#This Row],[backers_count]],2),0)</f>
        <v>37.25</v>
      </c>
      <c r="Q2497" t="s">
        <v>8324</v>
      </c>
      <c r="R2497" t="s">
        <v>8325</v>
      </c>
      <c r="S2497" s="14">
        <f>(((Table1[[#This Row],[launched_at]]/60)/60)/24)+DATE(1970,1,1)</f>
        <v>42443.989050925928</v>
      </c>
      <c r="T2497" s="14">
        <f>(((Table1[[#This Row],[deadline]]/60)/60)/24)+DATE(1970,1,1)</f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9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>ROUND(Table1[[#This Row],[pledged]]/Table1[[#This Row],[goal]]*100,0)</f>
        <v>27</v>
      </c>
      <c r="P2498">
        <f>IFERROR(ROUND(Table1[[#This Row],[pledged]]/Table1[[#This Row],[backers_count]],2),0)</f>
        <v>35</v>
      </c>
      <c r="Q2498" t="s">
        <v>8324</v>
      </c>
      <c r="R2498" t="s">
        <v>8327</v>
      </c>
      <c r="S2498" s="14">
        <f>(((Table1[[#This Row],[launched_at]]/60)/60)/24)+DATE(1970,1,1)</f>
        <v>42283.552951388891</v>
      </c>
      <c r="T2498" s="14">
        <f>(((Table1[[#This Row],[deadline]]/60)/60)/24)+DATE(1970,1,1)</f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9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>ROUND(Table1[[#This Row],[pledged]]/Table1[[#This Row],[goal]]*100,0)</f>
        <v>3</v>
      </c>
      <c r="P2499">
        <f>IFERROR(ROUND(Table1[[#This Row],[pledged]]/Table1[[#This Row],[backers_count]],2),0)</f>
        <v>34.880000000000003</v>
      </c>
      <c r="Q2499" t="s">
        <v>8317</v>
      </c>
      <c r="R2499" t="s">
        <v>8335</v>
      </c>
      <c r="S2499" s="14">
        <f>(((Table1[[#This Row],[launched_at]]/60)/60)/24)+DATE(1970,1,1)</f>
        <v>40952.636979166666</v>
      </c>
      <c r="T2499" s="14">
        <f>(((Table1[[#This Row],[deadline]]/60)/60)/24)+DATE(1970,1,1)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9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>ROUND(Table1[[#This Row],[pledged]]/Table1[[#This Row],[goal]]*100,0)</f>
        <v>29</v>
      </c>
      <c r="P2500">
        <f>IFERROR(ROUND(Table1[[#This Row],[pledged]]/Table1[[#This Row],[backers_count]],2),0)</f>
        <v>40.61</v>
      </c>
      <c r="Q2500" t="s">
        <v>8312</v>
      </c>
      <c r="R2500" t="s">
        <v>8357</v>
      </c>
      <c r="S2500" s="14">
        <f>(((Table1[[#This Row],[launched_at]]/60)/60)/24)+DATE(1970,1,1)</f>
        <v>41030.719756944447</v>
      </c>
      <c r="T2500" s="14">
        <f>(((Table1[[#This Row],[deadline]]/60)/60)/24)+DATE(1970,1,1)</f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9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>ROUND(Table1[[#This Row],[pledged]]/Table1[[#This Row],[goal]]*100,0)</f>
        <v>24</v>
      </c>
      <c r="P2501">
        <f>IFERROR(ROUND(Table1[[#This Row],[pledged]]/Table1[[#This Row],[backers_count]],2),0)</f>
        <v>34.76</v>
      </c>
      <c r="Q2501" t="s">
        <v>8328</v>
      </c>
      <c r="R2501" t="s">
        <v>8351</v>
      </c>
      <c r="S2501" s="14">
        <f>(((Table1[[#This Row],[launched_at]]/60)/60)/24)+DATE(1970,1,1)</f>
        <v>41368.583726851852</v>
      </c>
      <c r="T2501" s="14">
        <f>(((Table1[[#This Row],[deadline]]/60)/60)/24)+DATE(1970,1,1)</f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9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>ROUND(Table1[[#This Row],[pledged]]/Table1[[#This Row],[goal]]*100,0)</f>
        <v>104</v>
      </c>
      <c r="P2502">
        <f>IFERROR(ROUND(Table1[[#This Row],[pledged]]/Table1[[#This Row],[backers_count]],2),0)</f>
        <v>36.5</v>
      </c>
      <c r="Q2502" t="s">
        <v>8324</v>
      </c>
      <c r="R2502" t="s">
        <v>8327</v>
      </c>
      <c r="S2502" s="14">
        <f>(((Table1[[#This Row],[launched_at]]/60)/60)/24)+DATE(1970,1,1)</f>
        <v>41780.525937500002</v>
      </c>
      <c r="T2502" s="14">
        <f>(((Table1[[#This Row],[deadline]]/60)/60)/24)+DATE(1970,1,1)</f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9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>ROUND(Table1[[#This Row],[pledged]]/Table1[[#This Row],[goal]]*100,0)</f>
        <v>37</v>
      </c>
      <c r="P2503">
        <f>IFERROR(ROUND(Table1[[#This Row],[pledged]]/Table1[[#This Row],[backers_count]],2),0)</f>
        <v>91.25</v>
      </c>
      <c r="Q2503" t="s">
        <v>8324</v>
      </c>
      <c r="R2503" t="s">
        <v>8327</v>
      </c>
      <c r="S2503" s="14">
        <f>(((Table1[[#This Row],[launched_at]]/60)/60)/24)+DATE(1970,1,1)</f>
        <v>41890.086805555555</v>
      </c>
      <c r="T2503" s="14">
        <f>(((Table1[[#This Row],[deadline]]/60)/60)/24)+DATE(1970,1,1)</f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9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>ROUND(Table1[[#This Row],[pledged]]/Table1[[#This Row],[goal]]*100,0)</f>
        <v>145</v>
      </c>
      <c r="P2504">
        <f>IFERROR(ROUND(Table1[[#This Row],[pledged]]/Table1[[#This Row],[backers_count]],2),0)</f>
        <v>21.38</v>
      </c>
      <c r="Q2504" t="s">
        <v>8328</v>
      </c>
      <c r="R2504" t="s">
        <v>8332</v>
      </c>
      <c r="S2504" s="14">
        <f>(((Table1[[#This Row],[launched_at]]/60)/60)/24)+DATE(1970,1,1)</f>
        <v>42565.480983796297</v>
      </c>
      <c r="T2504" s="14">
        <f>(((Table1[[#This Row],[deadline]]/60)/60)/24)+DATE(1970,1,1)</f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9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>ROUND(Table1[[#This Row],[pledged]]/Table1[[#This Row],[goal]]*100,0)</f>
        <v>7</v>
      </c>
      <c r="P2505">
        <f>IFERROR(ROUND(Table1[[#This Row],[pledged]]/Table1[[#This Row],[backers_count]],2),0)</f>
        <v>80.67</v>
      </c>
      <c r="Q2505" t="s">
        <v>8309</v>
      </c>
      <c r="R2505" t="s">
        <v>8311</v>
      </c>
      <c r="S2505" s="14">
        <f>(((Table1[[#This Row],[launched_at]]/60)/60)/24)+DATE(1970,1,1)</f>
        <v>41947.940740740742</v>
      </c>
      <c r="T2505" s="14">
        <f>(((Table1[[#This Row],[deadline]]/60)/60)/24)+DATE(1970,1,1)</f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9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>ROUND(Table1[[#This Row],[pledged]]/Table1[[#This Row],[goal]]*100,0)</f>
        <v>104</v>
      </c>
      <c r="P2506">
        <f>IFERROR(ROUND(Table1[[#This Row],[pledged]]/Table1[[#This Row],[backers_count]],2),0)</f>
        <v>55.77</v>
      </c>
      <c r="Q2506" t="s">
        <v>8328</v>
      </c>
      <c r="R2506" t="s">
        <v>8342</v>
      </c>
      <c r="S2506" s="14">
        <f>(((Table1[[#This Row],[launched_at]]/60)/60)/24)+DATE(1970,1,1)</f>
        <v>41509.426585648151</v>
      </c>
      <c r="T2506" s="14">
        <f>(((Table1[[#This Row],[deadline]]/60)/60)/24)+DATE(1970,1,1)</f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9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>ROUND(Table1[[#This Row],[pledged]]/Table1[[#This Row],[goal]]*100,0)</f>
        <v>21</v>
      </c>
      <c r="P2507">
        <f>IFERROR(ROUND(Table1[[#This Row],[pledged]]/Table1[[#This Row],[backers_count]],2),0)</f>
        <v>180.5</v>
      </c>
      <c r="Q2507" t="s">
        <v>8322</v>
      </c>
      <c r="R2507" t="s">
        <v>8326</v>
      </c>
      <c r="S2507" s="14">
        <f>(((Table1[[#This Row],[launched_at]]/60)/60)/24)+DATE(1970,1,1)</f>
        <v>42147.741840277777</v>
      </c>
      <c r="T2507" s="14">
        <f>(((Table1[[#This Row],[deadline]]/60)/60)/24)+DATE(1970,1,1)</f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9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>ROUND(Table1[[#This Row],[pledged]]/Table1[[#This Row],[goal]]*100,0)</f>
        <v>103</v>
      </c>
      <c r="P2508">
        <f>IFERROR(ROUND(Table1[[#This Row],[pledged]]/Table1[[#This Row],[backers_count]],2),0)</f>
        <v>120.17</v>
      </c>
      <c r="Q2508" t="s">
        <v>8324</v>
      </c>
      <c r="R2508" t="s">
        <v>8325</v>
      </c>
      <c r="S2508" s="14">
        <f>(((Table1[[#This Row],[launched_at]]/60)/60)/24)+DATE(1970,1,1)</f>
        <v>42121.675763888896</v>
      </c>
      <c r="T2508" s="14">
        <f>(((Table1[[#This Row],[deadline]]/60)/60)/24)+DATE(1970,1,1)</f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9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>ROUND(Table1[[#This Row],[pledged]]/Table1[[#This Row],[goal]]*100,0)</f>
        <v>103</v>
      </c>
      <c r="P2509">
        <f>IFERROR(ROUND(Table1[[#This Row],[pledged]]/Table1[[#This Row],[backers_count]],2),0)</f>
        <v>26.67</v>
      </c>
      <c r="Q2509" t="s">
        <v>8324</v>
      </c>
      <c r="R2509" t="s">
        <v>8327</v>
      </c>
      <c r="S2509" s="14">
        <f>(((Table1[[#This Row],[launched_at]]/60)/60)/24)+DATE(1970,1,1)</f>
        <v>42609.442465277782</v>
      </c>
      <c r="T2509" s="14">
        <f>(((Table1[[#This Row],[deadline]]/60)/60)/24)+DATE(1970,1,1)</f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9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>ROUND(Table1[[#This Row],[pledged]]/Table1[[#This Row],[goal]]*100,0)</f>
        <v>120</v>
      </c>
      <c r="P2510">
        <f>IFERROR(ROUND(Table1[[#This Row],[pledged]]/Table1[[#This Row],[backers_count]],2),0)</f>
        <v>55.23</v>
      </c>
      <c r="Q2510" t="s">
        <v>8324</v>
      </c>
      <c r="R2510" t="s">
        <v>8327</v>
      </c>
      <c r="S2510" s="14">
        <f>(((Table1[[#This Row],[launched_at]]/60)/60)/24)+DATE(1970,1,1)</f>
        <v>42600.756041666667</v>
      </c>
      <c r="T2510" s="14">
        <f>(((Table1[[#This Row],[deadline]]/60)/60)/24)+DATE(1970,1,1)</f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9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>ROUND(Table1[[#This Row],[pledged]]/Table1[[#This Row],[goal]]*100,0)</f>
        <v>10</v>
      </c>
      <c r="P2511">
        <f>IFERROR(ROUND(Table1[[#This Row],[pledged]]/Table1[[#This Row],[backers_count]],2),0)</f>
        <v>44.69</v>
      </c>
      <c r="Q2511" t="s">
        <v>8309</v>
      </c>
      <c r="R2511" t="s">
        <v>8311</v>
      </c>
      <c r="S2511" s="14">
        <f>(((Table1[[#This Row],[launched_at]]/60)/60)/24)+DATE(1970,1,1)</f>
        <v>41940.658645833333</v>
      </c>
      <c r="T2511" s="14">
        <f>(((Table1[[#This Row],[deadline]]/60)/60)/24)+DATE(1970,1,1)</f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9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>ROUND(Table1[[#This Row],[pledged]]/Table1[[#This Row],[goal]]*100,0)</f>
        <v>60</v>
      </c>
      <c r="P2512">
        <f>IFERROR(ROUND(Table1[[#This Row],[pledged]]/Table1[[#This Row],[backers_count]],2),0)</f>
        <v>65</v>
      </c>
      <c r="Q2512" t="s">
        <v>8324</v>
      </c>
      <c r="R2512" t="s">
        <v>8325</v>
      </c>
      <c r="S2512" s="14">
        <f>(((Table1[[#This Row],[launched_at]]/60)/60)/24)+DATE(1970,1,1)</f>
        <v>42141.741307870368</v>
      </c>
      <c r="T2512" s="14">
        <f>(((Table1[[#This Row],[deadline]]/60)/60)/24)+DATE(1970,1,1)</f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9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>ROUND(Table1[[#This Row],[pledged]]/Table1[[#This Row],[goal]]*100,0)</f>
        <v>119</v>
      </c>
      <c r="P2513">
        <f>IFERROR(ROUND(Table1[[#This Row],[pledged]]/Table1[[#This Row],[backers_count]],2),0)</f>
        <v>27.5</v>
      </c>
      <c r="Q2513" t="s">
        <v>8324</v>
      </c>
      <c r="R2513" t="s">
        <v>8327</v>
      </c>
      <c r="S2513" s="14">
        <f>(((Table1[[#This Row],[launched_at]]/60)/60)/24)+DATE(1970,1,1)</f>
        <v>42101.423541666663</v>
      </c>
      <c r="T2513" s="14">
        <f>(((Table1[[#This Row],[deadline]]/60)/60)/24)+DATE(1970,1,1)</f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9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>ROUND(Table1[[#This Row],[pledged]]/Table1[[#This Row],[goal]]*100,0)</f>
        <v>57</v>
      </c>
      <c r="P2514">
        <f>IFERROR(ROUND(Table1[[#This Row],[pledged]]/Table1[[#This Row],[backers_count]],2),0)</f>
        <v>59.58</v>
      </c>
      <c r="Q2514" t="s">
        <v>8324</v>
      </c>
      <c r="R2514" t="s">
        <v>8327</v>
      </c>
      <c r="S2514" s="14">
        <f>(((Table1[[#This Row],[launched_at]]/60)/60)/24)+DATE(1970,1,1)</f>
        <v>42061.963263888887</v>
      </c>
      <c r="T2514" s="14">
        <f>(((Table1[[#This Row],[deadline]]/60)/60)/24)+DATE(1970,1,1)</f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9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>ROUND(Table1[[#This Row],[pledged]]/Table1[[#This Row],[goal]]*100,0)</f>
        <v>115</v>
      </c>
      <c r="P2515">
        <f>IFERROR(ROUND(Table1[[#This Row],[pledged]]/Table1[[#This Row],[backers_count]],2),0)</f>
        <v>51</v>
      </c>
      <c r="Q2515" t="s">
        <v>8324</v>
      </c>
      <c r="R2515" t="s">
        <v>8327</v>
      </c>
      <c r="S2515" s="14">
        <f>(((Table1[[#This Row],[launched_at]]/60)/60)/24)+DATE(1970,1,1)</f>
        <v>42294.808124999996</v>
      </c>
      <c r="T2515" s="14">
        <f>(((Table1[[#This Row],[deadline]]/60)/60)/24)+DATE(1970,1,1)</f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9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>ROUND(Table1[[#This Row],[pledged]]/Table1[[#This Row],[goal]]*100,0)</f>
        <v>130</v>
      </c>
      <c r="P2516">
        <f>IFERROR(ROUND(Table1[[#This Row],[pledged]]/Table1[[#This Row],[backers_count]],2),0)</f>
        <v>25.46</v>
      </c>
      <c r="Q2516" t="s">
        <v>8324</v>
      </c>
      <c r="R2516" t="s">
        <v>8336</v>
      </c>
      <c r="S2516" s="14">
        <f>(((Table1[[#This Row],[launched_at]]/60)/60)/24)+DATE(1970,1,1)</f>
        <v>42445.866979166662</v>
      </c>
      <c r="T2516" s="14">
        <f>(((Table1[[#This Row],[deadline]]/60)/60)/24)+DATE(1970,1,1)</f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9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>ROUND(Table1[[#This Row],[pledged]]/Table1[[#This Row],[goal]]*100,0)</f>
        <v>28</v>
      </c>
      <c r="P2517">
        <f>IFERROR(ROUND(Table1[[#This Row],[pledged]]/Table1[[#This Row],[backers_count]],2),0)</f>
        <v>19.239999999999998</v>
      </c>
      <c r="Q2517" t="s">
        <v>8309</v>
      </c>
      <c r="R2517" t="s">
        <v>8311</v>
      </c>
      <c r="S2517" s="14">
        <f>(((Table1[[#This Row],[launched_at]]/60)/60)/24)+DATE(1970,1,1)</f>
        <v>42373.712418981479</v>
      </c>
      <c r="T2517" s="14">
        <f>(((Table1[[#This Row],[deadline]]/60)/60)/24)+DATE(1970,1,1)</f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9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>ROUND(Table1[[#This Row],[pledged]]/Table1[[#This Row],[goal]]*100,0)</f>
        <v>118</v>
      </c>
      <c r="P2518">
        <f>IFERROR(ROUND(Table1[[#This Row],[pledged]]/Table1[[#This Row],[backers_count]],2),0)</f>
        <v>29.58</v>
      </c>
      <c r="Q2518" t="s">
        <v>8324</v>
      </c>
      <c r="R2518" t="s">
        <v>8327</v>
      </c>
      <c r="S2518" s="14">
        <f>(((Table1[[#This Row],[launched_at]]/60)/60)/24)+DATE(1970,1,1)</f>
        <v>42141.541134259256</v>
      </c>
      <c r="T2518" s="14">
        <f>(((Table1[[#This Row],[deadline]]/60)/60)/24)+DATE(1970,1,1)</f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9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>ROUND(Table1[[#This Row],[pledged]]/Table1[[#This Row],[goal]]*100,0)</f>
        <v>101</v>
      </c>
      <c r="P2519">
        <f>IFERROR(ROUND(Table1[[#This Row],[pledged]]/Table1[[#This Row],[backers_count]],2),0)</f>
        <v>33.57</v>
      </c>
      <c r="Q2519" t="s">
        <v>8324</v>
      </c>
      <c r="R2519" t="s">
        <v>8327</v>
      </c>
      <c r="S2519" s="14">
        <f>(((Table1[[#This Row],[launched_at]]/60)/60)/24)+DATE(1970,1,1)</f>
        <v>41821.698599537034</v>
      </c>
      <c r="T2519" s="14">
        <f>(((Table1[[#This Row],[deadline]]/60)/60)/24)+DATE(1970,1,1)</f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9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>ROUND(Table1[[#This Row],[pledged]]/Table1[[#This Row],[goal]]*100,0)</f>
        <v>25</v>
      </c>
      <c r="P2520">
        <f>IFERROR(ROUND(Table1[[#This Row],[pledged]]/Table1[[#This Row],[backers_count]],2),0)</f>
        <v>46.73</v>
      </c>
      <c r="Q2520" t="s">
        <v>8312</v>
      </c>
      <c r="R2520" t="s">
        <v>8353</v>
      </c>
      <c r="S2520" s="14">
        <f>(((Table1[[#This Row],[launched_at]]/60)/60)/24)+DATE(1970,1,1)</f>
        <v>41365.904594907406</v>
      </c>
      <c r="T2520" s="14">
        <f>(((Table1[[#This Row],[deadline]]/60)/60)/24)+DATE(1970,1,1)</f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9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>ROUND(Table1[[#This Row],[pledged]]/Table1[[#This Row],[goal]]*100,0)</f>
        <v>0</v>
      </c>
      <c r="P2521">
        <f>IFERROR(ROUND(Table1[[#This Row],[pledged]]/Table1[[#This Row],[backers_count]],2),0)</f>
        <v>100</v>
      </c>
      <c r="Q2521" t="s">
        <v>8309</v>
      </c>
      <c r="R2521" t="s">
        <v>8311</v>
      </c>
      <c r="S2521" s="14">
        <f>(((Table1[[#This Row],[launched_at]]/60)/60)/24)+DATE(1970,1,1)</f>
        <v>42173.843240740738</v>
      </c>
      <c r="T2521" s="14">
        <f>(((Table1[[#This Row],[deadline]]/60)/60)/24)+DATE(1970,1,1)</f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9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>ROUND(Table1[[#This Row],[pledged]]/Table1[[#This Row],[goal]]*100,0)</f>
        <v>100</v>
      </c>
      <c r="P2522">
        <f>IFERROR(ROUND(Table1[[#This Row],[pledged]]/Table1[[#This Row],[backers_count]],2),0)</f>
        <v>50</v>
      </c>
      <c r="Q2522" t="s">
        <v>8328</v>
      </c>
      <c r="R2522" t="s">
        <v>8332</v>
      </c>
      <c r="S2522" s="14">
        <f>(((Table1[[#This Row],[launched_at]]/60)/60)/24)+DATE(1970,1,1)</f>
        <v>41116.758125</v>
      </c>
      <c r="T2522" s="14">
        <f>(((Table1[[#This Row],[deadline]]/60)/60)/24)+DATE(1970,1,1)</f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9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>ROUND(Table1[[#This Row],[pledged]]/Table1[[#This Row],[goal]]*100,0)</f>
        <v>139</v>
      </c>
      <c r="P2523">
        <f>IFERROR(ROUND(Table1[[#This Row],[pledged]]/Table1[[#This Row],[backers_count]],2),0)</f>
        <v>57.92</v>
      </c>
      <c r="Q2523" t="s">
        <v>8324</v>
      </c>
      <c r="R2523" t="s">
        <v>8327</v>
      </c>
      <c r="S2523" s="14">
        <f>(((Table1[[#This Row],[launched_at]]/60)/60)/24)+DATE(1970,1,1)</f>
        <v>42643.632858796293</v>
      </c>
      <c r="T2523" s="14">
        <f>(((Table1[[#This Row],[deadline]]/60)/60)/24)+DATE(1970,1,1)</f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9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>ROUND(Table1[[#This Row],[pledged]]/Table1[[#This Row],[goal]]*100,0)</f>
        <v>1</v>
      </c>
      <c r="P2524">
        <f>IFERROR(ROUND(Table1[[#This Row],[pledged]]/Table1[[#This Row],[backers_count]],2),0)</f>
        <v>76.67</v>
      </c>
      <c r="Q2524" t="s">
        <v>8309</v>
      </c>
      <c r="R2524" t="s">
        <v>8343</v>
      </c>
      <c r="S2524" s="14">
        <f>(((Table1[[#This Row],[launched_at]]/60)/60)/24)+DATE(1970,1,1)</f>
        <v>42489.772326388891</v>
      </c>
      <c r="T2524" s="14">
        <f>(((Table1[[#This Row],[deadline]]/60)/60)/24)+DATE(1970,1,1)</f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9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>ROUND(Table1[[#This Row],[pledged]]/Table1[[#This Row],[goal]]*100,0)</f>
        <v>137</v>
      </c>
      <c r="P2525">
        <f>IFERROR(ROUND(Table1[[#This Row],[pledged]]/Table1[[#This Row],[backers_count]],2),0)</f>
        <v>45.6</v>
      </c>
      <c r="Q2525" t="s">
        <v>8322</v>
      </c>
      <c r="R2525" t="s">
        <v>8323</v>
      </c>
      <c r="S2525" s="14">
        <f>(((Table1[[#This Row],[launched_at]]/60)/60)/24)+DATE(1970,1,1)</f>
        <v>42543.862777777773</v>
      </c>
      <c r="T2525" s="14">
        <f>(((Table1[[#This Row],[deadline]]/60)/60)/24)+DATE(1970,1,1)</f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9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>ROUND(Table1[[#This Row],[pledged]]/Table1[[#This Row],[goal]]*100,0)</f>
        <v>5</v>
      </c>
      <c r="P2526">
        <f>IFERROR(ROUND(Table1[[#This Row],[pledged]]/Table1[[#This Row],[backers_count]],2),0)</f>
        <v>27.36</v>
      </c>
      <c r="Q2526" t="s">
        <v>8309</v>
      </c>
      <c r="R2526" t="s">
        <v>8311</v>
      </c>
      <c r="S2526" s="14">
        <f>(((Table1[[#This Row],[launched_at]]/60)/60)/24)+DATE(1970,1,1)</f>
        <v>42090.831273148149</v>
      </c>
      <c r="T2526" s="14">
        <f>(((Table1[[#This Row],[deadline]]/60)/60)/24)+DATE(1970,1,1)</f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9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>ROUND(Table1[[#This Row],[pledged]]/Table1[[#This Row],[goal]]*100,0)</f>
        <v>137</v>
      </c>
      <c r="P2527">
        <f>IFERROR(ROUND(Table1[[#This Row],[pledged]]/Table1[[#This Row],[backers_count]],2),0)</f>
        <v>26.27</v>
      </c>
      <c r="Q2527" t="s">
        <v>8328</v>
      </c>
      <c r="R2527" t="s">
        <v>8329</v>
      </c>
      <c r="S2527" s="14">
        <f>(((Table1[[#This Row],[launched_at]]/60)/60)/24)+DATE(1970,1,1)</f>
        <v>40671.637511574074</v>
      </c>
      <c r="T2527" s="14">
        <f>(((Table1[[#This Row],[deadline]]/60)/60)/24)+DATE(1970,1,1)</f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9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>ROUND(Table1[[#This Row],[pledged]]/Table1[[#This Row],[goal]]*100,0)</f>
        <v>113</v>
      </c>
      <c r="P2528">
        <f>IFERROR(ROUND(Table1[[#This Row],[pledged]]/Table1[[#This Row],[backers_count]],2),0)</f>
        <v>23.45</v>
      </c>
      <c r="Q2528" t="s">
        <v>8328</v>
      </c>
      <c r="R2528" t="s">
        <v>8329</v>
      </c>
      <c r="S2528" s="14">
        <f>(((Table1[[#This Row],[launched_at]]/60)/60)/24)+DATE(1970,1,1)</f>
        <v>41053.772858796299</v>
      </c>
      <c r="T2528" s="14">
        <f>(((Table1[[#This Row],[deadline]]/60)/60)/24)+DATE(1970,1,1)</f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9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>ROUND(Table1[[#This Row],[pledged]]/Table1[[#This Row],[goal]]*100,0)</f>
        <v>170</v>
      </c>
      <c r="P2529">
        <f>IFERROR(ROUND(Table1[[#This Row],[pledged]]/Table1[[#This Row],[backers_count]],2),0)</f>
        <v>39.97</v>
      </c>
      <c r="Q2529" t="s">
        <v>8328</v>
      </c>
      <c r="R2529" t="s">
        <v>8332</v>
      </c>
      <c r="S2529" s="14">
        <f>(((Table1[[#This Row],[launched_at]]/60)/60)/24)+DATE(1970,1,1)</f>
        <v>40379.23096064815</v>
      </c>
      <c r="T2529" s="14">
        <f>(((Table1[[#This Row],[deadline]]/60)/60)/24)+DATE(1970,1,1)</f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9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>ROUND(Table1[[#This Row],[pledged]]/Table1[[#This Row],[goal]]*100,0)</f>
        <v>3</v>
      </c>
      <c r="P2530">
        <f>IFERROR(ROUND(Table1[[#This Row],[pledged]]/Table1[[#This Row],[backers_count]],2),0)</f>
        <v>37.67</v>
      </c>
      <c r="Q2530" t="s">
        <v>8317</v>
      </c>
      <c r="R2530" t="s">
        <v>8335</v>
      </c>
      <c r="S2530" s="14">
        <f>(((Table1[[#This Row],[launched_at]]/60)/60)/24)+DATE(1970,1,1)</f>
        <v>42479.566388888896</v>
      </c>
      <c r="T2530" s="14">
        <f>(((Table1[[#This Row],[deadline]]/60)/60)/24)+DATE(1970,1,1)</f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9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>ROUND(Table1[[#This Row],[pledged]]/Table1[[#This Row],[goal]]*100,0)</f>
        <v>45</v>
      </c>
      <c r="P2531">
        <f>IFERROR(ROUND(Table1[[#This Row],[pledged]]/Table1[[#This Row],[backers_count]],2),0)</f>
        <v>56.42</v>
      </c>
      <c r="Q2531" t="s">
        <v>8314</v>
      </c>
      <c r="R2531" t="s">
        <v>8356</v>
      </c>
      <c r="S2531" s="14">
        <f>(((Table1[[#This Row],[launched_at]]/60)/60)/24)+DATE(1970,1,1)</f>
        <v>42525.153055555551</v>
      </c>
      <c r="T2531" s="14">
        <f>(((Table1[[#This Row],[deadline]]/60)/60)/24)+DATE(1970,1,1)</f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9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>ROUND(Table1[[#This Row],[pledged]]/Table1[[#This Row],[goal]]*100,0)</f>
        <v>6</v>
      </c>
      <c r="P2532">
        <f>IFERROR(ROUND(Table1[[#This Row],[pledged]]/Table1[[#This Row],[backers_count]],2),0)</f>
        <v>52</v>
      </c>
      <c r="Q2532" t="s">
        <v>8322</v>
      </c>
      <c r="R2532" t="s">
        <v>8340</v>
      </c>
      <c r="S2532" s="14">
        <f>(((Table1[[#This Row],[launched_at]]/60)/60)/24)+DATE(1970,1,1)</f>
        <v>41778.766724537039</v>
      </c>
      <c r="T2532" s="14">
        <f>(((Table1[[#This Row],[deadline]]/60)/60)/24)+DATE(1970,1,1)</f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9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>ROUND(Table1[[#This Row],[pledged]]/Table1[[#This Row],[goal]]*100,0)</f>
        <v>135</v>
      </c>
      <c r="P2533">
        <f>IFERROR(ROUND(Table1[[#This Row],[pledged]]/Table1[[#This Row],[backers_count]],2),0)</f>
        <v>51.92</v>
      </c>
      <c r="Q2533" t="s">
        <v>8314</v>
      </c>
      <c r="R2533" t="s">
        <v>8315</v>
      </c>
      <c r="S2533" s="14">
        <f>(((Table1[[#This Row],[launched_at]]/60)/60)/24)+DATE(1970,1,1)</f>
        <v>41852.665798611109</v>
      </c>
      <c r="T2533" s="14">
        <f>(((Table1[[#This Row],[deadline]]/60)/60)/24)+DATE(1970,1,1)</f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9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>ROUND(Table1[[#This Row],[pledged]]/Table1[[#This Row],[goal]]*100,0)</f>
        <v>27</v>
      </c>
      <c r="P2534">
        <f>IFERROR(ROUND(Table1[[#This Row],[pledged]]/Table1[[#This Row],[backers_count]],2),0)</f>
        <v>51.62</v>
      </c>
      <c r="Q2534" t="s">
        <v>8324</v>
      </c>
      <c r="R2534" t="s">
        <v>8327</v>
      </c>
      <c r="S2534" s="14">
        <f>(((Table1[[#This Row],[launched_at]]/60)/60)/24)+DATE(1970,1,1)</f>
        <v>42058.792476851857</v>
      </c>
      <c r="T2534" s="14">
        <f>(((Table1[[#This Row],[deadline]]/60)/60)/24)+DATE(1970,1,1)</f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9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>ROUND(Table1[[#This Row],[pledged]]/Table1[[#This Row],[goal]]*100,0)</f>
        <v>1</v>
      </c>
      <c r="P2535">
        <f>IFERROR(ROUND(Table1[[#This Row],[pledged]]/Table1[[#This Row],[backers_count]],2),0)</f>
        <v>47.86</v>
      </c>
      <c r="Q2535" t="s">
        <v>8309</v>
      </c>
      <c r="R2535" t="s">
        <v>8343</v>
      </c>
      <c r="S2535" s="14">
        <f>(((Table1[[#This Row],[launched_at]]/60)/60)/24)+DATE(1970,1,1)</f>
        <v>42425.970092592594</v>
      </c>
      <c r="T2535" s="14">
        <f>(((Table1[[#This Row],[deadline]]/60)/60)/24)+DATE(1970,1,1)</f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9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>ROUND(Table1[[#This Row],[pledged]]/Table1[[#This Row],[goal]]*100,0)</f>
        <v>9</v>
      </c>
      <c r="P2536">
        <f>IFERROR(ROUND(Table1[[#This Row],[pledged]]/Table1[[#This Row],[backers_count]],2),0)</f>
        <v>41.75</v>
      </c>
      <c r="Q2536" t="s">
        <v>8309</v>
      </c>
      <c r="R2536" t="s">
        <v>8311</v>
      </c>
      <c r="S2536" s="14">
        <f>(((Table1[[#This Row],[launched_at]]/60)/60)/24)+DATE(1970,1,1)</f>
        <v>42382.843287037031</v>
      </c>
      <c r="T2536" s="14">
        <f>(((Table1[[#This Row],[deadline]]/60)/60)/24)+DATE(1970,1,1)</f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9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>ROUND(Table1[[#This Row],[pledged]]/Table1[[#This Row],[goal]]*100,0)</f>
        <v>133</v>
      </c>
      <c r="P2537">
        <f>IFERROR(ROUND(Table1[[#This Row],[pledged]]/Table1[[#This Row],[backers_count]],2),0)</f>
        <v>51.23</v>
      </c>
      <c r="Q2537" t="s">
        <v>8324</v>
      </c>
      <c r="R2537" t="s">
        <v>8327</v>
      </c>
      <c r="S2537" s="14">
        <f>(((Table1[[#This Row],[launched_at]]/60)/60)/24)+DATE(1970,1,1)</f>
        <v>41900.243159722224</v>
      </c>
      <c r="T2537" s="14">
        <f>(((Table1[[#This Row],[deadline]]/60)/60)/24)+DATE(1970,1,1)</f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9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>ROUND(Table1[[#This Row],[pledged]]/Table1[[#This Row],[goal]]*100,0)</f>
        <v>133</v>
      </c>
      <c r="P2538">
        <f>IFERROR(ROUND(Table1[[#This Row],[pledged]]/Table1[[#This Row],[backers_count]],2),0)</f>
        <v>26.61</v>
      </c>
      <c r="Q2538" t="s">
        <v>8324</v>
      </c>
      <c r="R2538" t="s">
        <v>8327</v>
      </c>
      <c r="S2538" s="14">
        <f>(((Table1[[#This Row],[launched_at]]/60)/60)/24)+DATE(1970,1,1)</f>
        <v>42758.368078703701</v>
      </c>
      <c r="T2538" s="14">
        <f>(((Table1[[#This Row],[deadline]]/60)/60)/24)+DATE(1970,1,1)</f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9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>ROUND(Table1[[#This Row],[pledged]]/Table1[[#This Row],[goal]]*100,0)</f>
        <v>132</v>
      </c>
      <c r="P2539">
        <f>IFERROR(ROUND(Table1[[#This Row],[pledged]]/Table1[[#This Row],[backers_count]],2),0)</f>
        <v>36.67</v>
      </c>
      <c r="Q2539" t="s">
        <v>8324</v>
      </c>
      <c r="R2539" t="s">
        <v>8327</v>
      </c>
      <c r="S2539" s="14">
        <f>(((Table1[[#This Row],[launched_at]]/60)/60)/24)+DATE(1970,1,1)</f>
        <v>42177.761782407411</v>
      </c>
      <c r="T2539" s="14">
        <f>(((Table1[[#This Row],[deadline]]/60)/60)/24)+DATE(1970,1,1)</f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9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>ROUND(Table1[[#This Row],[pledged]]/Table1[[#This Row],[goal]]*100,0)</f>
        <v>101</v>
      </c>
      <c r="P2540">
        <f>IFERROR(ROUND(Table1[[#This Row],[pledged]]/Table1[[#This Row],[backers_count]],2),0)</f>
        <v>41.13</v>
      </c>
      <c r="Q2540" t="s">
        <v>8324</v>
      </c>
      <c r="R2540" t="s">
        <v>8327</v>
      </c>
      <c r="S2540" s="14">
        <f>(((Table1[[#This Row],[launched_at]]/60)/60)/24)+DATE(1970,1,1)</f>
        <v>42088.723692129628</v>
      </c>
      <c r="T2540" s="14">
        <f>(((Table1[[#This Row],[deadline]]/60)/60)/24)+DATE(1970,1,1)</f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9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>ROUND(Table1[[#This Row],[pledged]]/Table1[[#This Row],[goal]]*100,0)</f>
        <v>37</v>
      </c>
      <c r="P2541">
        <f>IFERROR(ROUND(Table1[[#This Row],[pledged]]/Table1[[#This Row],[backers_count]],2),0)</f>
        <v>46.93</v>
      </c>
      <c r="Q2541" t="s">
        <v>8324</v>
      </c>
      <c r="R2541" t="s">
        <v>8327</v>
      </c>
      <c r="S2541" s="14">
        <f>(((Table1[[#This Row],[launched_at]]/60)/60)/24)+DATE(1970,1,1)</f>
        <v>42142.768819444449</v>
      </c>
      <c r="T2541" s="14">
        <f>(((Table1[[#This Row],[deadline]]/60)/60)/24)+DATE(1970,1,1)</f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9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>ROUND(Table1[[#This Row],[pledged]]/Table1[[#This Row],[goal]]*100,0)</f>
        <v>26</v>
      </c>
      <c r="P2542">
        <f>IFERROR(ROUND(Table1[[#This Row],[pledged]]/Table1[[#This Row],[backers_count]],2),0)</f>
        <v>218.33</v>
      </c>
      <c r="Q2542" t="s">
        <v>8314</v>
      </c>
      <c r="R2542" t="s">
        <v>8354</v>
      </c>
      <c r="S2542" s="14">
        <f>(((Table1[[#This Row],[launched_at]]/60)/60)/24)+DATE(1970,1,1)</f>
        <v>41807.118495370371</v>
      </c>
      <c r="T2542" s="14">
        <f>(((Table1[[#This Row],[deadline]]/60)/60)/24)+DATE(1970,1,1)</f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9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>ROUND(Table1[[#This Row],[pledged]]/Table1[[#This Row],[goal]]*100,0)</f>
        <v>14</v>
      </c>
      <c r="P2543">
        <f>IFERROR(ROUND(Table1[[#This Row],[pledged]]/Table1[[#This Row],[backers_count]],2),0)</f>
        <v>65.099999999999994</v>
      </c>
      <c r="Q2543" t="s">
        <v>8314</v>
      </c>
      <c r="R2543" t="s">
        <v>8315</v>
      </c>
      <c r="S2543" s="14">
        <f>(((Table1[[#This Row],[launched_at]]/60)/60)/24)+DATE(1970,1,1)</f>
        <v>42025.357094907406</v>
      </c>
      <c r="T2543" s="14">
        <f>(((Table1[[#This Row],[deadline]]/60)/60)/24)+DATE(1970,1,1)</f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9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>ROUND(Table1[[#This Row],[pledged]]/Table1[[#This Row],[goal]]*100,0)</f>
        <v>13</v>
      </c>
      <c r="P2544">
        <f>IFERROR(ROUND(Table1[[#This Row],[pledged]]/Table1[[#This Row],[backers_count]],2),0)</f>
        <v>93</v>
      </c>
      <c r="Q2544" t="s">
        <v>8324</v>
      </c>
      <c r="R2544" t="s">
        <v>8327</v>
      </c>
      <c r="S2544" s="14">
        <f>(((Table1[[#This Row],[launched_at]]/60)/60)/24)+DATE(1970,1,1)</f>
        <v>42265.683182870373</v>
      </c>
      <c r="T2544" s="14">
        <f>(((Table1[[#This Row],[deadline]]/60)/60)/24)+DATE(1970,1,1)</f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9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>ROUND(Table1[[#This Row],[pledged]]/Table1[[#This Row],[goal]]*100,0)</f>
        <v>13</v>
      </c>
      <c r="P2545">
        <f>IFERROR(ROUND(Table1[[#This Row],[pledged]]/Table1[[#This Row],[backers_count]],2),0)</f>
        <v>65</v>
      </c>
      <c r="Q2545" t="s">
        <v>8312</v>
      </c>
      <c r="R2545" t="s">
        <v>8350</v>
      </c>
      <c r="S2545" s="14">
        <f>(((Table1[[#This Row],[launched_at]]/60)/60)/24)+DATE(1970,1,1)</f>
        <v>42140.879259259258</v>
      </c>
      <c r="T2545" s="14">
        <f>(((Table1[[#This Row],[deadline]]/60)/60)/24)+DATE(1970,1,1)</f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9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>ROUND(Table1[[#This Row],[pledged]]/Table1[[#This Row],[goal]]*100,0)</f>
        <v>7</v>
      </c>
      <c r="P2546">
        <f>IFERROR(ROUND(Table1[[#This Row],[pledged]]/Table1[[#This Row],[backers_count]],2),0)</f>
        <v>216.67</v>
      </c>
      <c r="Q2546" t="s">
        <v>8328</v>
      </c>
      <c r="R2546" t="s">
        <v>8331</v>
      </c>
      <c r="S2546" s="14">
        <f>(((Table1[[#This Row],[launched_at]]/60)/60)/24)+DATE(1970,1,1)</f>
        <v>42129.82540509259</v>
      </c>
      <c r="T2546" s="14">
        <f>(((Table1[[#This Row],[deadline]]/60)/60)/24)+DATE(1970,1,1)</f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9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>ROUND(Table1[[#This Row],[pledged]]/Table1[[#This Row],[goal]]*100,0)</f>
        <v>11</v>
      </c>
      <c r="P2547">
        <f>IFERROR(ROUND(Table1[[#This Row],[pledged]]/Table1[[#This Row],[backers_count]],2),0)</f>
        <v>108.33</v>
      </c>
      <c r="Q2547" t="s">
        <v>8324</v>
      </c>
      <c r="R2547" t="s">
        <v>8327</v>
      </c>
      <c r="S2547" s="14">
        <f>(((Table1[[#This Row],[launched_at]]/60)/60)/24)+DATE(1970,1,1)</f>
        <v>42672.955138888887</v>
      </c>
      <c r="T2547" s="14">
        <f>(((Table1[[#This Row],[deadline]]/60)/60)/24)+DATE(1970,1,1)</f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9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>ROUND(Table1[[#This Row],[pledged]]/Table1[[#This Row],[goal]]*100,0)</f>
        <v>130</v>
      </c>
      <c r="P2548">
        <f>IFERROR(ROUND(Table1[[#This Row],[pledged]]/Table1[[#This Row],[backers_count]],2),0)</f>
        <v>50</v>
      </c>
      <c r="Q2548" t="s">
        <v>8324</v>
      </c>
      <c r="R2548" t="s">
        <v>8327</v>
      </c>
      <c r="S2548" s="14">
        <f>(((Table1[[#This Row],[launched_at]]/60)/60)/24)+DATE(1970,1,1)</f>
        <v>42053.106111111112</v>
      </c>
      <c r="T2548" s="14">
        <f>(((Table1[[#This Row],[deadline]]/60)/60)/24)+DATE(1970,1,1)</f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9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>ROUND(Table1[[#This Row],[pledged]]/Table1[[#This Row],[goal]]*100,0)</f>
        <v>130</v>
      </c>
      <c r="P2549">
        <f>IFERROR(ROUND(Table1[[#This Row],[pledged]]/Table1[[#This Row],[backers_count]],2),0)</f>
        <v>46.43</v>
      </c>
      <c r="Q2549" t="s">
        <v>8324</v>
      </c>
      <c r="R2549" t="s">
        <v>8327</v>
      </c>
      <c r="S2549" s="14">
        <f>(((Table1[[#This Row],[launched_at]]/60)/60)/24)+DATE(1970,1,1)</f>
        <v>42053.733078703706</v>
      </c>
      <c r="T2549" s="14">
        <f>(((Table1[[#This Row],[deadline]]/60)/60)/24)+DATE(1970,1,1)</f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9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>ROUND(Table1[[#This Row],[pledged]]/Table1[[#This Row],[goal]]*100,0)</f>
        <v>27</v>
      </c>
      <c r="P2550">
        <f>IFERROR(ROUND(Table1[[#This Row],[pledged]]/Table1[[#This Row],[backers_count]],2),0)</f>
        <v>46.43</v>
      </c>
      <c r="Q2550" t="s">
        <v>8324</v>
      </c>
      <c r="R2550" t="s">
        <v>8327</v>
      </c>
      <c r="S2550" s="14">
        <f>(((Table1[[#This Row],[launched_at]]/60)/60)/24)+DATE(1970,1,1)</f>
        <v>41841.651597222226</v>
      </c>
      <c r="T2550" s="14">
        <f>(((Table1[[#This Row],[deadline]]/60)/60)/24)+DATE(1970,1,1)</f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9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>ROUND(Table1[[#This Row],[pledged]]/Table1[[#This Row],[goal]]*100,0)</f>
        <v>0</v>
      </c>
      <c r="P2551">
        <f>IFERROR(ROUND(Table1[[#This Row],[pledged]]/Table1[[#This Row],[backers_count]],2),0)</f>
        <v>92.14</v>
      </c>
      <c r="Q2551" t="s">
        <v>8324</v>
      </c>
      <c r="R2551" t="s">
        <v>8325</v>
      </c>
      <c r="S2551" s="14">
        <f>(((Table1[[#This Row],[launched_at]]/60)/60)/24)+DATE(1970,1,1)</f>
        <v>42111.684027777781</v>
      </c>
      <c r="T2551" s="14">
        <f>(((Table1[[#This Row],[deadline]]/60)/60)/24)+DATE(1970,1,1)</f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9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>ROUND(Table1[[#This Row],[pledged]]/Table1[[#This Row],[goal]]*100,0)</f>
        <v>16</v>
      </c>
      <c r="P2552">
        <f>IFERROR(ROUND(Table1[[#This Row],[pledged]]/Table1[[#This Row],[backers_count]],2),0)</f>
        <v>53.75</v>
      </c>
      <c r="Q2552" t="s">
        <v>8324</v>
      </c>
      <c r="R2552" t="s">
        <v>8327</v>
      </c>
      <c r="S2552" s="14">
        <f>(((Table1[[#This Row],[launched_at]]/60)/60)/24)+DATE(1970,1,1)</f>
        <v>42803.579224537039</v>
      </c>
      <c r="T2552" s="14">
        <f>(((Table1[[#This Row],[deadline]]/60)/60)/24)+DATE(1970,1,1)</f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9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>ROUND(Table1[[#This Row],[pledged]]/Table1[[#This Row],[goal]]*100,0)</f>
        <v>31</v>
      </c>
      <c r="P2553">
        <f>IFERROR(ROUND(Table1[[#This Row],[pledged]]/Table1[[#This Row],[backers_count]],2),0)</f>
        <v>21.47</v>
      </c>
      <c r="Q2553" t="s">
        <v>8328</v>
      </c>
      <c r="R2553" t="s">
        <v>8351</v>
      </c>
      <c r="S2553" s="14">
        <f>(((Table1[[#This Row],[launched_at]]/60)/60)/24)+DATE(1970,1,1)</f>
        <v>41037.829918981479</v>
      </c>
      <c r="T2553" s="14">
        <f>(((Table1[[#This Row],[deadline]]/60)/60)/24)+DATE(1970,1,1)</f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9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>ROUND(Table1[[#This Row],[pledged]]/Table1[[#This Row],[goal]]*100,0)</f>
        <v>128</v>
      </c>
      <c r="P2554">
        <f>IFERROR(ROUND(Table1[[#This Row],[pledged]]/Table1[[#This Row],[backers_count]],2),0)</f>
        <v>21.37</v>
      </c>
      <c r="Q2554" t="s">
        <v>8328</v>
      </c>
      <c r="R2554" t="s">
        <v>8330</v>
      </c>
      <c r="S2554" s="14">
        <f>(((Table1[[#This Row],[launched_at]]/60)/60)/24)+DATE(1970,1,1)</f>
        <v>42692.109328703707</v>
      </c>
      <c r="T2554" s="14">
        <f>(((Table1[[#This Row],[deadline]]/60)/60)/24)+DATE(1970,1,1)</f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9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>ROUND(Table1[[#This Row],[pledged]]/Table1[[#This Row],[goal]]*100,0)</f>
        <v>32</v>
      </c>
      <c r="P2555">
        <f>IFERROR(ROUND(Table1[[#This Row],[pledged]]/Table1[[#This Row],[backers_count]],2),0)</f>
        <v>40.06</v>
      </c>
      <c r="Q2555" t="s">
        <v>8324</v>
      </c>
      <c r="R2555" t="s">
        <v>8327</v>
      </c>
      <c r="S2555" s="14">
        <f>(((Table1[[#This Row],[launched_at]]/60)/60)/24)+DATE(1970,1,1)</f>
        <v>41816.950370370374</v>
      </c>
      <c r="T2555" s="14">
        <f>(((Table1[[#This Row],[deadline]]/60)/60)/24)+DATE(1970,1,1)</f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9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>ROUND(Table1[[#This Row],[pledged]]/Table1[[#This Row],[goal]]*100,0)</f>
        <v>32</v>
      </c>
      <c r="P2556">
        <f>IFERROR(ROUND(Table1[[#This Row],[pledged]]/Table1[[#This Row],[backers_count]],2),0)</f>
        <v>33.74</v>
      </c>
      <c r="Q2556" t="s">
        <v>8324</v>
      </c>
      <c r="R2556" t="s">
        <v>8327</v>
      </c>
      <c r="S2556" s="14">
        <f>(((Table1[[#This Row],[launched_at]]/60)/60)/24)+DATE(1970,1,1)</f>
        <v>42399.707407407404</v>
      </c>
      <c r="T2556" s="14">
        <f>(((Table1[[#This Row],[deadline]]/60)/60)/24)+DATE(1970,1,1)</f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9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>ROUND(Table1[[#This Row],[pledged]]/Table1[[#This Row],[goal]]*100,0)</f>
        <v>21</v>
      </c>
      <c r="P2557">
        <f>IFERROR(ROUND(Table1[[#This Row],[pledged]]/Table1[[#This Row],[backers_count]],2),0)</f>
        <v>45.79</v>
      </c>
      <c r="Q2557" t="s">
        <v>8324</v>
      </c>
      <c r="R2557" t="s">
        <v>8327</v>
      </c>
      <c r="S2557" s="14">
        <f>(((Table1[[#This Row],[launched_at]]/60)/60)/24)+DATE(1970,1,1)</f>
        <v>42640.278171296297</v>
      </c>
      <c r="T2557" s="14">
        <f>(((Table1[[#This Row],[deadline]]/60)/60)/24)+DATE(1970,1,1)</f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9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>ROUND(Table1[[#This Row],[pledged]]/Table1[[#This Row],[goal]]*100,0)</f>
        <v>1</v>
      </c>
      <c r="P2558">
        <f>IFERROR(ROUND(Table1[[#This Row],[pledged]]/Table1[[#This Row],[backers_count]],2),0)</f>
        <v>91.43</v>
      </c>
      <c r="Q2558" t="s">
        <v>8322</v>
      </c>
      <c r="R2558" t="s">
        <v>8326</v>
      </c>
      <c r="S2558" s="14">
        <f>(((Table1[[#This Row],[launched_at]]/60)/60)/24)+DATE(1970,1,1)</f>
        <v>41841.762743055559</v>
      </c>
      <c r="T2558" s="14">
        <f>(((Table1[[#This Row],[deadline]]/60)/60)/24)+DATE(1970,1,1)</f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9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>ROUND(Table1[[#This Row],[pledged]]/Table1[[#This Row],[goal]]*100,0)</f>
        <v>3</v>
      </c>
      <c r="P2559">
        <f>IFERROR(ROUND(Table1[[#This Row],[pledged]]/Table1[[#This Row],[backers_count]],2),0)</f>
        <v>64</v>
      </c>
      <c r="Q2559" t="s">
        <v>8322</v>
      </c>
      <c r="R2559" t="s">
        <v>8340</v>
      </c>
      <c r="S2559" s="14">
        <f>(((Table1[[#This Row],[launched_at]]/60)/60)/24)+DATE(1970,1,1)</f>
        <v>41156.958993055552</v>
      </c>
      <c r="T2559" s="14">
        <f>(((Table1[[#This Row],[deadline]]/60)/60)/24)+DATE(1970,1,1)</f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9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>ROUND(Table1[[#This Row],[pledged]]/Table1[[#This Row],[goal]]*100,0)</f>
        <v>18</v>
      </c>
      <c r="P2560">
        <f>IFERROR(ROUND(Table1[[#This Row],[pledged]]/Table1[[#This Row],[backers_count]],2),0)</f>
        <v>58.18</v>
      </c>
      <c r="Q2560" t="s">
        <v>8328</v>
      </c>
      <c r="R2560" t="s">
        <v>8351</v>
      </c>
      <c r="S2560" s="14">
        <f>(((Table1[[#This Row],[launched_at]]/60)/60)/24)+DATE(1970,1,1)</f>
        <v>42025.637939814813</v>
      </c>
      <c r="T2560" s="14">
        <f>(((Table1[[#This Row],[deadline]]/60)/60)/24)+DATE(1970,1,1)</f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9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>ROUND(Table1[[#This Row],[pledged]]/Table1[[#This Row],[goal]]*100,0)</f>
        <v>128</v>
      </c>
      <c r="P2561">
        <f>IFERROR(ROUND(Table1[[#This Row],[pledged]]/Table1[[#This Row],[backers_count]],2),0)</f>
        <v>37.65</v>
      </c>
      <c r="Q2561" t="s">
        <v>8328</v>
      </c>
      <c r="R2561" t="s">
        <v>8329</v>
      </c>
      <c r="S2561" s="14">
        <f>(((Table1[[#This Row],[launched_at]]/60)/60)/24)+DATE(1970,1,1)</f>
        <v>40893.992962962962</v>
      </c>
      <c r="T2561" s="14">
        <f>(((Table1[[#This Row],[deadline]]/60)/60)/24)+DATE(1970,1,1)</f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9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>ROUND(Table1[[#This Row],[pledged]]/Table1[[#This Row],[goal]]*100,0)</f>
        <v>128</v>
      </c>
      <c r="P2562">
        <f>IFERROR(ROUND(Table1[[#This Row],[pledged]]/Table1[[#This Row],[backers_count]],2),0)</f>
        <v>29.05</v>
      </c>
      <c r="Q2562" t="s">
        <v>8324</v>
      </c>
      <c r="R2562" t="s">
        <v>8327</v>
      </c>
      <c r="S2562" s="14">
        <f>(((Table1[[#This Row],[launched_at]]/60)/60)/24)+DATE(1970,1,1)</f>
        <v>42789.462430555555</v>
      </c>
      <c r="T2562" s="14">
        <f>(((Table1[[#This Row],[deadline]]/60)/60)/24)+DATE(1970,1,1)</f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9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>ROUND(Table1[[#This Row],[pledged]]/Table1[[#This Row],[goal]]*100,0)</f>
        <v>1</v>
      </c>
      <c r="P2563">
        <f>IFERROR(ROUND(Table1[[#This Row],[pledged]]/Table1[[#This Row],[backers_count]],2),0)</f>
        <v>24.5</v>
      </c>
      <c r="Q2563" t="s">
        <v>8309</v>
      </c>
      <c r="R2563" t="s">
        <v>8319</v>
      </c>
      <c r="S2563" s="14">
        <f>(((Table1[[#This Row],[launched_at]]/60)/60)/24)+DATE(1970,1,1)</f>
        <v>41890.511319444442</v>
      </c>
      <c r="T2563" s="14">
        <f>(((Table1[[#This Row],[deadline]]/60)/60)/24)+DATE(1970,1,1)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9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>ROUND(Table1[[#This Row],[pledged]]/Table1[[#This Row],[goal]]*100,0)</f>
        <v>127</v>
      </c>
      <c r="P2564">
        <f>IFERROR(ROUND(Table1[[#This Row],[pledged]]/Table1[[#This Row],[backers_count]],2),0)</f>
        <v>37.409999999999997</v>
      </c>
      <c r="Q2564" t="s">
        <v>8322</v>
      </c>
      <c r="R2564" t="s">
        <v>8344</v>
      </c>
      <c r="S2564" s="14">
        <f>(((Table1[[#This Row],[launched_at]]/60)/60)/24)+DATE(1970,1,1)</f>
        <v>40730.896354166667</v>
      </c>
      <c r="T2564" s="14">
        <f>(((Table1[[#This Row],[deadline]]/60)/60)/24)+DATE(1970,1,1)</f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9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>ROUND(Table1[[#This Row],[pledged]]/Table1[[#This Row],[goal]]*100,0)</f>
        <v>1</v>
      </c>
      <c r="P2565">
        <f>IFERROR(ROUND(Table1[[#This Row],[pledged]]/Table1[[#This Row],[backers_count]],2),0)</f>
        <v>90.86</v>
      </c>
      <c r="Q2565" t="s">
        <v>8309</v>
      </c>
      <c r="R2565" t="s">
        <v>8311</v>
      </c>
      <c r="S2565" s="14">
        <f>(((Table1[[#This Row],[launched_at]]/60)/60)/24)+DATE(1970,1,1)</f>
        <v>41913.521064814813</v>
      </c>
      <c r="T2565" s="14">
        <f>(((Table1[[#This Row],[deadline]]/60)/60)/24)+DATE(1970,1,1)</f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9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>ROUND(Table1[[#This Row],[pledged]]/Table1[[#This Row],[goal]]*100,0)</f>
        <v>106</v>
      </c>
      <c r="P2566">
        <f>IFERROR(ROUND(Table1[[#This Row],[pledged]]/Table1[[#This Row],[backers_count]],2),0)</f>
        <v>70.67</v>
      </c>
      <c r="Q2566" t="s">
        <v>8324</v>
      </c>
      <c r="R2566" t="s">
        <v>8325</v>
      </c>
      <c r="S2566" s="14">
        <f>(((Table1[[#This Row],[launched_at]]/60)/60)/24)+DATE(1970,1,1)</f>
        <v>42465.16851851852</v>
      </c>
      <c r="T2566" s="14">
        <f>(((Table1[[#This Row],[deadline]]/60)/60)/24)+DATE(1970,1,1)</f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9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>ROUND(Table1[[#This Row],[pledged]]/Table1[[#This Row],[goal]]*100,0)</f>
        <v>25</v>
      </c>
      <c r="P2567">
        <f>IFERROR(ROUND(Table1[[#This Row],[pledged]]/Table1[[#This Row],[backers_count]],2),0)</f>
        <v>57.73</v>
      </c>
      <c r="Q2567" t="s">
        <v>8328</v>
      </c>
      <c r="R2567" t="s">
        <v>8331</v>
      </c>
      <c r="S2567" s="14">
        <f>(((Table1[[#This Row],[launched_at]]/60)/60)/24)+DATE(1970,1,1)</f>
        <v>42801.43104166667</v>
      </c>
      <c r="T2567" s="14">
        <f>(((Table1[[#This Row],[deadline]]/60)/60)/24)+DATE(1970,1,1)</f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9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>ROUND(Table1[[#This Row],[pledged]]/Table1[[#This Row],[goal]]*100,0)</f>
        <v>181</v>
      </c>
      <c r="P2568">
        <f>IFERROR(ROUND(Table1[[#This Row],[pledged]]/Table1[[#This Row],[backers_count]],2),0)</f>
        <v>33.32</v>
      </c>
      <c r="Q2568" t="s">
        <v>8328</v>
      </c>
      <c r="R2568" t="s">
        <v>8332</v>
      </c>
      <c r="S2568" s="14">
        <f>(((Table1[[#This Row],[launched_at]]/60)/60)/24)+DATE(1970,1,1)</f>
        <v>42198.750254629631</v>
      </c>
      <c r="T2568" s="14">
        <f>(((Table1[[#This Row],[deadline]]/60)/60)/24)+DATE(1970,1,1)</f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9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>ROUND(Table1[[#This Row],[pledged]]/Table1[[#This Row],[goal]]*100,0)</f>
        <v>127</v>
      </c>
      <c r="P2569">
        <f>IFERROR(ROUND(Table1[[#This Row],[pledged]]/Table1[[#This Row],[backers_count]],2),0)</f>
        <v>22.61</v>
      </c>
      <c r="Q2569" t="s">
        <v>8324</v>
      </c>
      <c r="R2569" t="s">
        <v>8327</v>
      </c>
      <c r="S2569" s="14">
        <f>(((Table1[[#This Row],[launched_at]]/60)/60)/24)+DATE(1970,1,1)</f>
        <v>42503.539976851855</v>
      </c>
      <c r="T2569" s="14">
        <f>(((Table1[[#This Row],[deadline]]/60)/60)/24)+DATE(1970,1,1)</f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9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>ROUND(Table1[[#This Row],[pledged]]/Table1[[#This Row],[goal]]*100,0)</f>
        <v>140</v>
      </c>
      <c r="P2570">
        <f>IFERROR(ROUND(Table1[[#This Row],[pledged]]/Table1[[#This Row],[backers_count]],2),0)</f>
        <v>28.73</v>
      </c>
      <c r="Q2570" t="s">
        <v>8322</v>
      </c>
      <c r="R2570" t="s">
        <v>8344</v>
      </c>
      <c r="S2570" s="14">
        <f>(((Table1[[#This Row],[launched_at]]/60)/60)/24)+DATE(1970,1,1)</f>
        <v>40918.738935185182</v>
      </c>
      <c r="T2570" s="14">
        <f>(((Table1[[#This Row],[deadline]]/60)/60)/24)+DATE(1970,1,1)</f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9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>ROUND(Table1[[#This Row],[pledged]]/Table1[[#This Row],[goal]]*100,0)</f>
        <v>126</v>
      </c>
      <c r="P2571">
        <f>IFERROR(ROUND(Table1[[#This Row],[pledged]]/Table1[[#This Row],[backers_count]],2),0)</f>
        <v>17.53</v>
      </c>
      <c r="Q2571" t="s">
        <v>8324</v>
      </c>
      <c r="R2571" t="s">
        <v>8327</v>
      </c>
      <c r="S2571" s="14">
        <f>(((Table1[[#This Row],[launched_at]]/60)/60)/24)+DATE(1970,1,1)</f>
        <v>42480.479861111111</v>
      </c>
      <c r="T2571" s="14">
        <f>(((Table1[[#This Row],[deadline]]/60)/60)/24)+DATE(1970,1,1)</f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9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>ROUND(Table1[[#This Row],[pledged]]/Table1[[#This Row],[goal]]*100,0)</f>
        <v>126</v>
      </c>
      <c r="P2572">
        <f>IFERROR(ROUND(Table1[[#This Row],[pledged]]/Table1[[#This Row],[backers_count]],2),0)</f>
        <v>78.88</v>
      </c>
      <c r="Q2572" t="s">
        <v>8324</v>
      </c>
      <c r="R2572" t="s">
        <v>8327</v>
      </c>
      <c r="S2572" s="14">
        <f>(((Table1[[#This Row],[launched_at]]/60)/60)/24)+DATE(1970,1,1)</f>
        <v>42289.761192129634</v>
      </c>
      <c r="T2572" s="14">
        <f>(((Table1[[#This Row],[deadline]]/60)/60)/24)+DATE(1970,1,1)</f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9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>ROUND(Table1[[#This Row],[pledged]]/Table1[[#This Row],[goal]]*100,0)</f>
        <v>126</v>
      </c>
      <c r="P2573">
        <f>IFERROR(ROUND(Table1[[#This Row],[pledged]]/Table1[[#This Row],[backers_count]],2),0)</f>
        <v>31.5</v>
      </c>
      <c r="Q2573" t="s">
        <v>8322</v>
      </c>
      <c r="R2573" t="s">
        <v>8333</v>
      </c>
      <c r="S2573" s="14">
        <f>(((Table1[[#This Row],[launched_at]]/60)/60)/24)+DATE(1970,1,1)</f>
        <v>42447.103518518517</v>
      </c>
      <c r="T2573" s="14">
        <f>(((Table1[[#This Row],[deadline]]/60)/60)/24)+DATE(1970,1,1)</f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9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>ROUND(Table1[[#This Row],[pledged]]/Table1[[#This Row],[goal]]*100,0)</f>
        <v>127</v>
      </c>
      <c r="P2574">
        <f>IFERROR(ROUND(Table1[[#This Row],[pledged]]/Table1[[#This Row],[backers_count]],2),0)</f>
        <v>62.8</v>
      </c>
      <c r="Q2574" t="s">
        <v>8309</v>
      </c>
      <c r="R2574" t="s">
        <v>8310</v>
      </c>
      <c r="S2574" s="14">
        <f>(((Table1[[#This Row],[launched_at]]/60)/60)/24)+DATE(1970,1,1)</f>
        <v>42115.853888888887</v>
      </c>
      <c r="T2574" s="14">
        <f>(((Table1[[#This Row],[deadline]]/60)/60)/24)+DATE(1970,1,1)</f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9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>ROUND(Table1[[#This Row],[pledged]]/Table1[[#This Row],[goal]]*100,0)</f>
        <v>13</v>
      </c>
      <c r="P2575">
        <f>IFERROR(ROUND(Table1[[#This Row],[pledged]]/Table1[[#This Row],[backers_count]],2),0)</f>
        <v>25</v>
      </c>
      <c r="Q2575" t="s">
        <v>8314</v>
      </c>
      <c r="R2575" t="s">
        <v>8354</v>
      </c>
      <c r="S2575" s="14">
        <f>(((Table1[[#This Row],[launched_at]]/60)/60)/24)+DATE(1970,1,1)</f>
        <v>42345.951539351852</v>
      </c>
      <c r="T2575" s="14">
        <f>(((Table1[[#This Row],[deadline]]/60)/60)/24)+DATE(1970,1,1)</f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9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>ROUND(Table1[[#This Row],[pledged]]/Table1[[#This Row],[goal]]*100,0)</f>
        <v>21</v>
      </c>
      <c r="P2576">
        <f>IFERROR(ROUND(Table1[[#This Row],[pledged]]/Table1[[#This Row],[backers_count]],2),0)</f>
        <v>52.08</v>
      </c>
      <c r="Q2576" t="s">
        <v>8324</v>
      </c>
      <c r="R2576" t="s">
        <v>8327</v>
      </c>
      <c r="S2576" s="14">
        <f>(((Table1[[#This Row],[launched_at]]/60)/60)/24)+DATE(1970,1,1)</f>
        <v>42701.908807870372</v>
      </c>
      <c r="T2576" s="14">
        <f>(((Table1[[#This Row],[deadline]]/60)/60)/24)+DATE(1970,1,1)</f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9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>ROUND(Table1[[#This Row],[pledged]]/Table1[[#This Row],[goal]]*100,0)</f>
        <v>18</v>
      </c>
      <c r="P2577">
        <f>IFERROR(ROUND(Table1[[#This Row],[pledged]]/Table1[[#This Row],[backers_count]],2),0)</f>
        <v>36.590000000000003</v>
      </c>
      <c r="Q2577" t="s">
        <v>8324</v>
      </c>
      <c r="R2577" t="s">
        <v>8327</v>
      </c>
      <c r="S2577" s="14">
        <f>(((Table1[[#This Row],[launched_at]]/60)/60)/24)+DATE(1970,1,1)</f>
        <v>42606.056863425925</v>
      </c>
      <c r="T2577" s="14">
        <f>(((Table1[[#This Row],[deadline]]/60)/60)/24)+DATE(1970,1,1)</f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9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>ROUND(Table1[[#This Row],[pledged]]/Table1[[#This Row],[goal]]*100,0)</f>
        <v>3</v>
      </c>
      <c r="P2578">
        <f>IFERROR(ROUND(Table1[[#This Row],[pledged]]/Table1[[#This Row],[backers_count]],2),0)</f>
        <v>88.71</v>
      </c>
      <c r="Q2578" t="s">
        <v>8309</v>
      </c>
      <c r="R2578" t="s">
        <v>8311</v>
      </c>
      <c r="S2578" s="14">
        <f>(((Table1[[#This Row],[launched_at]]/60)/60)/24)+DATE(1970,1,1)</f>
        <v>42535.492280092592</v>
      </c>
      <c r="T2578" s="14">
        <f>(((Table1[[#This Row],[deadline]]/60)/60)/24)+DATE(1970,1,1)</f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9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>ROUND(Table1[[#This Row],[pledged]]/Table1[[#This Row],[goal]]*100,0)</f>
        <v>124</v>
      </c>
      <c r="P2579">
        <f>IFERROR(ROUND(Table1[[#This Row],[pledged]]/Table1[[#This Row],[backers_count]],2),0)</f>
        <v>38.75</v>
      </c>
      <c r="Q2579" t="s">
        <v>8328</v>
      </c>
      <c r="R2579" t="s">
        <v>8332</v>
      </c>
      <c r="S2579" s="14">
        <f>(((Table1[[#This Row],[launched_at]]/60)/60)/24)+DATE(1970,1,1)</f>
        <v>41072.739953703705</v>
      </c>
      <c r="T2579" s="14">
        <f>(((Table1[[#This Row],[deadline]]/60)/60)/24)+DATE(1970,1,1)</f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9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>ROUND(Table1[[#This Row],[pledged]]/Table1[[#This Row],[goal]]*100,0)</f>
        <v>103</v>
      </c>
      <c r="P2580">
        <f>IFERROR(ROUND(Table1[[#This Row],[pledged]]/Table1[[#This Row],[backers_count]],2),0)</f>
        <v>56.36</v>
      </c>
      <c r="Q2580" t="s">
        <v>8328</v>
      </c>
      <c r="R2580" t="s">
        <v>8329</v>
      </c>
      <c r="S2580" s="14">
        <f>(((Table1[[#This Row],[launched_at]]/60)/60)/24)+DATE(1970,1,1)</f>
        <v>40960.861562500002</v>
      </c>
      <c r="T2580" s="14">
        <f>(((Table1[[#This Row],[deadline]]/60)/60)/24)+DATE(1970,1,1)</f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9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>ROUND(Table1[[#This Row],[pledged]]/Table1[[#This Row],[goal]]*100,0)</f>
        <v>11</v>
      </c>
      <c r="P2581">
        <f>IFERROR(ROUND(Table1[[#This Row],[pledged]]/Table1[[#This Row],[backers_count]],2),0)</f>
        <v>51.67</v>
      </c>
      <c r="Q2581" t="s">
        <v>8324</v>
      </c>
      <c r="R2581" t="s">
        <v>8327</v>
      </c>
      <c r="S2581" s="14">
        <f>(((Table1[[#This Row],[launched_at]]/60)/60)/24)+DATE(1970,1,1)</f>
        <v>41983.752847222218</v>
      </c>
      <c r="T2581" s="14">
        <f>(((Table1[[#This Row],[deadline]]/60)/60)/24)+DATE(1970,1,1)</f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9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>ROUND(Table1[[#This Row],[pledged]]/Table1[[#This Row],[goal]]*100,0)</f>
        <v>48</v>
      </c>
      <c r="P2582">
        <f>IFERROR(ROUND(Table1[[#This Row],[pledged]]/Table1[[#This Row],[backers_count]],2),0)</f>
        <v>62</v>
      </c>
      <c r="Q2582" t="s">
        <v>8324</v>
      </c>
      <c r="R2582" t="s">
        <v>8327</v>
      </c>
      <c r="S2582" s="14">
        <f>(((Table1[[#This Row],[launched_at]]/60)/60)/24)+DATE(1970,1,1)</f>
        <v>41830.858344907407</v>
      </c>
      <c r="T2582" s="14">
        <f>(((Table1[[#This Row],[deadline]]/60)/60)/24)+DATE(1970,1,1)</f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9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>ROUND(Table1[[#This Row],[pledged]]/Table1[[#This Row],[goal]]*100,0)</f>
        <v>124</v>
      </c>
      <c r="P2583">
        <f>IFERROR(ROUND(Table1[[#This Row],[pledged]]/Table1[[#This Row],[backers_count]],2),0)</f>
        <v>29.43</v>
      </c>
      <c r="Q2583" t="s">
        <v>8324</v>
      </c>
      <c r="R2583" t="s">
        <v>8327</v>
      </c>
      <c r="S2583" s="14">
        <f>(((Table1[[#This Row],[launched_at]]/60)/60)/24)+DATE(1970,1,1)</f>
        <v>42544.814328703709</v>
      </c>
      <c r="T2583" s="14">
        <f>(((Table1[[#This Row],[deadline]]/60)/60)/24)+DATE(1970,1,1)</f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9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>ROUND(Table1[[#This Row],[pledged]]/Table1[[#This Row],[goal]]*100,0)</f>
        <v>103</v>
      </c>
      <c r="P2584">
        <f>IFERROR(ROUND(Table1[[#This Row],[pledged]]/Table1[[#This Row],[backers_count]],2),0)</f>
        <v>205</v>
      </c>
      <c r="Q2584" t="s">
        <v>8309</v>
      </c>
      <c r="R2584" t="s">
        <v>8310</v>
      </c>
      <c r="S2584" s="14">
        <f>(((Table1[[#This Row],[launched_at]]/60)/60)/24)+DATE(1970,1,1)</f>
        <v>42466.826180555552</v>
      </c>
      <c r="T2584" s="14">
        <f>(((Table1[[#This Row],[deadline]]/60)/60)/24)+DATE(1970,1,1)</f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9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>ROUND(Table1[[#This Row],[pledged]]/Table1[[#This Row],[goal]]*100,0)</f>
        <v>61</v>
      </c>
      <c r="P2585">
        <f>IFERROR(ROUND(Table1[[#This Row],[pledged]]/Table1[[#This Row],[backers_count]],2),0)</f>
        <v>203.67</v>
      </c>
      <c r="Q2585" t="s">
        <v>8324</v>
      </c>
      <c r="R2585" t="s">
        <v>8327</v>
      </c>
      <c r="S2585" s="14">
        <f>(((Table1[[#This Row],[launched_at]]/60)/60)/24)+DATE(1970,1,1)</f>
        <v>42415.398032407407</v>
      </c>
      <c r="T2585" s="14">
        <f>(((Table1[[#This Row],[deadline]]/60)/60)/24)+DATE(1970,1,1)</f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9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>ROUND(Table1[[#This Row],[pledged]]/Table1[[#This Row],[goal]]*100,0)</f>
        <v>122</v>
      </c>
      <c r="P2586">
        <f>IFERROR(ROUND(Table1[[#This Row],[pledged]]/Table1[[#This Row],[backers_count]],2),0)</f>
        <v>27.73</v>
      </c>
      <c r="Q2586" t="s">
        <v>8324</v>
      </c>
      <c r="R2586" t="s">
        <v>8327</v>
      </c>
      <c r="S2586" s="14">
        <f>(((Table1[[#This Row],[launched_at]]/60)/60)/24)+DATE(1970,1,1)</f>
        <v>42278.453668981485</v>
      </c>
      <c r="T2586" s="14">
        <f>(((Table1[[#This Row],[deadline]]/60)/60)/24)+DATE(1970,1,1)</f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9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>ROUND(Table1[[#This Row],[pledged]]/Table1[[#This Row],[goal]]*100,0)</f>
        <v>102</v>
      </c>
      <c r="P2587">
        <f>IFERROR(ROUND(Table1[[#This Row],[pledged]]/Table1[[#This Row],[backers_count]],2),0)</f>
        <v>43.57</v>
      </c>
      <c r="Q2587" t="s">
        <v>8328</v>
      </c>
      <c r="R2587" t="s">
        <v>8329</v>
      </c>
      <c r="S2587" s="14">
        <f>(((Table1[[#This Row],[launched_at]]/60)/60)/24)+DATE(1970,1,1)</f>
        <v>41192.758506944447</v>
      </c>
      <c r="T2587" s="14">
        <f>(((Table1[[#This Row],[deadline]]/60)/60)/24)+DATE(1970,1,1)</f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9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>ROUND(Table1[[#This Row],[pledged]]/Table1[[#This Row],[goal]]*100,0)</f>
        <v>2</v>
      </c>
      <c r="P2588">
        <f>IFERROR(ROUND(Table1[[#This Row],[pledged]]/Table1[[#This Row],[backers_count]],2),0)</f>
        <v>67.78</v>
      </c>
      <c r="Q2588" t="s">
        <v>8324</v>
      </c>
      <c r="R2588" t="s">
        <v>8325</v>
      </c>
      <c r="S2588" s="14">
        <f>(((Table1[[#This Row],[launched_at]]/60)/60)/24)+DATE(1970,1,1)</f>
        <v>42246.883784722217</v>
      </c>
      <c r="T2588" s="14">
        <f>(((Table1[[#This Row],[deadline]]/60)/60)/24)+DATE(1970,1,1)</f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9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>ROUND(Table1[[#This Row],[pledged]]/Table1[[#This Row],[goal]]*100,0)</f>
        <v>122</v>
      </c>
      <c r="P2589">
        <f>IFERROR(ROUND(Table1[[#This Row],[pledged]]/Table1[[#This Row],[backers_count]],2),0)</f>
        <v>203.33</v>
      </c>
      <c r="Q2589" t="s">
        <v>8324</v>
      </c>
      <c r="R2589" t="s">
        <v>8327</v>
      </c>
      <c r="S2589" s="14">
        <f>(((Table1[[#This Row],[launched_at]]/60)/60)/24)+DATE(1970,1,1)</f>
        <v>42152.503495370373</v>
      </c>
      <c r="T2589" s="14">
        <f>(((Table1[[#This Row],[deadline]]/60)/60)/24)+DATE(1970,1,1)</f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9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>ROUND(Table1[[#This Row],[pledged]]/Table1[[#This Row],[goal]]*100,0)</f>
        <v>2</v>
      </c>
      <c r="P2590">
        <f>IFERROR(ROUND(Table1[[#This Row],[pledged]]/Table1[[#This Row],[backers_count]],2),0)</f>
        <v>25.29</v>
      </c>
      <c r="Q2590" t="s">
        <v>8317</v>
      </c>
      <c r="R2590" t="s">
        <v>8335</v>
      </c>
      <c r="S2590" s="14">
        <f>(((Table1[[#This Row],[launched_at]]/60)/60)/24)+DATE(1970,1,1)</f>
        <v>41499.546759259261</v>
      </c>
      <c r="T2590" s="14">
        <f>(((Table1[[#This Row],[deadline]]/60)/60)/24)+DATE(1970,1,1)</f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9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>ROUND(Table1[[#This Row],[pledged]]/Table1[[#This Row],[goal]]*100,0)</f>
        <v>121</v>
      </c>
      <c r="P2591">
        <f>IFERROR(ROUND(Table1[[#This Row],[pledged]]/Table1[[#This Row],[backers_count]],2),0)</f>
        <v>37.94</v>
      </c>
      <c r="Q2591" t="s">
        <v>8328</v>
      </c>
      <c r="R2591" t="s">
        <v>8329</v>
      </c>
      <c r="S2591" s="14">
        <f>(((Table1[[#This Row],[launched_at]]/60)/60)/24)+DATE(1970,1,1)</f>
        <v>41023.227731481478</v>
      </c>
      <c r="T2591" s="14">
        <f>(((Table1[[#This Row],[deadline]]/60)/60)/24)+DATE(1970,1,1)</f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9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>ROUND(Table1[[#This Row],[pledged]]/Table1[[#This Row],[goal]]*100,0)</f>
        <v>121</v>
      </c>
      <c r="P2592">
        <f>IFERROR(ROUND(Table1[[#This Row],[pledged]]/Table1[[#This Row],[backers_count]],2),0)</f>
        <v>33.67</v>
      </c>
      <c r="Q2592" t="s">
        <v>8324</v>
      </c>
      <c r="R2592" t="s">
        <v>8327</v>
      </c>
      <c r="S2592" s="14">
        <f>(((Table1[[#This Row],[launched_at]]/60)/60)/24)+DATE(1970,1,1)</f>
        <v>41882.585648148146</v>
      </c>
      <c r="T2592" s="14">
        <f>(((Table1[[#This Row],[deadline]]/60)/60)/24)+DATE(1970,1,1)</f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9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>ROUND(Table1[[#This Row],[pledged]]/Table1[[#This Row],[goal]]*100,0)</f>
        <v>242</v>
      </c>
      <c r="P2593">
        <f>IFERROR(ROUND(Table1[[#This Row],[pledged]]/Table1[[#This Row],[backers_count]],2),0)</f>
        <v>24.2</v>
      </c>
      <c r="Q2593" t="s">
        <v>8324</v>
      </c>
      <c r="R2593" t="s">
        <v>8327</v>
      </c>
      <c r="S2593" s="14">
        <f>(((Table1[[#This Row],[launched_at]]/60)/60)/24)+DATE(1970,1,1)</f>
        <v>42107.621018518519</v>
      </c>
      <c r="T2593" s="14">
        <f>(((Table1[[#This Row],[deadline]]/60)/60)/24)+DATE(1970,1,1)</f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9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>ROUND(Table1[[#This Row],[pledged]]/Table1[[#This Row],[goal]]*100,0)</f>
        <v>242</v>
      </c>
      <c r="P2594">
        <f>IFERROR(ROUND(Table1[[#This Row],[pledged]]/Table1[[#This Row],[backers_count]],2),0)</f>
        <v>43.21</v>
      </c>
      <c r="Q2594" t="s">
        <v>8324</v>
      </c>
      <c r="R2594" t="s">
        <v>8327</v>
      </c>
      <c r="S2594" s="14">
        <f>(((Table1[[#This Row],[launched_at]]/60)/60)/24)+DATE(1970,1,1)</f>
        <v>42559.776724537034</v>
      </c>
      <c r="T2594" s="14">
        <f>(((Table1[[#This Row],[deadline]]/60)/60)/24)+DATE(1970,1,1)</f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9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>ROUND(Table1[[#This Row],[pledged]]/Table1[[#This Row],[goal]]*100,0)</f>
        <v>0</v>
      </c>
      <c r="P2595">
        <f>IFERROR(ROUND(Table1[[#This Row],[pledged]]/Table1[[#This Row],[backers_count]],2),0)</f>
        <v>201.67</v>
      </c>
      <c r="Q2595" t="s">
        <v>8324</v>
      </c>
      <c r="R2595" t="s">
        <v>8325</v>
      </c>
      <c r="S2595" s="14">
        <f>(((Table1[[#This Row],[launched_at]]/60)/60)/24)+DATE(1970,1,1)</f>
        <v>42255.791909722218</v>
      </c>
      <c r="T2595" s="14">
        <f>(((Table1[[#This Row],[deadline]]/60)/60)/24)+DATE(1970,1,1)</f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9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>ROUND(Table1[[#This Row],[pledged]]/Table1[[#This Row],[goal]]*100,0)</f>
        <v>100</v>
      </c>
      <c r="P2596">
        <f>IFERROR(ROUND(Table1[[#This Row],[pledged]]/Table1[[#This Row],[backers_count]],2),0)</f>
        <v>46.23</v>
      </c>
      <c r="Q2596" t="s">
        <v>8322</v>
      </c>
      <c r="R2596" t="s">
        <v>8323</v>
      </c>
      <c r="S2596" s="14">
        <f>(((Table1[[#This Row],[launched_at]]/60)/60)/24)+DATE(1970,1,1)</f>
        <v>42211.951284722221</v>
      </c>
      <c r="T2596" s="14">
        <f>(((Table1[[#This Row],[deadline]]/60)/60)/24)+DATE(1970,1,1)</f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9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>ROUND(Table1[[#This Row],[pledged]]/Table1[[#This Row],[goal]]*100,0)</f>
        <v>6</v>
      </c>
      <c r="P2597">
        <f>IFERROR(ROUND(Table1[[#This Row],[pledged]]/Table1[[#This Row],[backers_count]],2),0)</f>
        <v>50.08</v>
      </c>
      <c r="Q2597" t="s">
        <v>8317</v>
      </c>
      <c r="R2597" t="s">
        <v>8335</v>
      </c>
      <c r="S2597" s="14">
        <f>(((Table1[[#This Row],[launched_at]]/60)/60)/24)+DATE(1970,1,1)</f>
        <v>42340.701504629629</v>
      </c>
      <c r="T2597" s="14">
        <f>(((Table1[[#This Row],[deadline]]/60)/60)/24)+DATE(1970,1,1)</f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9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>ROUND(Table1[[#This Row],[pledged]]/Table1[[#This Row],[goal]]*100,0)</f>
        <v>100</v>
      </c>
      <c r="P2598">
        <f>IFERROR(ROUND(Table1[[#This Row],[pledged]]/Table1[[#This Row],[backers_count]],2),0)</f>
        <v>27.27</v>
      </c>
      <c r="Q2598" t="s">
        <v>8322</v>
      </c>
      <c r="R2598" t="s">
        <v>8333</v>
      </c>
      <c r="S2598" s="14">
        <f>(((Table1[[#This Row],[launched_at]]/60)/60)/24)+DATE(1970,1,1)</f>
        <v>41995.752986111111</v>
      </c>
      <c r="T2598" s="14">
        <f>(((Table1[[#This Row],[deadline]]/60)/60)/24)+DATE(1970,1,1)</f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9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>ROUND(Table1[[#This Row],[pledged]]/Table1[[#This Row],[goal]]*100,0)</f>
        <v>120</v>
      </c>
      <c r="P2599">
        <f>IFERROR(ROUND(Table1[[#This Row],[pledged]]/Table1[[#This Row],[backers_count]],2),0)</f>
        <v>60</v>
      </c>
      <c r="Q2599" t="s">
        <v>8322</v>
      </c>
      <c r="R2599" t="s">
        <v>8344</v>
      </c>
      <c r="S2599" s="14">
        <f>(((Table1[[#This Row],[launched_at]]/60)/60)/24)+DATE(1970,1,1)</f>
        <v>40612.695208333331</v>
      </c>
      <c r="T2599" s="14">
        <f>(((Table1[[#This Row],[deadline]]/60)/60)/24)+DATE(1970,1,1)</f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9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>ROUND(Table1[[#This Row],[pledged]]/Table1[[#This Row],[goal]]*100,0)</f>
        <v>120</v>
      </c>
      <c r="P2600">
        <f>IFERROR(ROUND(Table1[[#This Row],[pledged]]/Table1[[#This Row],[backers_count]],2),0)</f>
        <v>42.86</v>
      </c>
      <c r="Q2600" t="s">
        <v>8322</v>
      </c>
      <c r="R2600" t="s">
        <v>8323</v>
      </c>
      <c r="S2600" s="14">
        <f>(((Table1[[#This Row],[launched_at]]/60)/60)/24)+DATE(1970,1,1)</f>
        <v>41657.985081018516</v>
      </c>
      <c r="T2600" s="14">
        <f>(((Table1[[#This Row],[deadline]]/60)/60)/24)+DATE(1970,1,1)</f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9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>ROUND(Table1[[#This Row],[pledged]]/Table1[[#This Row],[goal]]*100,0)</f>
        <v>3</v>
      </c>
      <c r="P2601">
        <f>IFERROR(ROUND(Table1[[#This Row],[pledged]]/Table1[[#This Row],[backers_count]],2),0)</f>
        <v>75</v>
      </c>
      <c r="Q2601" t="s">
        <v>8312</v>
      </c>
      <c r="R2601" t="s">
        <v>8349</v>
      </c>
      <c r="S2601" s="14">
        <f>(((Table1[[#This Row],[launched_at]]/60)/60)/24)+DATE(1970,1,1)</f>
        <v>42457.871516203704</v>
      </c>
      <c r="T2601" s="14">
        <f>(((Table1[[#This Row],[deadline]]/60)/60)/24)+DATE(1970,1,1)</f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9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>ROUND(Table1[[#This Row],[pledged]]/Table1[[#This Row],[goal]]*100,0)</f>
        <v>299</v>
      </c>
      <c r="P2602">
        <f>IFERROR(ROUND(Table1[[#This Row],[pledged]]/Table1[[#This Row],[backers_count]],2),0)</f>
        <v>35.119999999999997</v>
      </c>
      <c r="Q2602" t="s">
        <v>8317</v>
      </c>
      <c r="R2602" t="s">
        <v>8318</v>
      </c>
      <c r="S2602" s="14">
        <f>(((Table1[[#This Row],[launched_at]]/60)/60)/24)+DATE(1970,1,1)</f>
        <v>42689.853090277778</v>
      </c>
      <c r="T2602" s="14">
        <f>(((Table1[[#This Row],[deadline]]/60)/60)/24)+DATE(1970,1,1)</f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9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>ROUND(Table1[[#This Row],[pledged]]/Table1[[#This Row],[goal]]*100,0)</f>
        <v>238</v>
      </c>
      <c r="P2603">
        <f>IFERROR(ROUND(Table1[[#This Row],[pledged]]/Table1[[#This Row],[backers_count]],2),0)</f>
        <v>33.06</v>
      </c>
      <c r="Q2603" t="s">
        <v>8312</v>
      </c>
      <c r="R2603" t="s">
        <v>8334</v>
      </c>
      <c r="S2603" s="14">
        <f>(((Table1[[#This Row],[launched_at]]/60)/60)/24)+DATE(1970,1,1)</f>
        <v>41235.054560185185</v>
      </c>
      <c r="T2603" s="14">
        <f>(((Table1[[#This Row],[deadline]]/60)/60)/24)+DATE(1970,1,1)</f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9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>ROUND(Table1[[#This Row],[pledged]]/Table1[[#This Row],[goal]]*100,0)</f>
        <v>169</v>
      </c>
      <c r="P2604">
        <f>IFERROR(ROUND(Table1[[#This Row],[pledged]]/Table1[[#This Row],[backers_count]],2),0)</f>
        <v>45.62</v>
      </c>
      <c r="Q2604" t="s">
        <v>8324</v>
      </c>
      <c r="R2604" t="s">
        <v>8327</v>
      </c>
      <c r="S2604" s="14">
        <f>(((Table1[[#This Row],[launched_at]]/60)/60)/24)+DATE(1970,1,1)</f>
        <v>41881.361342592594</v>
      </c>
      <c r="T2604" s="14">
        <f>(((Table1[[#This Row],[deadline]]/60)/60)/24)+DATE(1970,1,1)</f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9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>ROUND(Table1[[#This Row],[pledged]]/Table1[[#This Row],[goal]]*100,0)</f>
        <v>108</v>
      </c>
      <c r="P2605">
        <f>IFERROR(ROUND(Table1[[#This Row],[pledged]]/Table1[[#This Row],[backers_count]],2),0)</f>
        <v>28.19</v>
      </c>
      <c r="Q2605" t="s">
        <v>8324</v>
      </c>
      <c r="R2605" t="s">
        <v>8327</v>
      </c>
      <c r="S2605" s="14">
        <f>(((Table1[[#This Row],[launched_at]]/60)/60)/24)+DATE(1970,1,1)</f>
        <v>41858.355393518519</v>
      </c>
      <c r="T2605" s="14">
        <f>(((Table1[[#This Row],[deadline]]/60)/60)/24)+DATE(1970,1,1)</f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9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>ROUND(Table1[[#This Row],[pledged]]/Table1[[#This Row],[goal]]*100,0)</f>
        <v>3</v>
      </c>
      <c r="P2606">
        <f>IFERROR(ROUND(Table1[[#This Row],[pledged]]/Table1[[#This Row],[backers_count]],2),0)</f>
        <v>73.88</v>
      </c>
      <c r="Q2606" t="s">
        <v>8314</v>
      </c>
      <c r="R2606" t="s">
        <v>8315</v>
      </c>
      <c r="S2606" s="14">
        <f>(((Table1[[#This Row],[launched_at]]/60)/60)/24)+DATE(1970,1,1)</f>
        <v>41877.638298611113</v>
      </c>
      <c r="T2606" s="14">
        <f>(((Table1[[#This Row],[deadline]]/60)/60)/24)+DATE(1970,1,1)</f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9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>ROUND(Table1[[#This Row],[pledged]]/Table1[[#This Row],[goal]]*100,0)</f>
        <v>4</v>
      </c>
      <c r="P2607">
        <f>IFERROR(ROUND(Table1[[#This Row],[pledged]]/Table1[[#This Row],[backers_count]],2),0)</f>
        <v>45.39</v>
      </c>
      <c r="Q2607" t="s">
        <v>8309</v>
      </c>
      <c r="R2607" t="s">
        <v>8343</v>
      </c>
      <c r="S2607" s="14">
        <f>(((Table1[[#This Row],[launched_at]]/60)/60)/24)+DATE(1970,1,1)</f>
        <v>41835.639155092591</v>
      </c>
      <c r="T2607" s="14">
        <f>(((Table1[[#This Row],[deadline]]/60)/60)/24)+DATE(1970,1,1)</f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9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>ROUND(Table1[[#This Row],[pledged]]/Table1[[#This Row],[goal]]*100,0)</f>
        <v>0</v>
      </c>
      <c r="P2608">
        <f>IFERROR(ROUND(Table1[[#This Row],[pledged]]/Table1[[#This Row],[backers_count]],2),0)</f>
        <v>84.29</v>
      </c>
      <c r="Q2608" t="s">
        <v>8309</v>
      </c>
      <c r="R2608" t="s">
        <v>8311</v>
      </c>
      <c r="S2608" s="14">
        <f>(((Table1[[#This Row],[launched_at]]/60)/60)/24)+DATE(1970,1,1)</f>
        <v>42737.663877314815</v>
      </c>
      <c r="T2608" s="14">
        <f>(((Table1[[#This Row],[deadline]]/60)/60)/24)+DATE(1970,1,1)</f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9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>ROUND(Table1[[#This Row],[pledged]]/Table1[[#This Row],[goal]]*100,0)</f>
        <v>20</v>
      </c>
      <c r="P2609">
        <f>IFERROR(ROUND(Table1[[#This Row],[pledged]]/Table1[[#This Row],[backers_count]],2),0)</f>
        <v>25.52</v>
      </c>
      <c r="Q2609" t="s">
        <v>8324</v>
      </c>
      <c r="R2609" t="s">
        <v>8325</v>
      </c>
      <c r="S2609" s="14">
        <f>(((Table1[[#This Row],[launched_at]]/60)/60)/24)+DATE(1970,1,1)</f>
        <v>42630.922893518517</v>
      </c>
      <c r="T2609" s="14">
        <f>(((Table1[[#This Row],[deadline]]/60)/60)/24)+DATE(1970,1,1)</f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9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>ROUND(Table1[[#This Row],[pledged]]/Table1[[#This Row],[goal]]*100,0)</f>
        <v>12</v>
      </c>
      <c r="P2610">
        <f>IFERROR(ROUND(Table1[[#This Row],[pledged]]/Table1[[#This Row],[backers_count]],2),0)</f>
        <v>24.46</v>
      </c>
      <c r="Q2610" t="s">
        <v>8324</v>
      </c>
      <c r="R2610" t="s">
        <v>8336</v>
      </c>
      <c r="S2610" s="14">
        <f>(((Table1[[#This Row],[launched_at]]/60)/60)/24)+DATE(1970,1,1)</f>
        <v>42010.968240740738</v>
      </c>
      <c r="T2610" s="14">
        <f>(((Table1[[#This Row],[deadline]]/60)/60)/24)+DATE(1970,1,1)</f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9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>ROUND(Table1[[#This Row],[pledged]]/Table1[[#This Row],[goal]]*100,0)</f>
        <v>167</v>
      </c>
      <c r="P2611">
        <f>IFERROR(ROUND(Table1[[#This Row],[pledged]]/Table1[[#This Row],[backers_count]],2),0)</f>
        <v>17.239999999999998</v>
      </c>
      <c r="Q2611" t="s">
        <v>8328</v>
      </c>
      <c r="R2611" t="s">
        <v>8332</v>
      </c>
      <c r="S2611" s="14">
        <f>(((Table1[[#This Row],[launched_at]]/60)/60)/24)+DATE(1970,1,1)</f>
        <v>42498.341122685189</v>
      </c>
      <c r="T2611" s="14">
        <f>(((Table1[[#This Row],[deadline]]/60)/60)/24)+DATE(1970,1,1)</f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9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>ROUND(Table1[[#This Row],[pledged]]/Table1[[#This Row],[goal]]*100,0)</f>
        <v>2</v>
      </c>
      <c r="P2612">
        <f>IFERROR(ROUND(Table1[[#This Row],[pledged]]/Table1[[#This Row],[backers_count]],2),0)</f>
        <v>25.43</v>
      </c>
      <c r="Q2612" t="s">
        <v>8317</v>
      </c>
      <c r="R2612" t="s">
        <v>8345</v>
      </c>
      <c r="S2612" s="14">
        <f>(((Table1[[#This Row],[launched_at]]/60)/60)/24)+DATE(1970,1,1)</f>
        <v>41926.854166666664</v>
      </c>
      <c r="T2612" s="14">
        <f>(((Table1[[#This Row],[deadline]]/60)/60)/24)+DATE(1970,1,1)</f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9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>ROUND(Table1[[#This Row],[pledged]]/Table1[[#This Row],[goal]]*100,0)</f>
        <v>3</v>
      </c>
      <c r="P2613">
        <f>IFERROR(ROUND(Table1[[#This Row],[pledged]]/Table1[[#This Row],[backers_count]],2),0)</f>
        <v>65</v>
      </c>
      <c r="Q2613" t="s">
        <v>8320</v>
      </c>
      <c r="R2613" t="s">
        <v>8346</v>
      </c>
      <c r="S2613" s="14">
        <f>(((Table1[[#This Row],[launched_at]]/60)/60)/24)+DATE(1970,1,1)</f>
        <v>42170.728460648148</v>
      </c>
      <c r="T2613" s="14">
        <f>(((Table1[[#This Row],[deadline]]/60)/60)/24)+DATE(1970,1,1)</f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9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>ROUND(Table1[[#This Row],[pledged]]/Table1[[#This Row],[goal]]*100,0)</f>
        <v>105</v>
      </c>
      <c r="P2614">
        <f>IFERROR(ROUND(Table1[[#This Row],[pledged]]/Table1[[#This Row],[backers_count]],2),0)</f>
        <v>29</v>
      </c>
      <c r="Q2614" t="s">
        <v>8324</v>
      </c>
      <c r="R2614" t="s">
        <v>8327</v>
      </c>
      <c r="S2614" s="14">
        <f>(((Table1[[#This Row],[launched_at]]/60)/60)/24)+DATE(1970,1,1)</f>
        <v>42338.963912037041</v>
      </c>
      <c r="T2614" s="14">
        <f>(((Table1[[#This Row],[deadline]]/60)/60)/24)+DATE(1970,1,1)</f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9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>ROUND(Table1[[#This Row],[pledged]]/Table1[[#This Row],[goal]]*100,0)</f>
        <v>29</v>
      </c>
      <c r="P2615">
        <f>IFERROR(ROUND(Table1[[#This Row],[pledged]]/Table1[[#This Row],[backers_count]],2),0)</f>
        <v>44.31</v>
      </c>
      <c r="Q2615" t="s">
        <v>8324</v>
      </c>
      <c r="R2615" t="s">
        <v>8327</v>
      </c>
      <c r="S2615" s="14">
        <f>(((Table1[[#This Row],[launched_at]]/60)/60)/24)+DATE(1970,1,1)</f>
        <v>41779.045937499999</v>
      </c>
      <c r="T2615" s="14">
        <f>(((Table1[[#This Row],[deadline]]/60)/60)/24)+DATE(1970,1,1)</f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9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>ROUND(Table1[[#This Row],[pledged]]/Table1[[#This Row],[goal]]*100,0)</f>
        <v>10</v>
      </c>
      <c r="P2616">
        <f>IFERROR(ROUND(Table1[[#This Row],[pledged]]/Table1[[#This Row],[backers_count]],2),0)</f>
        <v>71.25</v>
      </c>
      <c r="Q2616" t="s">
        <v>8322</v>
      </c>
      <c r="R2616" t="s">
        <v>8340</v>
      </c>
      <c r="S2616" s="14">
        <f>(((Table1[[#This Row],[launched_at]]/60)/60)/24)+DATE(1970,1,1)</f>
        <v>42238.726631944446</v>
      </c>
      <c r="T2616" s="14">
        <f>(((Table1[[#This Row],[deadline]]/60)/60)/24)+DATE(1970,1,1)</f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9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>ROUND(Table1[[#This Row],[pledged]]/Table1[[#This Row],[goal]]*100,0)</f>
        <v>14</v>
      </c>
      <c r="P2617">
        <f>IFERROR(ROUND(Table1[[#This Row],[pledged]]/Table1[[#This Row],[backers_count]],2),0)</f>
        <v>43.85</v>
      </c>
      <c r="Q2617" t="s">
        <v>8312</v>
      </c>
      <c r="R2617" t="s">
        <v>8357</v>
      </c>
      <c r="S2617" s="14">
        <f>(((Table1[[#This Row],[launched_at]]/60)/60)/24)+DATE(1970,1,1)</f>
        <v>41311.126481481479</v>
      </c>
      <c r="T2617" s="14">
        <f>(((Table1[[#This Row],[deadline]]/60)/60)/24)+DATE(1970,1,1)</f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9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>ROUND(Table1[[#This Row],[pledged]]/Table1[[#This Row],[goal]]*100,0)</f>
        <v>114</v>
      </c>
      <c r="P2618">
        <f>IFERROR(ROUND(Table1[[#This Row],[pledged]]/Table1[[#This Row],[backers_count]],2),0)</f>
        <v>40.71</v>
      </c>
      <c r="Q2618" t="s">
        <v>8324</v>
      </c>
      <c r="R2618" t="s">
        <v>8327</v>
      </c>
      <c r="S2618" s="14">
        <f>(((Table1[[#This Row],[launched_at]]/60)/60)/24)+DATE(1970,1,1)</f>
        <v>42232.702546296292</v>
      </c>
      <c r="T2618" s="14">
        <f>(((Table1[[#This Row],[deadline]]/60)/60)/24)+DATE(1970,1,1)</f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9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>ROUND(Table1[[#This Row],[pledged]]/Table1[[#This Row],[goal]]*100,0)</f>
        <v>114</v>
      </c>
      <c r="P2619">
        <f>IFERROR(ROUND(Table1[[#This Row],[pledged]]/Table1[[#This Row],[backers_count]],2),0)</f>
        <v>27.14</v>
      </c>
      <c r="Q2619" t="s">
        <v>8324</v>
      </c>
      <c r="R2619" t="s">
        <v>8327</v>
      </c>
      <c r="S2619" s="14">
        <f>(((Table1[[#This Row],[launched_at]]/60)/60)/24)+DATE(1970,1,1)</f>
        <v>41779.724224537036</v>
      </c>
      <c r="T2619" s="14">
        <f>(((Table1[[#This Row],[deadline]]/60)/60)/24)+DATE(1970,1,1)</f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9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>ROUND(Table1[[#This Row],[pledged]]/Table1[[#This Row],[goal]]*100,0)</f>
        <v>228</v>
      </c>
      <c r="P2620">
        <f>IFERROR(ROUND(Table1[[#This Row],[pledged]]/Table1[[#This Row],[backers_count]],2),0)</f>
        <v>57</v>
      </c>
      <c r="Q2620" t="s">
        <v>8324</v>
      </c>
      <c r="R2620" t="s">
        <v>8327</v>
      </c>
      <c r="S2620" s="14">
        <f>(((Table1[[#This Row],[launched_at]]/60)/60)/24)+DATE(1970,1,1)</f>
        <v>42045.84238425926</v>
      </c>
      <c r="T2620" s="14">
        <f>(((Table1[[#This Row],[deadline]]/60)/60)/24)+DATE(1970,1,1)</f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9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>ROUND(Table1[[#This Row],[pledged]]/Table1[[#This Row],[goal]]*100,0)</f>
        <v>9</v>
      </c>
      <c r="P2621">
        <f>IFERROR(ROUND(Table1[[#This Row],[pledged]]/Table1[[#This Row],[backers_count]],2),0)</f>
        <v>80.709999999999994</v>
      </c>
      <c r="Q2621" t="s">
        <v>8324</v>
      </c>
      <c r="R2621" t="s">
        <v>8327</v>
      </c>
      <c r="S2621" s="14">
        <f>(((Table1[[#This Row],[launched_at]]/60)/60)/24)+DATE(1970,1,1)</f>
        <v>42199.648912037039</v>
      </c>
      <c r="T2621" s="14">
        <f>(((Table1[[#This Row],[deadline]]/60)/60)/24)+DATE(1970,1,1)</f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9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>ROUND(Table1[[#This Row],[pledged]]/Table1[[#This Row],[goal]]*100,0)</f>
        <v>113</v>
      </c>
      <c r="P2622">
        <f>IFERROR(ROUND(Table1[[#This Row],[pledged]]/Table1[[#This Row],[backers_count]],2),0)</f>
        <v>37.67</v>
      </c>
      <c r="Q2622" t="s">
        <v>8324</v>
      </c>
      <c r="R2622" t="s">
        <v>8336</v>
      </c>
      <c r="S2622" s="14">
        <f>(((Table1[[#This Row],[launched_at]]/60)/60)/24)+DATE(1970,1,1)</f>
        <v>42619.802488425921</v>
      </c>
      <c r="T2622" s="14">
        <f>(((Table1[[#This Row],[deadline]]/60)/60)/24)+DATE(1970,1,1)</f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9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>ROUND(Table1[[#This Row],[pledged]]/Table1[[#This Row],[goal]]*100,0)</f>
        <v>113</v>
      </c>
      <c r="P2623">
        <f>IFERROR(ROUND(Table1[[#This Row],[pledged]]/Table1[[#This Row],[backers_count]],2),0)</f>
        <v>19.47</v>
      </c>
      <c r="Q2623" t="s">
        <v>8322</v>
      </c>
      <c r="R2623" t="s">
        <v>8344</v>
      </c>
      <c r="S2623" s="14">
        <f>(((Table1[[#This Row],[launched_at]]/60)/60)/24)+DATE(1970,1,1)</f>
        <v>42360.487210648149</v>
      </c>
      <c r="T2623" s="14">
        <f>(((Table1[[#This Row],[deadline]]/60)/60)/24)+DATE(1970,1,1)</f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9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>ROUND(Table1[[#This Row],[pledged]]/Table1[[#This Row],[goal]]*100,0)</f>
        <v>113</v>
      </c>
      <c r="P2624">
        <f>IFERROR(ROUND(Table1[[#This Row],[pledged]]/Table1[[#This Row],[backers_count]],2),0)</f>
        <v>12.53</v>
      </c>
      <c r="Q2624" t="s">
        <v>8328</v>
      </c>
      <c r="R2624" t="s">
        <v>8339</v>
      </c>
      <c r="S2624" s="14">
        <f>(((Table1[[#This Row],[launched_at]]/60)/60)/24)+DATE(1970,1,1)</f>
        <v>41596.913437499999</v>
      </c>
      <c r="T2624" s="14">
        <f>(((Table1[[#This Row],[deadline]]/60)/60)/24)+DATE(1970,1,1)</f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9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>ROUND(Table1[[#This Row],[pledged]]/Table1[[#This Row],[goal]]*100,0)</f>
        <v>28</v>
      </c>
      <c r="P2625">
        <f>IFERROR(ROUND(Table1[[#This Row],[pledged]]/Table1[[#This Row],[backers_count]],2),0)</f>
        <v>51</v>
      </c>
      <c r="Q2625" t="s">
        <v>8324</v>
      </c>
      <c r="R2625" t="s">
        <v>8327</v>
      </c>
      <c r="S2625" s="14">
        <f>(((Table1[[#This Row],[launched_at]]/60)/60)/24)+DATE(1970,1,1)</f>
        <v>41765.938657407409</v>
      </c>
      <c r="T2625" s="14">
        <f>(((Table1[[#This Row],[deadline]]/60)/60)/24)+DATE(1970,1,1)</f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9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>ROUND(Table1[[#This Row],[pledged]]/Table1[[#This Row],[goal]]*100,0)</f>
        <v>22</v>
      </c>
      <c r="P2626">
        <f>IFERROR(ROUND(Table1[[#This Row],[pledged]]/Table1[[#This Row],[backers_count]],2),0)</f>
        <v>56</v>
      </c>
      <c r="Q2626" t="s">
        <v>8322</v>
      </c>
      <c r="R2626" t="s">
        <v>8326</v>
      </c>
      <c r="S2626" s="14">
        <f>(((Table1[[#This Row],[launched_at]]/60)/60)/24)+DATE(1970,1,1)</f>
        <v>41900.505312499998</v>
      </c>
      <c r="T2626" s="14">
        <f>(((Table1[[#This Row],[deadline]]/60)/60)/24)+DATE(1970,1,1)</f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9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>ROUND(Table1[[#This Row],[pledged]]/Table1[[#This Row],[goal]]*100,0)</f>
        <v>10</v>
      </c>
      <c r="P2627">
        <f>IFERROR(ROUND(Table1[[#This Row],[pledged]]/Table1[[#This Row],[backers_count]],2),0)</f>
        <v>62.22</v>
      </c>
      <c r="Q2627" t="s">
        <v>8328</v>
      </c>
      <c r="R2627" t="s">
        <v>8331</v>
      </c>
      <c r="S2627" s="14">
        <f>(((Table1[[#This Row],[launched_at]]/60)/60)/24)+DATE(1970,1,1)</f>
        <v>41845.968159722222</v>
      </c>
      <c r="T2627" s="14">
        <f>(((Table1[[#This Row],[deadline]]/60)/60)/24)+DATE(1970,1,1)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9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>ROUND(Table1[[#This Row],[pledged]]/Table1[[#This Row],[goal]]*100,0)</f>
        <v>0</v>
      </c>
      <c r="P2628">
        <f>IFERROR(ROUND(Table1[[#This Row],[pledged]]/Table1[[#This Row],[backers_count]],2),0)</f>
        <v>50.91</v>
      </c>
      <c r="Q2628" t="s">
        <v>8317</v>
      </c>
      <c r="R2628" t="s">
        <v>8335</v>
      </c>
      <c r="S2628" s="14">
        <f>(((Table1[[#This Row],[launched_at]]/60)/60)/24)+DATE(1970,1,1)</f>
        <v>41255.833611111113</v>
      </c>
      <c r="T2628" s="14">
        <f>(((Table1[[#This Row],[deadline]]/60)/60)/24)+DATE(1970,1,1)</f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9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>ROUND(Table1[[#This Row],[pledged]]/Table1[[#This Row],[goal]]*100,0)</f>
        <v>124</v>
      </c>
      <c r="P2629">
        <f>IFERROR(ROUND(Table1[[#This Row],[pledged]]/Table1[[#This Row],[backers_count]],2),0)</f>
        <v>43</v>
      </c>
      <c r="Q2629" t="s">
        <v>8328</v>
      </c>
      <c r="R2629" t="s">
        <v>8329</v>
      </c>
      <c r="S2629" s="14">
        <f>(((Table1[[#This Row],[launched_at]]/60)/60)/24)+DATE(1970,1,1)</f>
        <v>40981.710243055553</v>
      </c>
      <c r="T2629" s="14">
        <f>(((Table1[[#This Row],[deadline]]/60)/60)/24)+DATE(1970,1,1)</f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9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>ROUND(Table1[[#This Row],[pledged]]/Table1[[#This Row],[goal]]*100,0)</f>
        <v>159</v>
      </c>
      <c r="P2630">
        <f>IFERROR(ROUND(Table1[[#This Row],[pledged]]/Table1[[#This Row],[backers_count]],2),0)</f>
        <v>18</v>
      </c>
      <c r="Q2630" t="s">
        <v>8324</v>
      </c>
      <c r="R2630" t="s">
        <v>8327</v>
      </c>
      <c r="S2630" s="14">
        <f>(((Table1[[#This Row],[launched_at]]/60)/60)/24)+DATE(1970,1,1)</f>
        <v>42628.650208333333</v>
      </c>
      <c r="T2630" s="14">
        <f>(((Table1[[#This Row],[deadline]]/60)/60)/24)+DATE(1970,1,1)</f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9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>ROUND(Table1[[#This Row],[pledged]]/Table1[[#This Row],[goal]]*100,0)</f>
        <v>185</v>
      </c>
      <c r="P2631">
        <f>IFERROR(ROUND(Table1[[#This Row],[pledged]]/Table1[[#This Row],[backers_count]],2),0)</f>
        <v>50.45</v>
      </c>
      <c r="Q2631" t="s">
        <v>8328</v>
      </c>
      <c r="R2631" t="s">
        <v>8332</v>
      </c>
      <c r="S2631" s="14">
        <f>(((Table1[[#This Row],[launched_at]]/60)/60)/24)+DATE(1970,1,1)</f>
        <v>40687.285844907405</v>
      </c>
      <c r="T2631" s="14">
        <f>(((Table1[[#This Row],[deadline]]/60)/60)/24)+DATE(1970,1,1)</f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9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>ROUND(Table1[[#This Row],[pledged]]/Table1[[#This Row],[goal]]*100,0)</f>
        <v>28</v>
      </c>
      <c r="P2632">
        <f>IFERROR(ROUND(Table1[[#This Row],[pledged]]/Table1[[#This Row],[backers_count]],2),0)</f>
        <v>55.3</v>
      </c>
      <c r="Q2632" t="s">
        <v>8309</v>
      </c>
      <c r="R2632" t="s">
        <v>8311</v>
      </c>
      <c r="S2632" s="14">
        <f>(((Table1[[#This Row],[launched_at]]/60)/60)/24)+DATE(1970,1,1)</f>
        <v>41971.866574074069</v>
      </c>
      <c r="T2632" s="14">
        <f>(((Table1[[#This Row],[deadline]]/60)/60)/24)+DATE(1970,1,1)</f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9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>ROUND(Table1[[#This Row],[pledged]]/Table1[[#This Row],[goal]]*100,0)</f>
        <v>11</v>
      </c>
      <c r="P2633">
        <f>IFERROR(ROUND(Table1[[#This Row],[pledged]]/Table1[[#This Row],[backers_count]],2),0)</f>
        <v>69.13</v>
      </c>
      <c r="Q2633" t="s">
        <v>8314</v>
      </c>
      <c r="R2633" t="s">
        <v>8315</v>
      </c>
      <c r="S2633" s="14">
        <f>(((Table1[[#This Row],[launched_at]]/60)/60)/24)+DATE(1970,1,1)</f>
        <v>41880.068437499998</v>
      </c>
      <c r="T2633" s="14">
        <f>(((Table1[[#This Row],[deadline]]/60)/60)/24)+DATE(1970,1,1)</f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9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>ROUND(Table1[[#This Row],[pledged]]/Table1[[#This Row],[goal]]*100,0)</f>
        <v>110</v>
      </c>
      <c r="P2634">
        <f>IFERROR(ROUND(Table1[[#This Row],[pledged]]/Table1[[#This Row],[backers_count]],2),0)</f>
        <v>42.38</v>
      </c>
      <c r="Q2634" t="s">
        <v>8328</v>
      </c>
      <c r="R2634" t="s">
        <v>8332</v>
      </c>
      <c r="S2634" s="14">
        <f>(((Table1[[#This Row],[launched_at]]/60)/60)/24)+DATE(1970,1,1)</f>
        <v>42193.650671296295</v>
      </c>
      <c r="T2634" s="14">
        <f>(((Table1[[#This Row],[deadline]]/60)/60)/24)+DATE(1970,1,1)</f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9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>ROUND(Table1[[#This Row],[pledged]]/Table1[[#This Row],[goal]]*100,0)</f>
        <v>110</v>
      </c>
      <c r="P2635">
        <f>IFERROR(ROUND(Table1[[#This Row],[pledged]]/Table1[[#This Row],[backers_count]],2),0)</f>
        <v>50</v>
      </c>
      <c r="Q2635" t="s">
        <v>8328</v>
      </c>
      <c r="R2635" t="s">
        <v>8332</v>
      </c>
      <c r="S2635" s="14">
        <f>(((Table1[[#This Row],[launched_at]]/60)/60)/24)+DATE(1970,1,1)</f>
        <v>41246.874814814815</v>
      </c>
      <c r="T2635" s="14">
        <f>(((Table1[[#This Row],[deadline]]/60)/60)/24)+DATE(1970,1,1)</f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9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>ROUND(Table1[[#This Row],[pledged]]/Table1[[#This Row],[goal]]*100,0)</f>
        <v>11</v>
      </c>
      <c r="P2636">
        <f>IFERROR(ROUND(Table1[[#This Row],[pledged]]/Table1[[#This Row],[backers_count]],2),0)</f>
        <v>39.29</v>
      </c>
      <c r="Q2636" t="s">
        <v>8312</v>
      </c>
      <c r="R2636" t="s">
        <v>8357</v>
      </c>
      <c r="S2636" s="14">
        <f>(((Table1[[#This Row],[launched_at]]/60)/60)/24)+DATE(1970,1,1)</f>
        <v>40855.765092592592</v>
      </c>
      <c r="T2636" s="14">
        <f>(((Table1[[#This Row],[deadline]]/60)/60)/24)+DATE(1970,1,1)</f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9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>ROUND(Table1[[#This Row],[pledged]]/Table1[[#This Row],[goal]]*100,0)</f>
        <v>5</v>
      </c>
      <c r="P2637">
        <f>IFERROR(ROUND(Table1[[#This Row],[pledged]]/Table1[[#This Row],[backers_count]],2),0)</f>
        <v>183.33</v>
      </c>
      <c r="Q2637" t="s">
        <v>8324</v>
      </c>
      <c r="R2637" t="s">
        <v>8327</v>
      </c>
      <c r="S2637" s="14">
        <f>(((Table1[[#This Row],[launched_at]]/60)/60)/24)+DATE(1970,1,1)</f>
        <v>42258.646504629629</v>
      </c>
      <c r="T2637" s="14">
        <f>(((Table1[[#This Row],[deadline]]/60)/60)/24)+DATE(1970,1,1)</f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9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>ROUND(Table1[[#This Row],[pledged]]/Table1[[#This Row],[goal]]*100,0)</f>
        <v>110</v>
      </c>
      <c r="P2638">
        <f>IFERROR(ROUND(Table1[[#This Row],[pledged]]/Table1[[#This Row],[backers_count]],2),0)</f>
        <v>55</v>
      </c>
      <c r="Q2638" t="s">
        <v>8324</v>
      </c>
      <c r="R2638" t="s">
        <v>8327</v>
      </c>
      <c r="S2638" s="14">
        <f>(((Table1[[#This Row],[launched_at]]/60)/60)/24)+DATE(1970,1,1)</f>
        <v>42020.846666666665</v>
      </c>
      <c r="T2638" s="14">
        <f>(((Table1[[#This Row],[deadline]]/60)/60)/24)+DATE(1970,1,1)</f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9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>ROUND(Table1[[#This Row],[pledged]]/Table1[[#This Row],[goal]]*100,0)</f>
        <v>11</v>
      </c>
      <c r="P2639">
        <f>IFERROR(ROUND(Table1[[#This Row],[pledged]]/Table1[[#This Row],[backers_count]],2),0)</f>
        <v>45.83</v>
      </c>
      <c r="Q2639" t="s">
        <v>8324</v>
      </c>
      <c r="R2639" t="s">
        <v>8327</v>
      </c>
      <c r="S2639" s="14">
        <f>(((Table1[[#This Row],[launched_at]]/60)/60)/24)+DATE(1970,1,1)</f>
        <v>42233.671747685185</v>
      </c>
      <c r="T2639" s="14">
        <f>(((Table1[[#This Row],[deadline]]/60)/60)/24)+DATE(1970,1,1)</f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9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>ROUND(Table1[[#This Row],[pledged]]/Table1[[#This Row],[goal]]*100,0)</f>
        <v>182</v>
      </c>
      <c r="P2640">
        <f>IFERROR(ROUND(Table1[[#This Row],[pledged]]/Table1[[#This Row],[backers_count]],2),0)</f>
        <v>34.130000000000003</v>
      </c>
      <c r="Q2640" t="s">
        <v>8320</v>
      </c>
      <c r="R2640" t="s">
        <v>8321</v>
      </c>
      <c r="S2640" s="14">
        <f>(((Table1[[#This Row],[launched_at]]/60)/60)/24)+DATE(1970,1,1)</f>
        <v>42452.781828703708</v>
      </c>
      <c r="T2640" s="14">
        <f>(((Table1[[#This Row],[deadline]]/60)/60)/24)+DATE(1970,1,1)</f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9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>ROUND(Table1[[#This Row],[pledged]]/Table1[[#This Row],[goal]]*100,0)</f>
        <v>156</v>
      </c>
      <c r="P2641">
        <f>IFERROR(ROUND(Table1[[#This Row],[pledged]]/Table1[[#This Row],[backers_count]],2),0)</f>
        <v>28.68</v>
      </c>
      <c r="Q2641" t="s">
        <v>8328</v>
      </c>
      <c r="R2641" t="s">
        <v>8332</v>
      </c>
      <c r="S2641" s="14">
        <f>(((Table1[[#This Row],[launched_at]]/60)/60)/24)+DATE(1970,1,1)</f>
        <v>41120.882881944446</v>
      </c>
      <c r="T2641" s="14">
        <f>(((Table1[[#This Row],[deadline]]/60)/60)/24)+DATE(1970,1,1)</f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9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>ROUND(Table1[[#This Row],[pledged]]/Table1[[#This Row],[goal]]*100,0)</f>
        <v>218</v>
      </c>
      <c r="P2642">
        <f>IFERROR(ROUND(Table1[[#This Row],[pledged]]/Table1[[#This Row],[backers_count]],2),0)</f>
        <v>19.46</v>
      </c>
      <c r="Q2642" t="s">
        <v>8328</v>
      </c>
      <c r="R2642" t="s">
        <v>8337</v>
      </c>
      <c r="S2642" s="14">
        <f>(((Table1[[#This Row],[launched_at]]/60)/60)/24)+DATE(1970,1,1)</f>
        <v>42609.311990740738</v>
      </c>
      <c r="T2642" s="14">
        <f>(((Table1[[#This Row],[deadline]]/60)/60)/24)+DATE(1970,1,1)</f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9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>ROUND(Table1[[#This Row],[pledged]]/Table1[[#This Row],[goal]]*100,0)</f>
        <v>109</v>
      </c>
      <c r="P2643">
        <f>IFERROR(ROUND(Table1[[#This Row],[pledged]]/Table1[[#This Row],[backers_count]],2),0)</f>
        <v>36.33</v>
      </c>
      <c r="Q2643" t="s">
        <v>8324</v>
      </c>
      <c r="R2643" t="s">
        <v>8327</v>
      </c>
      <c r="S2643" s="14">
        <f>(((Table1[[#This Row],[launched_at]]/60)/60)/24)+DATE(1970,1,1)</f>
        <v>41779.310034722221</v>
      </c>
      <c r="T2643" s="14">
        <f>(((Table1[[#This Row],[deadline]]/60)/60)/24)+DATE(1970,1,1)</f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9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>ROUND(Table1[[#This Row],[pledged]]/Table1[[#This Row],[goal]]*100,0)</f>
        <v>27</v>
      </c>
      <c r="P2644">
        <f>IFERROR(ROUND(Table1[[#This Row],[pledged]]/Table1[[#This Row],[backers_count]],2),0)</f>
        <v>38.71</v>
      </c>
      <c r="Q2644" t="s">
        <v>8324</v>
      </c>
      <c r="R2644" t="s">
        <v>8327</v>
      </c>
      <c r="S2644" s="14">
        <f>(((Table1[[#This Row],[launched_at]]/60)/60)/24)+DATE(1970,1,1)</f>
        <v>42762.545810185184</v>
      </c>
      <c r="T2644" s="14">
        <f>(((Table1[[#This Row],[deadline]]/60)/60)/24)+DATE(1970,1,1)</f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9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>ROUND(Table1[[#This Row],[pledged]]/Table1[[#This Row],[goal]]*100,0)</f>
        <v>5</v>
      </c>
      <c r="P2645">
        <f>IFERROR(ROUND(Table1[[#This Row],[pledged]]/Table1[[#This Row],[backers_count]],2),0)</f>
        <v>60.11</v>
      </c>
      <c r="Q2645" t="s">
        <v>8324</v>
      </c>
      <c r="R2645" t="s">
        <v>8327</v>
      </c>
      <c r="S2645" s="14">
        <f>(((Table1[[#This Row],[launched_at]]/60)/60)/24)+DATE(1970,1,1)</f>
        <v>42289.94049768518</v>
      </c>
      <c r="T2645" s="14">
        <f>(((Table1[[#This Row],[deadline]]/60)/60)/24)+DATE(1970,1,1)</f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9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>ROUND(Table1[[#This Row],[pledged]]/Table1[[#This Row],[goal]]*100,0)</f>
        <v>108</v>
      </c>
      <c r="P2646">
        <f>IFERROR(ROUND(Table1[[#This Row],[pledged]]/Table1[[#This Row],[backers_count]],2),0)</f>
        <v>33.75</v>
      </c>
      <c r="Q2646" t="s">
        <v>8324</v>
      </c>
      <c r="R2646" t="s">
        <v>8327</v>
      </c>
      <c r="S2646" s="14">
        <f>(((Table1[[#This Row],[launched_at]]/60)/60)/24)+DATE(1970,1,1)</f>
        <v>42788.565208333333</v>
      </c>
      <c r="T2646" s="14">
        <f>(((Table1[[#This Row],[deadline]]/60)/60)/24)+DATE(1970,1,1)</f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9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>ROUND(Table1[[#This Row],[pledged]]/Table1[[#This Row],[goal]]*100,0)</f>
        <v>108</v>
      </c>
      <c r="P2647">
        <f>IFERROR(ROUND(Table1[[#This Row],[pledged]]/Table1[[#This Row],[backers_count]],2),0)</f>
        <v>33.75</v>
      </c>
      <c r="Q2647" t="s">
        <v>8324</v>
      </c>
      <c r="R2647" t="s">
        <v>8327</v>
      </c>
      <c r="S2647" s="14">
        <f>(((Table1[[#This Row],[launched_at]]/60)/60)/24)+DATE(1970,1,1)</f>
        <v>41990.585486111115</v>
      </c>
      <c r="T2647" s="14">
        <f>(((Table1[[#This Row],[deadline]]/60)/60)/24)+DATE(1970,1,1)</f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9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>ROUND(Table1[[#This Row],[pledged]]/Table1[[#This Row],[goal]]*100,0)</f>
        <v>107</v>
      </c>
      <c r="P2648">
        <f>IFERROR(ROUND(Table1[[#This Row],[pledged]]/Table1[[#This Row],[backers_count]],2),0)</f>
        <v>35.799999999999997</v>
      </c>
      <c r="Q2648" t="s">
        <v>8324</v>
      </c>
      <c r="R2648" t="s">
        <v>8327</v>
      </c>
      <c r="S2648" s="14">
        <f>(((Table1[[#This Row],[launched_at]]/60)/60)/24)+DATE(1970,1,1)</f>
        <v>41914.100289351853</v>
      </c>
      <c r="T2648" s="14">
        <f>(((Table1[[#This Row],[deadline]]/60)/60)/24)+DATE(1970,1,1)</f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9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>ROUND(Table1[[#This Row],[pledged]]/Table1[[#This Row],[goal]]*100,0)</f>
        <v>106</v>
      </c>
      <c r="P2649">
        <f>IFERROR(ROUND(Table1[[#This Row],[pledged]]/Table1[[#This Row],[backers_count]],2),0)</f>
        <v>58.9</v>
      </c>
      <c r="Q2649" t="s">
        <v>8324</v>
      </c>
      <c r="R2649" t="s">
        <v>8327</v>
      </c>
      <c r="S2649" s="14">
        <f>(((Table1[[#This Row],[launched_at]]/60)/60)/24)+DATE(1970,1,1)</f>
        <v>41927.848900462966</v>
      </c>
      <c r="T2649" s="14">
        <f>(((Table1[[#This Row],[deadline]]/60)/60)/24)+DATE(1970,1,1)</f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9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>ROUND(Table1[[#This Row],[pledged]]/Table1[[#This Row],[goal]]*100,0)</f>
        <v>9</v>
      </c>
      <c r="P2650">
        <f>IFERROR(ROUND(Table1[[#This Row],[pledged]]/Table1[[#This Row],[backers_count]],2),0)</f>
        <v>44.17</v>
      </c>
      <c r="Q2650" t="s">
        <v>8320</v>
      </c>
      <c r="R2650" t="s">
        <v>8346</v>
      </c>
      <c r="S2650" s="14">
        <f>(((Table1[[#This Row],[launched_at]]/60)/60)/24)+DATE(1970,1,1)</f>
        <v>41723.9533912037</v>
      </c>
      <c r="T2650" s="14">
        <f>(((Table1[[#This Row],[deadline]]/60)/60)/24)+DATE(1970,1,1)</f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9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>ROUND(Table1[[#This Row],[pledged]]/Table1[[#This Row],[goal]]*100,0)</f>
        <v>11</v>
      </c>
      <c r="P2651">
        <f>IFERROR(ROUND(Table1[[#This Row],[pledged]]/Table1[[#This Row],[backers_count]],2),0)</f>
        <v>48.18</v>
      </c>
      <c r="Q2651" t="s">
        <v>8320</v>
      </c>
      <c r="R2651" t="s">
        <v>8346</v>
      </c>
      <c r="S2651" s="14">
        <f>(((Table1[[#This Row],[launched_at]]/60)/60)/24)+DATE(1970,1,1)</f>
        <v>42294.628449074073</v>
      </c>
      <c r="T2651" s="14">
        <f>(((Table1[[#This Row],[deadline]]/60)/60)/24)+DATE(1970,1,1)</f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9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>ROUND(Table1[[#This Row],[pledged]]/Table1[[#This Row],[goal]]*100,0)</f>
        <v>106</v>
      </c>
      <c r="P2652">
        <f>IFERROR(ROUND(Table1[[#This Row],[pledged]]/Table1[[#This Row],[backers_count]],2),0)</f>
        <v>75.709999999999994</v>
      </c>
      <c r="Q2652" t="s">
        <v>8324</v>
      </c>
      <c r="R2652" t="s">
        <v>8327</v>
      </c>
      <c r="S2652" s="14">
        <f>(((Table1[[#This Row],[launched_at]]/60)/60)/24)+DATE(1970,1,1)</f>
        <v>42214.6956712963</v>
      </c>
      <c r="T2652" s="14">
        <f>(((Table1[[#This Row],[deadline]]/60)/60)/24)+DATE(1970,1,1)</f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9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>ROUND(Table1[[#This Row],[pledged]]/Table1[[#This Row],[goal]]*100,0)</f>
        <v>105</v>
      </c>
      <c r="P2653">
        <f>IFERROR(ROUND(Table1[[#This Row],[pledged]]/Table1[[#This Row],[backers_count]],2),0)</f>
        <v>21.1</v>
      </c>
      <c r="Q2653" t="s">
        <v>8324</v>
      </c>
      <c r="R2653" t="s">
        <v>8327</v>
      </c>
      <c r="S2653" s="14">
        <f>(((Table1[[#This Row],[launched_at]]/60)/60)/24)+DATE(1970,1,1)</f>
        <v>42555.671944444446</v>
      </c>
      <c r="T2653" s="14">
        <f>(((Table1[[#This Row],[deadline]]/60)/60)/24)+DATE(1970,1,1)</f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9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>ROUND(Table1[[#This Row],[pledged]]/Table1[[#This Row],[goal]]*100,0)</f>
        <v>11</v>
      </c>
      <c r="P2654">
        <f>IFERROR(ROUND(Table1[[#This Row],[pledged]]/Table1[[#This Row],[backers_count]],2),0)</f>
        <v>47.91</v>
      </c>
      <c r="Q2654" t="s">
        <v>8324</v>
      </c>
      <c r="R2654" t="s">
        <v>8327</v>
      </c>
      <c r="S2654" s="14">
        <f>(((Table1[[#This Row],[launched_at]]/60)/60)/24)+DATE(1970,1,1)</f>
        <v>42452.815659722226</v>
      </c>
      <c r="T2654" s="14">
        <f>(((Table1[[#This Row],[deadline]]/60)/60)/24)+DATE(1970,1,1)</f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9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>ROUND(Table1[[#This Row],[pledged]]/Table1[[#This Row],[goal]]*100,0)</f>
        <v>105</v>
      </c>
      <c r="P2655">
        <f>IFERROR(ROUND(Table1[[#This Row],[pledged]]/Table1[[#This Row],[backers_count]],2),0)</f>
        <v>15</v>
      </c>
      <c r="Q2655" t="s">
        <v>8322</v>
      </c>
      <c r="R2655" t="s">
        <v>8333</v>
      </c>
      <c r="S2655" s="14">
        <f>(((Table1[[#This Row],[launched_at]]/60)/60)/24)+DATE(1970,1,1)</f>
        <v>42405.702349537038</v>
      </c>
      <c r="T2655" s="14">
        <f>(((Table1[[#This Row],[deadline]]/60)/60)/24)+DATE(1970,1,1)</f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9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>ROUND(Table1[[#This Row],[pledged]]/Table1[[#This Row],[goal]]*100,0)</f>
        <v>175</v>
      </c>
      <c r="P2656">
        <f>IFERROR(ROUND(Table1[[#This Row],[pledged]]/Table1[[#This Row],[backers_count]],2),0)</f>
        <v>29.17</v>
      </c>
      <c r="Q2656" t="s">
        <v>8324</v>
      </c>
      <c r="R2656" t="s">
        <v>8327</v>
      </c>
      <c r="S2656" s="14">
        <f>(((Table1[[#This Row],[launched_at]]/60)/60)/24)+DATE(1970,1,1)</f>
        <v>41889.768229166664</v>
      </c>
      <c r="T2656" s="14">
        <f>(((Table1[[#This Row],[deadline]]/60)/60)/24)+DATE(1970,1,1)</f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9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>ROUND(Table1[[#This Row],[pledged]]/Table1[[#This Row],[goal]]*100,0)</f>
        <v>105</v>
      </c>
      <c r="P2657">
        <f>IFERROR(ROUND(Table1[[#This Row],[pledged]]/Table1[[#This Row],[backers_count]],2),0)</f>
        <v>75</v>
      </c>
      <c r="Q2657" t="s">
        <v>8324</v>
      </c>
      <c r="R2657" t="s">
        <v>8336</v>
      </c>
      <c r="S2657" s="14">
        <f>(((Table1[[#This Row],[launched_at]]/60)/60)/24)+DATE(1970,1,1)</f>
        <v>42458.127175925925</v>
      </c>
      <c r="T2657" s="14">
        <f>(((Table1[[#This Row],[deadline]]/60)/60)/24)+DATE(1970,1,1)</f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9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>ROUND(Table1[[#This Row],[pledged]]/Table1[[#This Row],[goal]]*100,0)</f>
        <v>5</v>
      </c>
      <c r="P2658">
        <f>IFERROR(ROUND(Table1[[#This Row],[pledged]]/Table1[[#This Row],[backers_count]],2),0)</f>
        <v>57.89</v>
      </c>
      <c r="Q2658" t="s">
        <v>8324</v>
      </c>
      <c r="R2658" t="s">
        <v>8325</v>
      </c>
      <c r="S2658" s="14">
        <f>(((Table1[[#This Row],[launched_at]]/60)/60)/24)+DATE(1970,1,1)</f>
        <v>42615.121921296297</v>
      </c>
      <c r="T2658" s="14">
        <f>(((Table1[[#This Row],[deadline]]/60)/60)/24)+DATE(1970,1,1)</f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9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>ROUND(Table1[[#This Row],[pledged]]/Table1[[#This Row],[goal]]*100,0)</f>
        <v>104</v>
      </c>
      <c r="P2659">
        <f>IFERROR(ROUND(Table1[[#This Row],[pledged]]/Table1[[#This Row],[backers_count]],2),0)</f>
        <v>32.5</v>
      </c>
      <c r="Q2659" t="s">
        <v>8328</v>
      </c>
      <c r="R2659" t="s">
        <v>8332</v>
      </c>
      <c r="S2659" s="14">
        <f>(((Table1[[#This Row],[launched_at]]/60)/60)/24)+DATE(1970,1,1)</f>
        <v>42504.801388888889</v>
      </c>
      <c r="T2659" s="14">
        <f>(((Table1[[#This Row],[deadline]]/60)/60)/24)+DATE(1970,1,1)</f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9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>ROUND(Table1[[#This Row],[pledged]]/Table1[[#This Row],[goal]]*100,0)</f>
        <v>3</v>
      </c>
      <c r="P2660">
        <f>IFERROR(ROUND(Table1[[#This Row],[pledged]]/Table1[[#This Row],[backers_count]],2),0)</f>
        <v>65</v>
      </c>
      <c r="Q2660" t="s">
        <v>8328</v>
      </c>
      <c r="R2660" t="s">
        <v>8351</v>
      </c>
      <c r="S2660" s="14">
        <f>(((Table1[[#This Row],[launched_at]]/60)/60)/24)+DATE(1970,1,1)</f>
        <v>41081.69027777778</v>
      </c>
      <c r="T2660" s="14">
        <f>(((Table1[[#This Row],[deadline]]/60)/60)/24)+DATE(1970,1,1)</f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9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>ROUND(Table1[[#This Row],[pledged]]/Table1[[#This Row],[goal]]*100,0)</f>
        <v>104</v>
      </c>
      <c r="P2661">
        <f>IFERROR(ROUND(Table1[[#This Row],[pledged]]/Table1[[#This Row],[backers_count]],2),0)</f>
        <v>47.27</v>
      </c>
      <c r="Q2661" t="s">
        <v>8328</v>
      </c>
      <c r="R2661" t="s">
        <v>8332</v>
      </c>
      <c r="S2661" s="14">
        <f>(((Table1[[#This Row],[launched_at]]/60)/60)/24)+DATE(1970,1,1)</f>
        <v>42430.702210648145</v>
      </c>
      <c r="T2661" s="14">
        <f>(((Table1[[#This Row],[deadline]]/60)/60)/24)+DATE(1970,1,1)</f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9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>ROUND(Table1[[#This Row],[pledged]]/Table1[[#This Row],[goal]]*100,0)</f>
        <v>104</v>
      </c>
      <c r="P2662">
        <f>IFERROR(ROUND(Table1[[#This Row],[pledged]]/Table1[[#This Row],[backers_count]],2),0)</f>
        <v>57.78</v>
      </c>
      <c r="Q2662" t="s">
        <v>8324</v>
      </c>
      <c r="R2662" t="s">
        <v>8327</v>
      </c>
      <c r="S2662" s="14">
        <f>(((Table1[[#This Row],[launched_at]]/60)/60)/24)+DATE(1970,1,1)</f>
        <v>41828.646319444444</v>
      </c>
      <c r="T2662" s="14">
        <f>(((Table1[[#This Row],[deadline]]/60)/60)/24)+DATE(1970,1,1)</f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9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>ROUND(Table1[[#This Row],[pledged]]/Table1[[#This Row],[goal]]*100,0)</f>
        <v>3</v>
      </c>
      <c r="P2663">
        <f>IFERROR(ROUND(Table1[[#This Row],[pledged]]/Table1[[#This Row],[backers_count]],2),0)</f>
        <v>47.27</v>
      </c>
      <c r="Q2663" t="s">
        <v>8324</v>
      </c>
      <c r="R2663" t="s">
        <v>8327</v>
      </c>
      <c r="S2663" s="14">
        <f>(((Table1[[#This Row],[launched_at]]/60)/60)/24)+DATE(1970,1,1)</f>
        <v>42679.958472222221</v>
      </c>
      <c r="T2663" s="14">
        <f>(((Table1[[#This Row],[deadline]]/60)/60)/24)+DATE(1970,1,1)</f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9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>ROUND(Table1[[#This Row],[pledged]]/Table1[[#This Row],[goal]]*100,0)</f>
        <v>104</v>
      </c>
      <c r="P2664">
        <f>IFERROR(ROUND(Table1[[#This Row],[pledged]]/Table1[[#This Row],[backers_count]],2),0)</f>
        <v>34.6</v>
      </c>
      <c r="Q2664" t="s">
        <v>8328</v>
      </c>
      <c r="R2664" t="s">
        <v>8332</v>
      </c>
      <c r="S2664" s="14">
        <f>(((Table1[[#This Row],[launched_at]]/60)/60)/24)+DATE(1970,1,1)</f>
        <v>40122.751620370371</v>
      </c>
      <c r="T2664" s="14">
        <f>(((Table1[[#This Row],[deadline]]/60)/60)/24)+DATE(1970,1,1)</f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9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>ROUND(Table1[[#This Row],[pledged]]/Table1[[#This Row],[goal]]*100,0)</f>
        <v>103</v>
      </c>
      <c r="P2665">
        <f>IFERROR(ROUND(Table1[[#This Row],[pledged]]/Table1[[#This Row],[backers_count]],2),0)</f>
        <v>51.6</v>
      </c>
      <c r="Q2665" t="s">
        <v>8328</v>
      </c>
      <c r="R2665" t="s">
        <v>8329</v>
      </c>
      <c r="S2665" s="14">
        <f>(((Table1[[#This Row],[launched_at]]/60)/60)/24)+DATE(1970,1,1)</f>
        <v>40542.839282407411</v>
      </c>
      <c r="T2665" s="14">
        <f>(((Table1[[#This Row],[deadline]]/60)/60)/24)+DATE(1970,1,1)</f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9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>ROUND(Table1[[#This Row],[pledged]]/Table1[[#This Row],[goal]]*100,0)</f>
        <v>2</v>
      </c>
      <c r="P2666">
        <f>IFERROR(ROUND(Table1[[#This Row],[pledged]]/Table1[[#This Row],[backers_count]],2),0)</f>
        <v>84.83</v>
      </c>
      <c r="Q2666" t="s">
        <v>8314</v>
      </c>
      <c r="R2666" t="s">
        <v>8315</v>
      </c>
      <c r="S2666" s="14">
        <f>(((Table1[[#This Row],[launched_at]]/60)/60)/24)+DATE(1970,1,1)</f>
        <v>42548.876192129625</v>
      </c>
      <c r="T2666" s="14">
        <f>(((Table1[[#This Row],[deadline]]/60)/60)/24)+DATE(1970,1,1)</f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9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>ROUND(Table1[[#This Row],[pledged]]/Table1[[#This Row],[goal]]*100,0)</f>
        <v>17</v>
      </c>
      <c r="P2667">
        <f>IFERROR(ROUND(Table1[[#This Row],[pledged]]/Table1[[#This Row],[backers_count]],2),0)</f>
        <v>101.8</v>
      </c>
      <c r="Q2667" t="s">
        <v>8314</v>
      </c>
      <c r="R2667" t="s">
        <v>8354</v>
      </c>
      <c r="S2667" s="14">
        <f>(((Table1[[#This Row],[launched_at]]/60)/60)/24)+DATE(1970,1,1)</f>
        <v>42398.195972222224</v>
      </c>
      <c r="T2667" s="14">
        <f>(((Table1[[#This Row],[deadline]]/60)/60)/24)+DATE(1970,1,1)</f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9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>ROUND(Table1[[#This Row],[pledged]]/Table1[[#This Row],[goal]]*100,0)</f>
        <v>5</v>
      </c>
      <c r="P2668">
        <f>IFERROR(ROUND(Table1[[#This Row],[pledged]]/Table1[[#This Row],[backers_count]],2),0)</f>
        <v>84.33</v>
      </c>
      <c r="Q2668" t="s">
        <v>8312</v>
      </c>
      <c r="R2668" t="s">
        <v>8350</v>
      </c>
      <c r="S2668" s="14">
        <f>(((Table1[[#This Row],[launched_at]]/60)/60)/24)+DATE(1970,1,1)</f>
        <v>42017.927418981482</v>
      </c>
      <c r="T2668" s="14">
        <f>(((Table1[[#This Row],[deadline]]/60)/60)/24)+DATE(1970,1,1)</f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9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>ROUND(Table1[[#This Row],[pledged]]/Table1[[#This Row],[goal]]*100,0)</f>
        <v>202</v>
      </c>
      <c r="P2669">
        <f>IFERROR(ROUND(Table1[[#This Row],[pledged]]/Table1[[#This Row],[backers_count]],2),0)</f>
        <v>29.71</v>
      </c>
      <c r="Q2669" t="s">
        <v>8324</v>
      </c>
      <c r="R2669" t="s">
        <v>8327</v>
      </c>
      <c r="S2669" s="14">
        <f>(((Table1[[#This Row],[launched_at]]/60)/60)/24)+DATE(1970,1,1)</f>
        <v>42179.898472222223</v>
      </c>
      <c r="T2669" s="14">
        <f>(((Table1[[#This Row],[deadline]]/60)/60)/24)+DATE(1970,1,1)</f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9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>ROUND(Table1[[#This Row],[pledged]]/Table1[[#This Row],[goal]]*100,0)</f>
        <v>20</v>
      </c>
      <c r="P2670">
        <f>IFERROR(ROUND(Table1[[#This Row],[pledged]]/Table1[[#This Row],[backers_count]],2),0)</f>
        <v>50.4</v>
      </c>
      <c r="Q2670" t="s">
        <v>8324</v>
      </c>
      <c r="R2670" t="s">
        <v>8327</v>
      </c>
      <c r="S2670" s="14">
        <f>(((Table1[[#This Row],[launched_at]]/60)/60)/24)+DATE(1970,1,1)</f>
        <v>42531.195277777777</v>
      </c>
      <c r="T2670" s="14">
        <f>(((Table1[[#This Row],[deadline]]/60)/60)/24)+DATE(1970,1,1)</f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9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>ROUND(Table1[[#This Row],[pledged]]/Table1[[#This Row],[goal]]*100,0)</f>
        <v>144</v>
      </c>
      <c r="P2671">
        <f>IFERROR(ROUND(Table1[[#This Row],[pledged]]/Table1[[#This Row],[backers_count]],2),0)</f>
        <v>22.91</v>
      </c>
      <c r="Q2671" t="s">
        <v>8324</v>
      </c>
      <c r="R2671" t="s">
        <v>8327</v>
      </c>
      <c r="S2671" s="14">
        <f>(((Table1[[#This Row],[launched_at]]/60)/60)/24)+DATE(1970,1,1)</f>
        <v>42139.816840277781</v>
      </c>
      <c r="T2671" s="14">
        <f>(((Table1[[#This Row],[deadline]]/60)/60)/24)+DATE(1970,1,1)</f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9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>ROUND(Table1[[#This Row],[pledged]]/Table1[[#This Row],[goal]]*100,0)</f>
        <v>101</v>
      </c>
      <c r="P2672">
        <f>IFERROR(ROUND(Table1[[#This Row],[pledged]]/Table1[[#This Row],[backers_count]],2),0)</f>
        <v>25.16</v>
      </c>
      <c r="Q2672" t="s">
        <v>8324</v>
      </c>
      <c r="R2672" t="s">
        <v>8327</v>
      </c>
      <c r="S2672" s="14">
        <f>(((Table1[[#This Row],[launched_at]]/60)/60)/24)+DATE(1970,1,1)</f>
        <v>42535.049849537041</v>
      </c>
      <c r="T2672" s="14">
        <f>(((Table1[[#This Row],[deadline]]/60)/60)/24)+DATE(1970,1,1)</f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9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>ROUND(Table1[[#This Row],[pledged]]/Table1[[#This Row],[goal]]*100,0)</f>
        <v>1</v>
      </c>
      <c r="P2673">
        <f>IFERROR(ROUND(Table1[[#This Row],[pledged]]/Table1[[#This Row],[backers_count]],2),0)</f>
        <v>167.67</v>
      </c>
      <c r="Q2673" t="s">
        <v>8309</v>
      </c>
      <c r="R2673" t="s">
        <v>8311</v>
      </c>
      <c r="S2673" s="14">
        <f>(((Table1[[#This Row],[launched_at]]/60)/60)/24)+DATE(1970,1,1)</f>
        <v>42705.690347222218</v>
      </c>
      <c r="T2673" s="14">
        <f>(((Table1[[#This Row],[deadline]]/60)/60)/24)+DATE(1970,1,1)</f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9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>ROUND(Table1[[#This Row],[pledged]]/Table1[[#This Row],[goal]]*100,0)</f>
        <v>100</v>
      </c>
      <c r="P2674">
        <f>IFERROR(ROUND(Table1[[#This Row],[pledged]]/Table1[[#This Row],[backers_count]],2),0)</f>
        <v>31.38</v>
      </c>
      <c r="Q2674" t="s">
        <v>8322</v>
      </c>
      <c r="R2674" t="s">
        <v>8344</v>
      </c>
      <c r="S2674" s="14">
        <f>(((Table1[[#This Row],[launched_at]]/60)/60)/24)+DATE(1970,1,1)</f>
        <v>40706.297442129631</v>
      </c>
      <c r="T2674" s="14">
        <f>(((Table1[[#This Row],[deadline]]/60)/60)/24)+DATE(1970,1,1)</f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9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>ROUND(Table1[[#This Row],[pledged]]/Table1[[#This Row],[goal]]*100,0)</f>
        <v>100</v>
      </c>
      <c r="P2675">
        <f>IFERROR(ROUND(Table1[[#This Row],[pledged]]/Table1[[#This Row],[backers_count]],2),0)</f>
        <v>62.63</v>
      </c>
      <c r="Q2675" t="s">
        <v>8324</v>
      </c>
      <c r="R2675" t="s">
        <v>8327</v>
      </c>
      <c r="S2675" s="14">
        <f>(((Table1[[#This Row],[launched_at]]/60)/60)/24)+DATE(1970,1,1)</f>
        <v>42593.865405092598</v>
      </c>
      <c r="T2675" s="14">
        <f>(((Table1[[#This Row],[deadline]]/60)/60)/24)+DATE(1970,1,1)</f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9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>ROUND(Table1[[#This Row],[pledged]]/Table1[[#This Row],[goal]]*100,0)</f>
        <v>100</v>
      </c>
      <c r="P2676">
        <f>IFERROR(ROUND(Table1[[#This Row],[pledged]]/Table1[[#This Row],[backers_count]],2),0)</f>
        <v>71.430000000000007</v>
      </c>
      <c r="Q2676" t="s">
        <v>8322</v>
      </c>
      <c r="R2676" t="s">
        <v>8344</v>
      </c>
      <c r="S2676" s="14">
        <f>(((Table1[[#This Row],[launched_at]]/60)/60)/24)+DATE(1970,1,1)</f>
        <v>40648.757939814815</v>
      </c>
      <c r="T2676" s="14">
        <f>(((Table1[[#This Row],[deadline]]/60)/60)/24)+DATE(1970,1,1)</f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9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>ROUND(Table1[[#This Row],[pledged]]/Table1[[#This Row],[goal]]*100,0)</f>
        <v>100</v>
      </c>
      <c r="P2677">
        <f>IFERROR(ROUND(Table1[[#This Row],[pledged]]/Table1[[#This Row],[backers_count]],2),0)</f>
        <v>500</v>
      </c>
      <c r="Q2677" t="s">
        <v>8322</v>
      </c>
      <c r="R2677" t="s">
        <v>8338</v>
      </c>
      <c r="S2677" s="14">
        <f>(((Table1[[#This Row],[launched_at]]/60)/60)/24)+DATE(1970,1,1)</f>
        <v>42187.920972222222</v>
      </c>
      <c r="T2677" s="14">
        <f>(((Table1[[#This Row],[deadline]]/60)/60)/24)+DATE(1970,1,1)</f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9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>ROUND(Table1[[#This Row],[pledged]]/Table1[[#This Row],[goal]]*100,0)</f>
        <v>143</v>
      </c>
      <c r="P2678">
        <f>IFERROR(ROUND(Table1[[#This Row],[pledged]]/Table1[[#This Row],[backers_count]],2),0)</f>
        <v>25</v>
      </c>
      <c r="Q2678" t="s">
        <v>8328</v>
      </c>
      <c r="R2678" t="s">
        <v>8332</v>
      </c>
      <c r="S2678" s="14">
        <f>(((Table1[[#This Row],[launched_at]]/60)/60)/24)+DATE(1970,1,1)</f>
        <v>40576.539664351854</v>
      </c>
      <c r="T2678" s="14">
        <f>(((Table1[[#This Row],[deadline]]/60)/60)/24)+DATE(1970,1,1)</f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9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>ROUND(Table1[[#This Row],[pledged]]/Table1[[#This Row],[goal]]*100,0)</f>
        <v>9</v>
      </c>
      <c r="P2679">
        <f>IFERROR(ROUND(Table1[[#This Row],[pledged]]/Table1[[#This Row],[backers_count]],2),0)</f>
        <v>29.41</v>
      </c>
      <c r="Q2679" t="s">
        <v>8324</v>
      </c>
      <c r="R2679" t="s">
        <v>8327</v>
      </c>
      <c r="S2679" s="14">
        <f>(((Table1[[#This Row],[launched_at]]/60)/60)/24)+DATE(1970,1,1)</f>
        <v>41869.714166666665</v>
      </c>
      <c r="T2679" s="14">
        <f>(((Table1[[#This Row],[deadline]]/60)/60)/24)+DATE(1970,1,1)</f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9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>ROUND(Table1[[#This Row],[pledged]]/Table1[[#This Row],[goal]]*100,0)</f>
        <v>100</v>
      </c>
      <c r="P2680">
        <f>IFERROR(ROUND(Table1[[#This Row],[pledged]]/Table1[[#This Row],[backers_count]],2),0)</f>
        <v>83.33</v>
      </c>
      <c r="Q2680" t="s">
        <v>8324</v>
      </c>
      <c r="R2680" t="s">
        <v>8336</v>
      </c>
      <c r="S2680" s="14">
        <f>(((Table1[[#This Row],[launched_at]]/60)/60)/24)+DATE(1970,1,1)</f>
        <v>42097.874155092592</v>
      </c>
      <c r="T2680" s="14">
        <f>(((Table1[[#This Row],[deadline]]/60)/60)/24)+DATE(1970,1,1)</f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9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>ROUND(Table1[[#This Row],[pledged]]/Table1[[#This Row],[goal]]*100,0)</f>
        <v>100</v>
      </c>
      <c r="P2681">
        <f>IFERROR(ROUND(Table1[[#This Row],[pledged]]/Table1[[#This Row],[backers_count]],2),0)</f>
        <v>62.5</v>
      </c>
      <c r="Q2681" t="s">
        <v>8324</v>
      </c>
      <c r="R2681" t="s">
        <v>8325</v>
      </c>
      <c r="S2681" s="14">
        <f>(((Table1[[#This Row],[launched_at]]/60)/60)/24)+DATE(1970,1,1)</f>
        <v>42752.827199074076</v>
      </c>
      <c r="T2681" s="14">
        <f>(((Table1[[#This Row],[deadline]]/60)/60)/24)+DATE(1970,1,1)</f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9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>ROUND(Table1[[#This Row],[pledged]]/Table1[[#This Row],[goal]]*100,0)</f>
        <v>100</v>
      </c>
      <c r="P2682">
        <f>IFERROR(ROUND(Table1[[#This Row],[pledged]]/Table1[[#This Row],[backers_count]],2),0)</f>
        <v>41.67</v>
      </c>
      <c r="Q2682" t="s">
        <v>8324</v>
      </c>
      <c r="R2682" t="s">
        <v>8327</v>
      </c>
      <c r="S2682" s="14">
        <f>(((Table1[[#This Row],[launched_at]]/60)/60)/24)+DATE(1970,1,1)</f>
        <v>42446.845543981486</v>
      </c>
      <c r="T2682" s="14">
        <f>(((Table1[[#This Row],[deadline]]/60)/60)/24)+DATE(1970,1,1)</f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9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>ROUND(Table1[[#This Row],[pledged]]/Table1[[#This Row],[goal]]*100,0)</f>
        <v>100</v>
      </c>
      <c r="P2683">
        <f>IFERROR(ROUND(Table1[[#This Row],[pledged]]/Table1[[#This Row],[backers_count]],2),0)</f>
        <v>55.56</v>
      </c>
      <c r="Q2683" t="s">
        <v>8324</v>
      </c>
      <c r="R2683" t="s">
        <v>8327</v>
      </c>
      <c r="S2683" s="14">
        <f>(((Table1[[#This Row],[launched_at]]/60)/60)/24)+DATE(1970,1,1)</f>
        <v>42146.570393518516</v>
      </c>
      <c r="T2683" s="14">
        <f>(((Table1[[#This Row],[deadline]]/60)/60)/24)+DATE(1970,1,1)</f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9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>ROUND(Table1[[#This Row],[pledged]]/Table1[[#This Row],[goal]]*100,0)</f>
        <v>100</v>
      </c>
      <c r="P2684">
        <f>IFERROR(ROUND(Table1[[#This Row],[pledged]]/Table1[[#This Row],[backers_count]],2),0)</f>
        <v>35.71</v>
      </c>
      <c r="Q2684" t="s">
        <v>8324</v>
      </c>
      <c r="R2684" t="s">
        <v>8327</v>
      </c>
      <c r="S2684" s="14">
        <f>(((Table1[[#This Row],[launched_at]]/60)/60)/24)+DATE(1970,1,1)</f>
        <v>42430.762222222227</v>
      </c>
      <c r="T2684" s="14">
        <f>(((Table1[[#This Row],[deadline]]/60)/60)/24)+DATE(1970,1,1)</f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9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>ROUND(Table1[[#This Row],[pledged]]/Table1[[#This Row],[goal]]*100,0)</f>
        <v>100</v>
      </c>
      <c r="P2685">
        <f>IFERROR(ROUND(Table1[[#This Row],[pledged]]/Table1[[#This Row],[backers_count]],2),0)</f>
        <v>29.41</v>
      </c>
      <c r="Q2685" t="s">
        <v>8324</v>
      </c>
      <c r="R2685" t="s">
        <v>8327</v>
      </c>
      <c r="S2685" s="14">
        <f>(((Table1[[#This Row],[launched_at]]/60)/60)/24)+DATE(1970,1,1)</f>
        <v>42381.478981481487</v>
      </c>
      <c r="T2685" s="14">
        <f>(((Table1[[#This Row],[deadline]]/60)/60)/24)+DATE(1970,1,1)</f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9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>ROUND(Table1[[#This Row],[pledged]]/Table1[[#This Row],[goal]]*100,0)</f>
        <v>100</v>
      </c>
      <c r="P2686">
        <f>IFERROR(ROUND(Table1[[#This Row],[pledged]]/Table1[[#This Row],[backers_count]],2),0)</f>
        <v>166.67</v>
      </c>
      <c r="Q2686" t="s">
        <v>8324</v>
      </c>
      <c r="R2686" t="s">
        <v>8336</v>
      </c>
      <c r="S2686" s="14">
        <f>(((Table1[[#This Row],[launched_at]]/60)/60)/24)+DATE(1970,1,1)</f>
        <v>42173.466863425929</v>
      </c>
      <c r="T2686" s="14">
        <f>(((Table1[[#This Row],[deadline]]/60)/60)/24)+DATE(1970,1,1)</f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9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>ROUND(Table1[[#This Row],[pledged]]/Table1[[#This Row],[goal]]*100,0)</f>
        <v>1</v>
      </c>
      <c r="P2687">
        <f>IFERROR(ROUND(Table1[[#This Row],[pledged]]/Table1[[#This Row],[backers_count]],2),0)</f>
        <v>500</v>
      </c>
      <c r="Q2687" t="s">
        <v>8324</v>
      </c>
      <c r="R2687" t="s">
        <v>8336</v>
      </c>
      <c r="S2687" s="14">
        <f>(((Table1[[#This Row],[launched_at]]/60)/60)/24)+DATE(1970,1,1)</f>
        <v>42333.695821759262</v>
      </c>
      <c r="T2687" s="14">
        <f>(((Table1[[#This Row],[deadline]]/60)/60)/24)+DATE(1970,1,1)</f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9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>ROUND(Table1[[#This Row],[pledged]]/Table1[[#This Row],[goal]]*100,0)</f>
        <v>17</v>
      </c>
      <c r="P2688">
        <f>IFERROR(ROUND(Table1[[#This Row],[pledged]]/Table1[[#This Row],[backers_count]],2),0)</f>
        <v>29.24</v>
      </c>
      <c r="Q2688" t="s">
        <v>8324</v>
      </c>
      <c r="R2688" t="s">
        <v>8327</v>
      </c>
      <c r="S2688" s="14">
        <f>(((Table1[[#This Row],[launched_at]]/60)/60)/24)+DATE(1970,1,1)</f>
        <v>41950.26694444444</v>
      </c>
      <c r="T2688" s="14">
        <f>(((Table1[[#This Row],[deadline]]/60)/60)/24)+DATE(1970,1,1)</f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9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>ROUND(Table1[[#This Row],[pledged]]/Table1[[#This Row],[goal]]*100,0)</f>
        <v>164</v>
      </c>
      <c r="P2689">
        <f>IFERROR(ROUND(Table1[[#This Row],[pledged]]/Table1[[#This Row],[backers_count]],2),0)</f>
        <v>10.039999999999999</v>
      </c>
      <c r="Q2689" t="s">
        <v>8309</v>
      </c>
      <c r="R2689" t="s">
        <v>8316</v>
      </c>
      <c r="S2689" s="14">
        <f>(((Table1[[#This Row],[launched_at]]/60)/60)/24)+DATE(1970,1,1)</f>
        <v>42024.86513888889</v>
      </c>
      <c r="T2689" s="14">
        <f>(((Table1[[#This Row],[deadline]]/60)/60)/24)+DATE(1970,1,1)</f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9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>ROUND(Table1[[#This Row],[pledged]]/Table1[[#This Row],[goal]]*100,0)</f>
        <v>2</v>
      </c>
      <c r="P2690">
        <f>IFERROR(ROUND(Table1[[#This Row],[pledged]]/Table1[[#This Row],[backers_count]],2),0)</f>
        <v>163.33000000000001</v>
      </c>
      <c r="Q2690" t="s">
        <v>8324</v>
      </c>
      <c r="R2690" t="s">
        <v>8327</v>
      </c>
      <c r="S2690" s="14">
        <f>(((Table1[[#This Row],[launched_at]]/60)/60)/24)+DATE(1970,1,1)</f>
        <v>42523.739212962959</v>
      </c>
      <c r="T2690" s="14">
        <f>(((Table1[[#This Row],[deadline]]/60)/60)/24)+DATE(1970,1,1)</f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9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>ROUND(Table1[[#This Row],[pledged]]/Table1[[#This Row],[goal]]*100,0)</f>
        <v>10</v>
      </c>
      <c r="P2691">
        <f>IFERROR(ROUND(Table1[[#This Row],[pledged]]/Table1[[#This Row],[backers_count]],2),0)</f>
        <v>37.54</v>
      </c>
      <c r="Q2691" t="s">
        <v>8324</v>
      </c>
      <c r="R2691" t="s">
        <v>8327</v>
      </c>
      <c r="S2691" s="14">
        <f>(((Table1[[#This Row],[launched_at]]/60)/60)/24)+DATE(1970,1,1)</f>
        <v>42467.548541666663</v>
      </c>
      <c r="T2691" s="14">
        <f>(((Table1[[#This Row],[deadline]]/60)/60)/24)+DATE(1970,1,1)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9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>ROUND(Table1[[#This Row],[pledged]]/Table1[[#This Row],[goal]]*100,0)</f>
        <v>10</v>
      </c>
      <c r="P2692">
        <f>IFERROR(ROUND(Table1[[#This Row],[pledged]]/Table1[[#This Row],[backers_count]],2),0)</f>
        <v>54.11</v>
      </c>
      <c r="Q2692" t="s">
        <v>8328</v>
      </c>
      <c r="R2692" t="s">
        <v>8331</v>
      </c>
      <c r="S2692" s="14">
        <f>(((Table1[[#This Row],[launched_at]]/60)/60)/24)+DATE(1970,1,1)</f>
        <v>42427.721006944441</v>
      </c>
      <c r="T2692" s="14">
        <f>(((Table1[[#This Row],[deadline]]/60)/60)/24)+DATE(1970,1,1)</f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9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>ROUND(Table1[[#This Row],[pledged]]/Table1[[#This Row],[goal]]*100,0)</f>
        <v>2</v>
      </c>
      <c r="P2693">
        <f>IFERROR(ROUND(Table1[[#This Row],[pledged]]/Table1[[#This Row],[backers_count]],2),0)</f>
        <v>60.75</v>
      </c>
      <c r="Q2693" t="s">
        <v>8309</v>
      </c>
      <c r="R2693" t="s">
        <v>8311</v>
      </c>
      <c r="S2693" s="14">
        <f>(((Table1[[#This Row],[launched_at]]/60)/60)/24)+DATE(1970,1,1)</f>
        <v>42704.086053240739</v>
      </c>
      <c r="T2693" s="14">
        <f>(((Table1[[#This Row],[deadline]]/60)/60)/24)+DATE(1970,1,1)</f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9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>ROUND(Table1[[#This Row],[pledged]]/Table1[[#This Row],[goal]]*100,0)</f>
        <v>108</v>
      </c>
      <c r="P2694">
        <f>IFERROR(ROUND(Table1[[#This Row],[pledged]]/Table1[[#This Row],[backers_count]],2),0)</f>
        <v>44.09</v>
      </c>
      <c r="Q2694" t="s">
        <v>8324</v>
      </c>
      <c r="R2694" t="s">
        <v>8327</v>
      </c>
      <c r="S2694" s="14">
        <f>(((Table1[[#This Row],[launched_at]]/60)/60)/24)+DATE(1970,1,1)</f>
        <v>42746.261782407411</v>
      </c>
      <c r="T2694" s="14">
        <f>(((Table1[[#This Row],[deadline]]/60)/60)/24)+DATE(1970,1,1)</f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9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>ROUND(Table1[[#This Row],[pledged]]/Table1[[#This Row],[goal]]*100,0)</f>
        <v>138</v>
      </c>
      <c r="P2695">
        <f>IFERROR(ROUND(Table1[[#This Row],[pledged]]/Table1[[#This Row],[backers_count]],2),0)</f>
        <v>28.32</v>
      </c>
      <c r="Q2695" t="s">
        <v>8324</v>
      </c>
      <c r="R2695" t="s">
        <v>8327</v>
      </c>
      <c r="S2695" s="14">
        <f>(((Table1[[#This Row],[launched_at]]/60)/60)/24)+DATE(1970,1,1)</f>
        <v>42410.017199074078</v>
      </c>
      <c r="T2695" s="14">
        <f>(((Table1[[#This Row],[deadline]]/60)/60)/24)+DATE(1970,1,1)</f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9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>ROUND(Table1[[#This Row],[pledged]]/Table1[[#This Row],[goal]]*100,0)</f>
        <v>1</v>
      </c>
      <c r="P2696">
        <f>IFERROR(ROUND(Table1[[#This Row],[pledged]]/Table1[[#This Row],[backers_count]],2),0)</f>
        <v>120.25</v>
      </c>
      <c r="Q2696" t="s">
        <v>8309</v>
      </c>
      <c r="R2696" t="s">
        <v>8311</v>
      </c>
      <c r="S2696" s="14">
        <f>(((Table1[[#This Row],[launched_at]]/60)/60)/24)+DATE(1970,1,1)</f>
        <v>42726.192916666667</v>
      </c>
      <c r="T2696" s="14">
        <f>(((Table1[[#This Row],[deadline]]/60)/60)/24)+DATE(1970,1,1)</f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9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>ROUND(Table1[[#This Row],[pledged]]/Table1[[#This Row],[goal]]*100,0)</f>
        <v>5</v>
      </c>
      <c r="P2697">
        <f>IFERROR(ROUND(Table1[[#This Row],[pledged]]/Table1[[#This Row],[backers_count]],2),0)</f>
        <v>60.13</v>
      </c>
      <c r="Q2697" t="s">
        <v>8324</v>
      </c>
      <c r="R2697" t="s">
        <v>8336</v>
      </c>
      <c r="S2697" s="14">
        <f>(((Table1[[#This Row],[launched_at]]/60)/60)/24)+DATE(1970,1,1)</f>
        <v>42140.421319444446</v>
      </c>
      <c r="T2697" s="14">
        <f>(((Table1[[#This Row],[deadline]]/60)/60)/24)+DATE(1970,1,1)</f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9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>ROUND(Table1[[#This Row],[pledged]]/Table1[[#This Row],[goal]]*100,0)</f>
        <v>64</v>
      </c>
      <c r="P2698">
        <f>IFERROR(ROUND(Table1[[#This Row],[pledged]]/Table1[[#This Row],[backers_count]],2),0)</f>
        <v>40</v>
      </c>
      <c r="Q2698" t="s">
        <v>8322</v>
      </c>
      <c r="R2698" t="s">
        <v>8340</v>
      </c>
      <c r="S2698" s="14">
        <f>(((Table1[[#This Row],[launched_at]]/60)/60)/24)+DATE(1970,1,1)</f>
        <v>42107.703877314809</v>
      </c>
      <c r="T2698" s="14">
        <f>(((Table1[[#This Row],[deadline]]/60)/60)/24)+DATE(1970,1,1)</f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9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>ROUND(Table1[[#This Row],[pledged]]/Table1[[#This Row],[goal]]*100,0)</f>
        <v>12</v>
      </c>
      <c r="P2699">
        <f>IFERROR(ROUND(Table1[[#This Row],[pledged]]/Table1[[#This Row],[backers_count]],2),0)</f>
        <v>60</v>
      </c>
      <c r="Q2699" t="s">
        <v>8309</v>
      </c>
      <c r="R2699" t="s">
        <v>8311</v>
      </c>
      <c r="S2699" s="14">
        <f>(((Table1[[#This Row],[launched_at]]/60)/60)/24)+DATE(1970,1,1)</f>
        <v>42411.828287037039</v>
      </c>
      <c r="T2699" s="14">
        <f>(((Table1[[#This Row],[deadline]]/60)/60)/24)+DATE(1970,1,1)</f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9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>ROUND(Table1[[#This Row],[pledged]]/Table1[[#This Row],[goal]]*100,0)</f>
        <v>10</v>
      </c>
      <c r="P2700">
        <f>IFERROR(ROUND(Table1[[#This Row],[pledged]]/Table1[[#This Row],[backers_count]],2),0)</f>
        <v>21.73</v>
      </c>
      <c r="Q2700" t="s">
        <v>8317</v>
      </c>
      <c r="R2700" t="s">
        <v>8335</v>
      </c>
      <c r="S2700" s="14">
        <f>(((Table1[[#This Row],[launched_at]]/60)/60)/24)+DATE(1970,1,1)</f>
        <v>41156.963344907403</v>
      </c>
      <c r="T2700" s="14">
        <f>(((Table1[[#This Row],[deadline]]/60)/60)/24)+DATE(1970,1,1)</f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9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>ROUND(Table1[[#This Row],[pledged]]/Table1[[#This Row],[goal]]*100,0)</f>
        <v>12</v>
      </c>
      <c r="P2701">
        <f>IFERROR(ROUND(Table1[[#This Row],[pledged]]/Table1[[#This Row],[backers_count]],2),0)</f>
        <v>78.33</v>
      </c>
      <c r="Q2701" t="s">
        <v>8324</v>
      </c>
      <c r="R2701" t="s">
        <v>8325</v>
      </c>
      <c r="S2701" s="14">
        <f>(((Table1[[#This Row],[launched_at]]/60)/60)/24)+DATE(1970,1,1)</f>
        <v>42100.723738425921</v>
      </c>
      <c r="T2701" s="14">
        <f>(((Table1[[#This Row],[deadline]]/60)/60)/24)+DATE(1970,1,1)</f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9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>ROUND(Table1[[#This Row],[pledged]]/Table1[[#This Row],[goal]]*100,0)</f>
        <v>149</v>
      </c>
      <c r="P2702">
        <f>IFERROR(ROUND(Table1[[#This Row],[pledged]]/Table1[[#This Row],[backers_count]],2),0)</f>
        <v>15.13</v>
      </c>
      <c r="Q2702" t="s">
        <v>8324</v>
      </c>
      <c r="R2702" t="s">
        <v>8327</v>
      </c>
      <c r="S2702" s="14">
        <f>(((Table1[[#This Row],[launched_at]]/60)/60)/24)+DATE(1970,1,1)</f>
        <v>42433.761886574073</v>
      </c>
      <c r="T2702" s="14">
        <f>(((Table1[[#This Row],[deadline]]/60)/60)/24)+DATE(1970,1,1)</f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9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>ROUND(Table1[[#This Row],[pledged]]/Table1[[#This Row],[goal]]*100,0)</f>
        <v>0</v>
      </c>
      <c r="P2703">
        <f>IFERROR(ROUND(Table1[[#This Row],[pledged]]/Table1[[#This Row],[backers_count]],2),0)</f>
        <v>116.75</v>
      </c>
      <c r="Q2703" t="s">
        <v>8309</v>
      </c>
      <c r="R2703" t="s">
        <v>8311</v>
      </c>
      <c r="S2703" s="14">
        <f>(((Table1[[#This Row],[launched_at]]/60)/60)/24)+DATE(1970,1,1)</f>
        <v>42437.924988425926</v>
      </c>
      <c r="T2703" s="14">
        <f>(((Table1[[#This Row],[deadline]]/60)/60)/24)+DATE(1970,1,1)</f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9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>ROUND(Table1[[#This Row],[pledged]]/Table1[[#This Row],[goal]]*100,0)</f>
        <v>5</v>
      </c>
      <c r="P2704">
        <f>IFERROR(ROUND(Table1[[#This Row],[pledged]]/Table1[[#This Row],[backers_count]],2),0)</f>
        <v>35.92</v>
      </c>
      <c r="Q2704" t="s">
        <v>8324</v>
      </c>
      <c r="R2704" t="s">
        <v>8327</v>
      </c>
      <c r="S2704" s="14">
        <f>(((Table1[[#This Row],[launched_at]]/60)/60)/24)+DATE(1970,1,1)</f>
        <v>41974.738576388889</v>
      </c>
      <c r="T2704" s="14">
        <f>(((Table1[[#This Row],[deadline]]/60)/60)/24)+DATE(1970,1,1)</f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9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>ROUND(Table1[[#This Row],[pledged]]/Table1[[#This Row],[goal]]*100,0)</f>
        <v>116</v>
      </c>
      <c r="P2705">
        <f>IFERROR(ROUND(Table1[[#This Row],[pledged]]/Table1[[#This Row],[backers_count]],2),0)</f>
        <v>35.619999999999997</v>
      </c>
      <c r="Q2705" t="s">
        <v>8328</v>
      </c>
      <c r="R2705" t="s">
        <v>8332</v>
      </c>
      <c r="S2705" s="14">
        <f>(((Table1[[#This Row],[launched_at]]/60)/60)/24)+DATE(1970,1,1)</f>
        <v>42240.852534722217</v>
      </c>
      <c r="T2705" s="14">
        <f>(((Table1[[#This Row],[deadline]]/60)/60)/24)+DATE(1970,1,1)</f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9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>ROUND(Table1[[#This Row],[pledged]]/Table1[[#This Row],[goal]]*100,0)</f>
        <v>1</v>
      </c>
      <c r="P2706">
        <f>IFERROR(ROUND(Table1[[#This Row],[pledged]]/Table1[[#This Row],[backers_count]],2),0)</f>
        <v>57.88</v>
      </c>
      <c r="Q2706" t="s">
        <v>8309</v>
      </c>
      <c r="R2706" t="s">
        <v>8343</v>
      </c>
      <c r="S2706" s="14">
        <f>(((Table1[[#This Row],[launched_at]]/60)/60)/24)+DATE(1970,1,1)</f>
        <v>41989.853692129633</v>
      </c>
      <c r="T2706" s="14">
        <f>(((Table1[[#This Row],[deadline]]/60)/60)/24)+DATE(1970,1,1)</f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9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>ROUND(Table1[[#This Row],[pledged]]/Table1[[#This Row],[goal]]*100,0)</f>
        <v>153</v>
      </c>
      <c r="P2707">
        <f>IFERROR(ROUND(Table1[[#This Row],[pledged]]/Table1[[#This Row],[backers_count]],2),0)</f>
        <v>30.67</v>
      </c>
      <c r="Q2707" t="s">
        <v>8322</v>
      </c>
      <c r="R2707" t="s">
        <v>8344</v>
      </c>
      <c r="S2707" s="14">
        <f>(((Table1[[#This Row],[launched_at]]/60)/60)/24)+DATE(1970,1,1)</f>
        <v>40844.691643518519</v>
      </c>
      <c r="T2707" s="14">
        <f>(((Table1[[#This Row],[deadline]]/60)/60)/24)+DATE(1970,1,1)</f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9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>ROUND(Table1[[#This Row],[pledged]]/Table1[[#This Row],[goal]]*100,0)</f>
        <v>131</v>
      </c>
      <c r="P2708">
        <f>IFERROR(ROUND(Table1[[#This Row],[pledged]]/Table1[[#This Row],[backers_count]],2),0)</f>
        <v>21.9</v>
      </c>
      <c r="Q2708" t="s">
        <v>8322</v>
      </c>
      <c r="R2708" t="s">
        <v>8344</v>
      </c>
      <c r="S2708" s="14">
        <f>(((Table1[[#This Row],[launched_at]]/60)/60)/24)+DATE(1970,1,1)</f>
        <v>40935.005104166667</v>
      </c>
      <c r="T2708" s="14">
        <f>(((Table1[[#This Row],[deadline]]/60)/60)/24)+DATE(1970,1,1)</f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9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>ROUND(Table1[[#This Row],[pledged]]/Table1[[#This Row],[goal]]*100,0)</f>
        <v>2</v>
      </c>
      <c r="P2709">
        <f>IFERROR(ROUND(Table1[[#This Row],[pledged]]/Table1[[#This Row],[backers_count]],2),0)</f>
        <v>76.67</v>
      </c>
      <c r="Q2709" t="s">
        <v>8320</v>
      </c>
      <c r="R2709" t="s">
        <v>8346</v>
      </c>
      <c r="S2709" s="14">
        <f>(((Table1[[#This Row],[launched_at]]/60)/60)/24)+DATE(1970,1,1)</f>
        <v>42204.875868055555</v>
      </c>
      <c r="T2709" s="14">
        <f>(((Table1[[#This Row],[deadline]]/60)/60)/24)+DATE(1970,1,1)</f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9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>ROUND(Table1[[#This Row],[pledged]]/Table1[[#This Row],[goal]]*100,0)</f>
        <v>3</v>
      </c>
      <c r="P2710">
        <f>IFERROR(ROUND(Table1[[#This Row],[pledged]]/Table1[[#This Row],[backers_count]],2),0)</f>
        <v>35.380000000000003</v>
      </c>
      <c r="Q2710" t="s">
        <v>8320</v>
      </c>
      <c r="R2710" t="s">
        <v>8346</v>
      </c>
      <c r="S2710" s="14">
        <f>(((Table1[[#This Row],[launched_at]]/60)/60)/24)+DATE(1970,1,1)</f>
        <v>42198.695138888885</v>
      </c>
      <c r="T2710" s="14">
        <f>(((Table1[[#This Row],[deadline]]/60)/60)/24)+DATE(1970,1,1)</f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9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>ROUND(Table1[[#This Row],[pledged]]/Table1[[#This Row],[goal]]*100,0)</f>
        <v>184</v>
      </c>
      <c r="P2711">
        <f>IFERROR(ROUND(Table1[[#This Row],[pledged]]/Table1[[#This Row],[backers_count]],2),0)</f>
        <v>30.67</v>
      </c>
      <c r="Q2711" t="s">
        <v>8324</v>
      </c>
      <c r="R2711" t="s">
        <v>8327</v>
      </c>
      <c r="S2711" s="14">
        <f>(((Table1[[#This Row],[launched_at]]/60)/60)/24)+DATE(1970,1,1)</f>
        <v>42383.793124999997</v>
      </c>
      <c r="T2711" s="14">
        <f>(((Table1[[#This Row],[deadline]]/60)/60)/24)+DATE(1970,1,1)</f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9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>ROUND(Table1[[#This Row],[pledged]]/Table1[[#This Row],[goal]]*100,0)</f>
        <v>8</v>
      </c>
      <c r="P2712">
        <f>IFERROR(ROUND(Table1[[#This Row],[pledged]]/Table1[[#This Row],[backers_count]],2),0)</f>
        <v>38.33</v>
      </c>
      <c r="Q2712" t="s">
        <v>8324</v>
      </c>
      <c r="R2712" t="s">
        <v>8327</v>
      </c>
      <c r="S2712" s="14">
        <f>(((Table1[[#This Row],[launched_at]]/60)/60)/24)+DATE(1970,1,1)</f>
        <v>41904.650578703702</v>
      </c>
      <c r="T2712" s="14">
        <f>(((Table1[[#This Row],[deadline]]/60)/60)/24)+DATE(1970,1,1)</f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9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>ROUND(Table1[[#This Row],[pledged]]/Table1[[#This Row],[goal]]*100,0)</f>
        <v>30</v>
      </c>
      <c r="P2713">
        <f>IFERROR(ROUND(Table1[[#This Row],[pledged]]/Table1[[#This Row],[backers_count]],2),0)</f>
        <v>50.56</v>
      </c>
      <c r="Q2713" t="s">
        <v>8324</v>
      </c>
      <c r="R2713" t="s">
        <v>8336</v>
      </c>
      <c r="S2713" s="14">
        <f>(((Table1[[#This Row],[launched_at]]/60)/60)/24)+DATE(1970,1,1)</f>
        <v>42090.909016203703</v>
      </c>
      <c r="T2713" s="14">
        <f>(((Table1[[#This Row],[deadline]]/60)/60)/24)+DATE(1970,1,1)</f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9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>ROUND(Table1[[#This Row],[pledged]]/Table1[[#This Row],[goal]]*100,0)</f>
        <v>2</v>
      </c>
      <c r="P2714">
        <f>IFERROR(ROUND(Table1[[#This Row],[pledged]]/Table1[[#This Row],[backers_count]],2),0)</f>
        <v>32.36</v>
      </c>
      <c r="Q2714" t="s">
        <v>8324</v>
      </c>
      <c r="R2714" t="s">
        <v>8327</v>
      </c>
      <c r="S2714" s="14">
        <f>(((Table1[[#This Row],[launched_at]]/60)/60)/24)+DATE(1970,1,1)</f>
        <v>42601.827141203699</v>
      </c>
      <c r="T2714" s="14">
        <f>(((Table1[[#This Row],[deadline]]/60)/60)/24)+DATE(1970,1,1)</f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9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>ROUND(Table1[[#This Row],[pledged]]/Table1[[#This Row],[goal]]*100,0)</f>
        <v>38</v>
      </c>
      <c r="P2715">
        <f>IFERROR(ROUND(Table1[[#This Row],[pledged]]/Table1[[#This Row],[backers_count]],2),0)</f>
        <v>32.36</v>
      </c>
      <c r="Q2715" t="s">
        <v>8324</v>
      </c>
      <c r="R2715" t="s">
        <v>8327</v>
      </c>
      <c r="S2715" s="14">
        <f>(((Table1[[#This Row],[launched_at]]/60)/60)/24)+DATE(1970,1,1)</f>
        <v>42775.964212962965</v>
      </c>
      <c r="T2715" s="14">
        <f>(((Table1[[#This Row],[deadline]]/60)/60)/24)+DATE(1970,1,1)</f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9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>ROUND(Table1[[#This Row],[pledged]]/Table1[[#This Row],[goal]]*100,0)</f>
        <v>3</v>
      </c>
      <c r="P2716">
        <f>IFERROR(ROUND(Table1[[#This Row],[pledged]]/Table1[[#This Row],[backers_count]],2),0)</f>
        <v>30.13</v>
      </c>
      <c r="Q2716" t="s">
        <v>8324</v>
      </c>
      <c r="R2716" t="s">
        <v>8336</v>
      </c>
      <c r="S2716" s="14">
        <f>(((Table1[[#This Row],[launched_at]]/60)/60)/24)+DATE(1970,1,1)</f>
        <v>42047.724444444444</v>
      </c>
      <c r="T2716" s="14">
        <f>(((Table1[[#This Row],[deadline]]/60)/60)/24)+DATE(1970,1,1)</f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9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>ROUND(Table1[[#This Row],[pledged]]/Table1[[#This Row],[goal]]*100,0)</f>
        <v>3</v>
      </c>
      <c r="P2717">
        <f>IFERROR(ROUND(Table1[[#This Row],[pledged]]/Table1[[#This Row],[backers_count]],2),0)</f>
        <v>41</v>
      </c>
      <c r="Q2717" t="s">
        <v>8324</v>
      </c>
      <c r="R2717" t="s">
        <v>8325</v>
      </c>
      <c r="S2717" s="14">
        <f>(((Table1[[#This Row],[launched_at]]/60)/60)/24)+DATE(1970,1,1)</f>
        <v>41829.935717592591</v>
      </c>
      <c r="T2717" s="14">
        <f>(((Table1[[#This Row],[deadline]]/60)/60)/24)+DATE(1970,1,1)</f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9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>ROUND(Table1[[#This Row],[pledged]]/Table1[[#This Row],[goal]]*100,0)</f>
        <v>113</v>
      </c>
      <c r="P2718">
        <f>IFERROR(ROUND(Table1[[#This Row],[pledged]]/Table1[[#This Row],[backers_count]],2),0)</f>
        <v>30</v>
      </c>
      <c r="Q2718" t="s">
        <v>8324</v>
      </c>
      <c r="R2718" t="s">
        <v>8327</v>
      </c>
      <c r="S2718" s="14">
        <f>(((Table1[[#This Row],[launched_at]]/60)/60)/24)+DATE(1970,1,1)</f>
        <v>42064.785613425927</v>
      </c>
      <c r="T2718" s="14">
        <f>(((Table1[[#This Row],[deadline]]/60)/60)/24)+DATE(1970,1,1)</f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9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>ROUND(Table1[[#This Row],[pledged]]/Table1[[#This Row],[goal]]*100,0)</f>
        <v>18</v>
      </c>
      <c r="P2719">
        <f>IFERROR(ROUND(Table1[[#This Row],[pledged]]/Table1[[#This Row],[backers_count]],2),0)</f>
        <v>64.290000000000006</v>
      </c>
      <c r="Q2719" t="s">
        <v>8324</v>
      </c>
      <c r="R2719" t="s">
        <v>8327</v>
      </c>
      <c r="S2719" s="14">
        <f>(((Table1[[#This Row],[launched_at]]/60)/60)/24)+DATE(1970,1,1)</f>
        <v>41795.598923611113</v>
      </c>
      <c r="T2719" s="14">
        <f>(((Table1[[#This Row],[deadline]]/60)/60)/24)+DATE(1970,1,1)</f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9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>ROUND(Table1[[#This Row],[pledged]]/Table1[[#This Row],[goal]]*100,0)</f>
        <v>7</v>
      </c>
      <c r="P2720">
        <f>IFERROR(ROUND(Table1[[#This Row],[pledged]]/Table1[[#This Row],[backers_count]],2),0)</f>
        <v>44.5</v>
      </c>
      <c r="Q2720" t="s">
        <v>8312</v>
      </c>
      <c r="R2720" t="s">
        <v>8349</v>
      </c>
      <c r="S2720" s="14">
        <f>(((Table1[[#This Row],[launched_at]]/60)/60)/24)+DATE(1970,1,1)</f>
        <v>42622.456238425926</v>
      </c>
      <c r="T2720" s="14">
        <f>(((Table1[[#This Row],[deadline]]/60)/60)/24)+DATE(1970,1,1)</f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9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>ROUND(Table1[[#This Row],[pledged]]/Table1[[#This Row],[goal]]*100,0)</f>
        <v>9</v>
      </c>
      <c r="P2721">
        <f>IFERROR(ROUND(Table1[[#This Row],[pledged]]/Table1[[#This Row],[backers_count]],2),0)</f>
        <v>40.450000000000003</v>
      </c>
      <c r="Q2721" t="s">
        <v>8312</v>
      </c>
      <c r="R2721" t="s">
        <v>8353</v>
      </c>
      <c r="S2721" s="14">
        <f>(((Table1[[#This Row],[launched_at]]/60)/60)/24)+DATE(1970,1,1)</f>
        <v>42067.722372685181</v>
      </c>
      <c r="T2721" s="14">
        <f>(((Table1[[#This Row],[deadline]]/60)/60)/24)+DATE(1970,1,1)</f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9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>ROUND(Table1[[#This Row],[pledged]]/Table1[[#This Row],[goal]]*100,0)</f>
        <v>110</v>
      </c>
      <c r="P2722">
        <f>IFERROR(ROUND(Table1[[#This Row],[pledged]]/Table1[[#This Row],[backers_count]],2),0)</f>
        <v>24.44</v>
      </c>
      <c r="Q2722" t="s">
        <v>8324</v>
      </c>
      <c r="R2722" t="s">
        <v>8327</v>
      </c>
      <c r="S2722" s="14">
        <f>(((Table1[[#This Row],[launched_at]]/60)/60)/24)+DATE(1970,1,1)</f>
        <v>42213.505474537036</v>
      </c>
      <c r="T2722" s="14">
        <f>(((Table1[[#This Row],[deadline]]/60)/60)/24)+DATE(1970,1,1)</f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9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>ROUND(Table1[[#This Row],[pledged]]/Table1[[#This Row],[goal]]*100,0)</f>
        <v>18</v>
      </c>
      <c r="P2723">
        <f>IFERROR(ROUND(Table1[[#This Row],[pledged]]/Table1[[#This Row],[backers_count]],2),0)</f>
        <v>44</v>
      </c>
      <c r="Q2723" t="s">
        <v>8324</v>
      </c>
      <c r="R2723" t="s">
        <v>8327</v>
      </c>
      <c r="S2723" s="14">
        <f>(((Table1[[#This Row],[launched_at]]/60)/60)/24)+DATE(1970,1,1)</f>
        <v>41982.87364583333</v>
      </c>
      <c r="T2723" s="14">
        <f>(((Table1[[#This Row],[deadline]]/60)/60)/24)+DATE(1970,1,1)</f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9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>ROUND(Table1[[#This Row],[pledged]]/Table1[[#This Row],[goal]]*100,0)</f>
        <v>22</v>
      </c>
      <c r="P2724">
        <f>IFERROR(ROUND(Table1[[#This Row],[pledged]]/Table1[[#This Row],[backers_count]],2),0)</f>
        <v>48.56</v>
      </c>
      <c r="Q2724" t="s">
        <v>8324</v>
      </c>
      <c r="R2724" t="s">
        <v>8327</v>
      </c>
      <c r="S2724" s="14">
        <f>(((Table1[[#This Row],[launched_at]]/60)/60)/24)+DATE(1970,1,1)</f>
        <v>42245.234340277777</v>
      </c>
      <c r="T2724" s="14">
        <f>(((Table1[[#This Row],[deadline]]/60)/60)/24)+DATE(1970,1,1)</f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9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>ROUND(Table1[[#This Row],[pledged]]/Table1[[#This Row],[goal]]*100,0)</f>
        <v>16</v>
      </c>
      <c r="P2725">
        <f>IFERROR(ROUND(Table1[[#This Row],[pledged]]/Table1[[#This Row],[backers_count]],2),0)</f>
        <v>43.5</v>
      </c>
      <c r="Q2725" t="s">
        <v>8322</v>
      </c>
      <c r="R2725" t="s">
        <v>8326</v>
      </c>
      <c r="S2725" s="14">
        <f>(((Table1[[#This Row],[launched_at]]/60)/60)/24)+DATE(1970,1,1)</f>
        <v>41835.126805555556</v>
      </c>
      <c r="T2725" s="14">
        <f>(((Table1[[#This Row],[deadline]]/60)/60)/24)+DATE(1970,1,1)</f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9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>ROUND(Table1[[#This Row],[pledged]]/Table1[[#This Row],[goal]]*100,0)</f>
        <v>109</v>
      </c>
      <c r="P2726">
        <f>IFERROR(ROUND(Table1[[#This Row],[pledged]]/Table1[[#This Row],[backers_count]],2),0)</f>
        <v>31.07</v>
      </c>
      <c r="Q2726" t="s">
        <v>8328</v>
      </c>
      <c r="R2726" t="s">
        <v>8332</v>
      </c>
      <c r="S2726" s="14">
        <f>(((Table1[[#This Row],[launched_at]]/60)/60)/24)+DATE(1970,1,1)</f>
        <v>41619.998310185183</v>
      </c>
      <c r="T2726" s="14">
        <f>(((Table1[[#This Row],[deadline]]/60)/60)/24)+DATE(1970,1,1)</f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9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>ROUND(Table1[[#This Row],[pledged]]/Table1[[#This Row],[goal]]*100,0)</f>
        <v>4</v>
      </c>
      <c r="P2727">
        <f>IFERROR(ROUND(Table1[[#This Row],[pledged]]/Table1[[#This Row],[backers_count]],2),0)</f>
        <v>145</v>
      </c>
      <c r="Q2727" t="s">
        <v>8309</v>
      </c>
      <c r="R2727" t="s">
        <v>8343</v>
      </c>
      <c r="S2727" s="14">
        <f>(((Table1[[#This Row],[launched_at]]/60)/60)/24)+DATE(1970,1,1)</f>
        <v>42027.056793981479</v>
      </c>
      <c r="T2727" s="14">
        <f>(((Table1[[#This Row],[deadline]]/60)/60)/24)+DATE(1970,1,1)</f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9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>ROUND(Table1[[#This Row],[pledged]]/Table1[[#This Row],[goal]]*100,0)</f>
        <v>2</v>
      </c>
      <c r="P2728">
        <f>IFERROR(ROUND(Table1[[#This Row],[pledged]]/Table1[[#This Row],[backers_count]],2),0)</f>
        <v>108.25</v>
      </c>
      <c r="Q2728" t="s">
        <v>8309</v>
      </c>
      <c r="R2728" t="s">
        <v>8319</v>
      </c>
      <c r="S2728" s="14">
        <f>(((Table1[[#This Row],[launched_at]]/60)/60)/24)+DATE(1970,1,1)</f>
        <v>42703.917824074073</v>
      </c>
      <c r="T2728" s="14">
        <f>(((Table1[[#This Row],[deadline]]/60)/60)/24)+DATE(1970,1,1)</f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9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>ROUND(Table1[[#This Row],[pledged]]/Table1[[#This Row],[goal]]*100,0)</f>
        <v>1</v>
      </c>
      <c r="P2729">
        <f>IFERROR(ROUND(Table1[[#This Row],[pledged]]/Table1[[#This Row],[backers_count]],2),0)</f>
        <v>35.83</v>
      </c>
      <c r="Q2729" t="s">
        <v>8322</v>
      </c>
      <c r="R2729" t="s">
        <v>8340</v>
      </c>
      <c r="S2729" s="14">
        <f>(((Table1[[#This Row],[launched_at]]/60)/60)/24)+DATE(1970,1,1)</f>
        <v>41863.260381944441</v>
      </c>
      <c r="T2729" s="14">
        <f>(((Table1[[#This Row],[deadline]]/60)/60)/24)+DATE(1970,1,1)</f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9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>ROUND(Table1[[#This Row],[pledged]]/Table1[[#This Row],[goal]]*100,0)</f>
        <v>108</v>
      </c>
      <c r="P2730">
        <f>IFERROR(ROUND(Table1[[#This Row],[pledged]]/Table1[[#This Row],[backers_count]],2),0)</f>
        <v>47.78</v>
      </c>
      <c r="Q2730" t="s">
        <v>8320</v>
      </c>
      <c r="R2730" t="s">
        <v>8321</v>
      </c>
      <c r="S2730" s="14">
        <f>(((Table1[[#This Row],[launched_at]]/60)/60)/24)+DATE(1970,1,1)</f>
        <v>42607.316122685181</v>
      </c>
      <c r="T2730" s="14">
        <f>(((Table1[[#This Row],[deadline]]/60)/60)/24)+DATE(1970,1,1)</f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9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>ROUND(Table1[[#This Row],[pledged]]/Table1[[#This Row],[goal]]*100,0)</f>
        <v>57</v>
      </c>
      <c r="P2731">
        <f>IFERROR(ROUND(Table1[[#This Row],[pledged]]/Table1[[#This Row],[backers_count]],2),0)</f>
        <v>43</v>
      </c>
      <c r="Q2731" t="s">
        <v>8324</v>
      </c>
      <c r="R2731" t="s">
        <v>8325</v>
      </c>
      <c r="S2731" s="14">
        <f>(((Table1[[#This Row],[launched_at]]/60)/60)/24)+DATE(1970,1,1)</f>
        <v>42081.515335648146</v>
      </c>
      <c r="T2731" s="14">
        <f>(((Table1[[#This Row],[deadline]]/60)/60)/24)+DATE(1970,1,1)</f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9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>ROUND(Table1[[#This Row],[pledged]]/Table1[[#This Row],[goal]]*100,0)</f>
        <v>129</v>
      </c>
      <c r="P2732">
        <f>IFERROR(ROUND(Table1[[#This Row],[pledged]]/Table1[[#This Row],[backers_count]],2),0)</f>
        <v>30.71</v>
      </c>
      <c r="Q2732" t="s">
        <v>8324</v>
      </c>
      <c r="R2732" t="s">
        <v>8327</v>
      </c>
      <c r="S2732" s="14">
        <f>(((Table1[[#This Row],[launched_at]]/60)/60)/24)+DATE(1970,1,1)</f>
        <v>42309.191307870366</v>
      </c>
      <c r="T2732" s="14">
        <f>(((Table1[[#This Row],[deadline]]/60)/60)/24)+DATE(1970,1,1)</f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9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>ROUND(Table1[[#This Row],[pledged]]/Table1[[#This Row],[goal]]*100,0)</f>
        <v>143</v>
      </c>
      <c r="P2733">
        <f>IFERROR(ROUND(Table1[[#This Row],[pledged]]/Table1[[#This Row],[backers_count]],2),0)</f>
        <v>21.5</v>
      </c>
      <c r="Q2733" t="s">
        <v>8324</v>
      </c>
      <c r="R2733" t="s">
        <v>8327</v>
      </c>
      <c r="S2733" s="14">
        <f>(((Table1[[#This Row],[launched_at]]/60)/60)/24)+DATE(1970,1,1)</f>
        <v>42160.651817129634</v>
      </c>
      <c r="T2733" s="14">
        <f>(((Table1[[#This Row],[deadline]]/60)/60)/24)+DATE(1970,1,1)</f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9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>ROUND(Table1[[#This Row],[pledged]]/Table1[[#This Row],[goal]]*100,0)</f>
        <v>34</v>
      </c>
      <c r="P2734">
        <f>IFERROR(ROUND(Table1[[#This Row],[pledged]]/Table1[[#This Row],[backers_count]],2),0)</f>
        <v>33.08</v>
      </c>
      <c r="Q2734" t="s">
        <v>8324</v>
      </c>
      <c r="R2734" t="s">
        <v>8327</v>
      </c>
      <c r="S2734" s="14">
        <f>(((Table1[[#This Row],[launched_at]]/60)/60)/24)+DATE(1970,1,1)</f>
        <v>42022.661527777775</v>
      </c>
      <c r="T2734" s="14">
        <f>(((Table1[[#This Row],[deadline]]/60)/60)/24)+DATE(1970,1,1)</f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9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>ROUND(Table1[[#This Row],[pledged]]/Table1[[#This Row],[goal]]*100,0)</f>
        <v>28</v>
      </c>
      <c r="P2735">
        <f>IFERROR(ROUND(Table1[[#This Row],[pledged]]/Table1[[#This Row],[backers_count]],2),0)</f>
        <v>61</v>
      </c>
      <c r="Q2735" t="s">
        <v>8324</v>
      </c>
      <c r="R2735" t="s">
        <v>8327</v>
      </c>
      <c r="S2735" s="14">
        <f>(((Table1[[#This Row],[launched_at]]/60)/60)/24)+DATE(1970,1,1)</f>
        <v>42089.901574074072</v>
      </c>
      <c r="T2735" s="14">
        <f>(((Table1[[#This Row],[deadline]]/60)/60)/24)+DATE(1970,1,1)</f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9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>ROUND(Table1[[#This Row],[pledged]]/Table1[[#This Row],[goal]]*100,0)</f>
        <v>0</v>
      </c>
      <c r="P2736">
        <f>IFERROR(ROUND(Table1[[#This Row],[pledged]]/Table1[[#This Row],[backers_count]],2),0)</f>
        <v>53.25</v>
      </c>
      <c r="Q2736" t="s">
        <v>8309</v>
      </c>
      <c r="R2736" t="s">
        <v>8343</v>
      </c>
      <c r="S2736" s="14">
        <f>(((Table1[[#This Row],[launched_at]]/60)/60)/24)+DATE(1970,1,1)</f>
        <v>42083.069884259254</v>
      </c>
      <c r="T2736" s="14">
        <f>(((Table1[[#This Row],[deadline]]/60)/60)/24)+DATE(1970,1,1)</f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9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>ROUND(Table1[[#This Row],[pledged]]/Table1[[#This Row],[goal]]*100,0)</f>
        <v>9</v>
      </c>
      <c r="P2737">
        <f>IFERROR(ROUND(Table1[[#This Row],[pledged]]/Table1[[#This Row],[backers_count]],2),0)</f>
        <v>47.33</v>
      </c>
      <c r="Q2737" t="s">
        <v>8324</v>
      </c>
      <c r="R2737" t="s">
        <v>8336</v>
      </c>
      <c r="S2737" s="14">
        <f>(((Table1[[#This Row],[launched_at]]/60)/60)/24)+DATE(1970,1,1)</f>
        <v>41975.676111111112</v>
      </c>
      <c r="T2737" s="14">
        <f>(((Table1[[#This Row],[deadline]]/60)/60)/24)+DATE(1970,1,1)</f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9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>ROUND(Table1[[#This Row],[pledged]]/Table1[[#This Row],[goal]]*100,0)</f>
        <v>106</v>
      </c>
      <c r="P2738">
        <f>IFERROR(ROUND(Table1[[#This Row],[pledged]]/Table1[[#This Row],[backers_count]],2),0)</f>
        <v>53.13</v>
      </c>
      <c r="Q2738" t="s">
        <v>8322</v>
      </c>
      <c r="R2738" t="s">
        <v>8344</v>
      </c>
      <c r="S2738" s="14">
        <f>(((Table1[[#This Row],[launched_at]]/60)/60)/24)+DATE(1970,1,1)</f>
        <v>40706.135208333333</v>
      </c>
      <c r="T2738" s="14">
        <f>(((Table1[[#This Row],[deadline]]/60)/60)/24)+DATE(1970,1,1)</f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9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>ROUND(Table1[[#This Row],[pledged]]/Table1[[#This Row],[goal]]*100,0)</f>
        <v>5</v>
      </c>
      <c r="P2739">
        <f>IFERROR(ROUND(Table1[[#This Row],[pledged]]/Table1[[#This Row],[backers_count]],2),0)</f>
        <v>17.71</v>
      </c>
      <c r="Q2739" t="s">
        <v>8317</v>
      </c>
      <c r="R2739" t="s">
        <v>8335</v>
      </c>
      <c r="S2739" s="14">
        <f>(((Table1[[#This Row],[launched_at]]/60)/60)/24)+DATE(1970,1,1)</f>
        <v>41577.045428240745</v>
      </c>
      <c r="T2739" s="14">
        <f>(((Table1[[#This Row],[deadline]]/60)/60)/24)+DATE(1970,1,1)</f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9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>ROUND(Table1[[#This Row],[pledged]]/Table1[[#This Row],[goal]]*100,0)</f>
        <v>0</v>
      </c>
      <c r="P2740">
        <f>IFERROR(ROUND(Table1[[#This Row],[pledged]]/Table1[[#This Row],[backers_count]],2),0)</f>
        <v>60.71</v>
      </c>
      <c r="Q2740" t="s">
        <v>8317</v>
      </c>
      <c r="R2740" t="s">
        <v>8345</v>
      </c>
      <c r="S2740" s="14">
        <f>(((Table1[[#This Row],[launched_at]]/60)/60)/24)+DATE(1970,1,1)</f>
        <v>42094.667256944449</v>
      </c>
      <c r="T2740" s="14">
        <f>(((Table1[[#This Row],[deadline]]/60)/60)/24)+DATE(1970,1,1)</f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9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>ROUND(Table1[[#This Row],[pledged]]/Table1[[#This Row],[goal]]*100,0)</f>
        <v>101</v>
      </c>
      <c r="P2741">
        <f>IFERROR(ROUND(Table1[[#This Row],[pledged]]/Table1[[#This Row],[backers_count]],2),0)</f>
        <v>47.22</v>
      </c>
      <c r="Q2741" t="s">
        <v>8328</v>
      </c>
      <c r="R2741" t="s">
        <v>8330</v>
      </c>
      <c r="S2741" s="14">
        <f>(((Table1[[#This Row],[launched_at]]/60)/60)/24)+DATE(1970,1,1)</f>
        <v>42299.776770833334</v>
      </c>
      <c r="T2741" s="14">
        <f>(((Table1[[#This Row],[deadline]]/60)/60)/24)+DATE(1970,1,1)</f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9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>ROUND(Table1[[#This Row],[pledged]]/Table1[[#This Row],[goal]]*100,0)</f>
        <v>24</v>
      </c>
      <c r="P2742">
        <f>IFERROR(ROUND(Table1[[#This Row],[pledged]]/Table1[[#This Row],[backers_count]],2),0)</f>
        <v>53.13</v>
      </c>
      <c r="Q2742" t="s">
        <v>8324</v>
      </c>
      <c r="R2742" t="s">
        <v>8327</v>
      </c>
      <c r="S2742" s="14">
        <f>(((Table1[[#This Row],[launched_at]]/60)/60)/24)+DATE(1970,1,1)</f>
        <v>42306.848854166667</v>
      </c>
      <c r="T2742" s="14">
        <f>(((Table1[[#This Row],[deadline]]/60)/60)/24)+DATE(1970,1,1)</f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9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>ROUND(Table1[[#This Row],[pledged]]/Table1[[#This Row],[goal]]*100,0)</f>
        <v>383</v>
      </c>
      <c r="P2743">
        <f>IFERROR(ROUND(Table1[[#This Row],[pledged]]/Table1[[#This Row],[backers_count]],2),0)</f>
        <v>15.04</v>
      </c>
      <c r="Q2743" t="s">
        <v>8328</v>
      </c>
      <c r="R2743" t="s">
        <v>8330</v>
      </c>
      <c r="S2743" s="14">
        <f>(((Table1[[#This Row],[launched_at]]/60)/60)/24)+DATE(1970,1,1)</f>
        <v>41276.846817129634</v>
      </c>
      <c r="T2743" s="14">
        <f>(((Table1[[#This Row],[deadline]]/60)/60)/24)+DATE(1970,1,1)</f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9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>ROUND(Table1[[#This Row],[pledged]]/Table1[[#This Row],[goal]]*100,0)</f>
        <v>210</v>
      </c>
      <c r="P2744">
        <f>IFERROR(ROUND(Table1[[#This Row],[pledged]]/Table1[[#This Row],[backers_count]],2),0)</f>
        <v>105</v>
      </c>
      <c r="Q2744" t="s">
        <v>8324</v>
      </c>
      <c r="R2744" t="s">
        <v>8327</v>
      </c>
      <c r="S2744" s="14">
        <f>(((Table1[[#This Row],[launched_at]]/60)/60)/24)+DATE(1970,1,1)</f>
        <v>42147.729930555557</v>
      </c>
      <c r="T2744" s="14">
        <f>(((Table1[[#This Row],[deadline]]/60)/60)/24)+DATE(1970,1,1)</f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9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>ROUND(Table1[[#This Row],[pledged]]/Table1[[#This Row],[goal]]*100,0)</f>
        <v>8</v>
      </c>
      <c r="P2745">
        <f>IFERROR(ROUND(Table1[[#This Row],[pledged]]/Table1[[#This Row],[backers_count]],2),0)</f>
        <v>104.75</v>
      </c>
      <c r="Q2745" t="s">
        <v>8312</v>
      </c>
      <c r="R2745" t="s">
        <v>8349</v>
      </c>
      <c r="S2745" s="14">
        <f>(((Table1[[#This Row],[launched_at]]/60)/60)/24)+DATE(1970,1,1)</f>
        <v>42601.851678240739</v>
      </c>
      <c r="T2745" s="14">
        <f>(((Table1[[#This Row],[deadline]]/60)/60)/24)+DATE(1970,1,1)</f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9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>ROUND(Table1[[#This Row],[pledged]]/Table1[[#This Row],[goal]]*100,0)</f>
        <v>42</v>
      </c>
      <c r="P2746">
        <f>IFERROR(ROUND(Table1[[#This Row],[pledged]]/Table1[[#This Row],[backers_count]],2),0)</f>
        <v>29.79</v>
      </c>
      <c r="Q2746" t="s">
        <v>8324</v>
      </c>
      <c r="R2746" t="s">
        <v>8327</v>
      </c>
      <c r="S2746" s="14">
        <f>(((Table1[[#This Row],[launched_at]]/60)/60)/24)+DATE(1970,1,1)</f>
        <v>42111.71665509259</v>
      </c>
      <c r="T2746" s="14">
        <f>(((Table1[[#This Row],[deadline]]/60)/60)/24)+DATE(1970,1,1)</f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9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>ROUND(Table1[[#This Row],[pledged]]/Table1[[#This Row],[goal]]*100,0)</f>
        <v>104</v>
      </c>
      <c r="P2747">
        <f>IFERROR(ROUND(Table1[[#This Row],[pledged]]/Table1[[#This Row],[backers_count]],2),0)</f>
        <v>18.91</v>
      </c>
      <c r="Q2747" t="s">
        <v>8328</v>
      </c>
      <c r="R2747" t="s">
        <v>8329</v>
      </c>
      <c r="S2747" s="14">
        <f>(((Table1[[#This Row],[launched_at]]/60)/60)/24)+DATE(1970,1,1)</f>
        <v>40192.542233796295</v>
      </c>
      <c r="T2747" s="14">
        <f>(((Table1[[#This Row],[deadline]]/60)/60)/24)+DATE(1970,1,1)</f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9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>ROUND(Table1[[#This Row],[pledged]]/Table1[[#This Row],[goal]]*100,0)</f>
        <v>14</v>
      </c>
      <c r="P2748">
        <f>IFERROR(ROUND(Table1[[#This Row],[pledged]]/Table1[[#This Row],[backers_count]],2),0)</f>
        <v>51.88</v>
      </c>
      <c r="Q2748" t="s">
        <v>8322</v>
      </c>
      <c r="R2748" t="s">
        <v>8340</v>
      </c>
      <c r="S2748" s="14">
        <f>(((Table1[[#This Row],[launched_at]]/60)/60)/24)+DATE(1970,1,1)</f>
        <v>42526.871331018512</v>
      </c>
      <c r="T2748" s="14">
        <f>(((Table1[[#This Row],[deadline]]/60)/60)/24)+DATE(1970,1,1)</f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9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>ROUND(Table1[[#This Row],[pledged]]/Table1[[#This Row],[goal]]*100,0)</f>
        <v>7</v>
      </c>
      <c r="P2749">
        <f>IFERROR(ROUND(Table1[[#This Row],[pledged]]/Table1[[#This Row],[backers_count]],2),0)</f>
        <v>59</v>
      </c>
      <c r="Q2749" t="s">
        <v>8324</v>
      </c>
      <c r="R2749" t="s">
        <v>8327</v>
      </c>
      <c r="S2749" s="14">
        <f>(((Table1[[#This Row],[launched_at]]/60)/60)/24)+DATE(1970,1,1)</f>
        <v>42293.809212962966</v>
      </c>
      <c r="T2749" s="14">
        <f>(((Table1[[#This Row],[deadline]]/60)/60)/24)+DATE(1970,1,1)</f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9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>ROUND(Table1[[#This Row],[pledged]]/Table1[[#This Row],[goal]]*100,0)</f>
        <v>2</v>
      </c>
      <c r="P2750">
        <f>IFERROR(ROUND(Table1[[#This Row],[pledged]]/Table1[[#This Row],[backers_count]],2),0)</f>
        <v>51.38</v>
      </c>
      <c r="Q2750" t="s">
        <v>8309</v>
      </c>
      <c r="R2750" t="s">
        <v>8311</v>
      </c>
      <c r="S2750" s="14">
        <f>(((Table1[[#This Row],[launched_at]]/60)/60)/24)+DATE(1970,1,1)</f>
        <v>42257.014965277776</v>
      </c>
      <c r="T2750" s="14">
        <f>(((Table1[[#This Row],[deadline]]/60)/60)/24)+DATE(1970,1,1)</f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9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>ROUND(Table1[[#This Row],[pledged]]/Table1[[#This Row],[goal]]*100,0)</f>
        <v>117</v>
      </c>
      <c r="P2751">
        <f>IFERROR(ROUND(Table1[[#This Row],[pledged]]/Table1[[#This Row],[backers_count]],2),0)</f>
        <v>51.25</v>
      </c>
      <c r="Q2751" t="s">
        <v>8322</v>
      </c>
      <c r="R2751" t="s">
        <v>8333</v>
      </c>
      <c r="S2751" s="14">
        <f>(((Table1[[#This Row],[launched_at]]/60)/60)/24)+DATE(1970,1,1)</f>
        <v>41989.91134259259</v>
      </c>
      <c r="T2751" s="14">
        <f>(((Table1[[#This Row],[deadline]]/60)/60)/24)+DATE(1970,1,1)</f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9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>ROUND(Table1[[#This Row],[pledged]]/Table1[[#This Row],[goal]]*100,0)</f>
        <v>1</v>
      </c>
      <c r="P2752">
        <f>IFERROR(ROUND(Table1[[#This Row],[pledged]]/Table1[[#This Row],[backers_count]],2),0)</f>
        <v>410</v>
      </c>
      <c r="Q2752" t="s">
        <v>8317</v>
      </c>
      <c r="R2752" t="s">
        <v>8335</v>
      </c>
      <c r="S2752" s="14">
        <f>(((Table1[[#This Row],[launched_at]]/60)/60)/24)+DATE(1970,1,1)</f>
        <v>41793.659525462965</v>
      </c>
      <c r="T2752" s="14">
        <f>(((Table1[[#This Row],[deadline]]/60)/60)/24)+DATE(1970,1,1)</f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9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>ROUND(Table1[[#This Row],[pledged]]/Table1[[#This Row],[goal]]*100,0)</f>
        <v>24</v>
      </c>
      <c r="P2753">
        <f>IFERROR(ROUND(Table1[[#This Row],[pledged]]/Table1[[#This Row],[backers_count]],2),0)</f>
        <v>41</v>
      </c>
      <c r="Q2753" t="s">
        <v>8324</v>
      </c>
      <c r="R2753" t="s">
        <v>8327</v>
      </c>
      <c r="S2753" s="14">
        <f>(((Table1[[#This Row],[launched_at]]/60)/60)/24)+DATE(1970,1,1)</f>
        <v>42770.290590277778</v>
      </c>
      <c r="T2753" s="14">
        <f>(((Table1[[#This Row],[deadline]]/60)/60)/24)+DATE(1970,1,1)</f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9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>ROUND(Table1[[#This Row],[pledged]]/Table1[[#This Row],[goal]]*100,0)</f>
        <v>136</v>
      </c>
      <c r="P2754">
        <f>IFERROR(ROUND(Table1[[#This Row],[pledged]]/Table1[[#This Row],[backers_count]],2),0)</f>
        <v>15.15</v>
      </c>
      <c r="Q2754" t="s">
        <v>8324</v>
      </c>
      <c r="R2754" t="s">
        <v>8327</v>
      </c>
      <c r="S2754" s="14">
        <f>(((Table1[[#This Row],[launched_at]]/60)/60)/24)+DATE(1970,1,1)</f>
        <v>42461.689745370371</v>
      </c>
      <c r="T2754" s="14">
        <f>(((Table1[[#This Row],[deadline]]/60)/60)/24)+DATE(1970,1,1)</f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9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>ROUND(Table1[[#This Row],[pledged]]/Table1[[#This Row],[goal]]*100,0)</f>
        <v>1</v>
      </c>
      <c r="P2755">
        <f>IFERROR(ROUND(Table1[[#This Row],[pledged]]/Table1[[#This Row],[backers_count]],2),0)</f>
        <v>45.33</v>
      </c>
      <c r="Q2755" t="s">
        <v>8309</v>
      </c>
      <c r="R2755" t="s">
        <v>8311</v>
      </c>
      <c r="S2755" s="14">
        <f>(((Table1[[#This Row],[launched_at]]/60)/60)/24)+DATE(1970,1,1)</f>
        <v>41935.221585648149</v>
      </c>
      <c r="T2755" s="14">
        <f>(((Table1[[#This Row],[deadline]]/60)/60)/24)+DATE(1970,1,1)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9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>ROUND(Table1[[#This Row],[pledged]]/Table1[[#This Row],[goal]]*100,0)</f>
        <v>1</v>
      </c>
      <c r="P2756">
        <f>IFERROR(ROUND(Table1[[#This Row],[pledged]]/Table1[[#This Row],[backers_count]],2),0)</f>
        <v>101.25</v>
      </c>
      <c r="Q2756" t="s">
        <v>8317</v>
      </c>
      <c r="R2756" t="s">
        <v>8335</v>
      </c>
      <c r="S2756" s="14">
        <f>(((Table1[[#This Row],[launched_at]]/60)/60)/24)+DATE(1970,1,1)</f>
        <v>42534.284710648149</v>
      </c>
      <c r="T2756" s="14">
        <f>(((Table1[[#This Row],[deadline]]/60)/60)/24)+DATE(1970,1,1)</f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9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>ROUND(Table1[[#This Row],[pledged]]/Table1[[#This Row],[goal]]*100,0)</f>
        <v>13</v>
      </c>
      <c r="P2757">
        <f>IFERROR(ROUND(Table1[[#This Row],[pledged]]/Table1[[#This Row],[backers_count]],2),0)</f>
        <v>80.599999999999994</v>
      </c>
      <c r="Q2757" t="s">
        <v>8322</v>
      </c>
      <c r="R2757" t="s">
        <v>8338</v>
      </c>
      <c r="S2757" s="14">
        <f>(((Table1[[#This Row],[launched_at]]/60)/60)/24)+DATE(1970,1,1)</f>
        <v>41788.381909722222</v>
      </c>
      <c r="T2757" s="14">
        <f>(((Table1[[#This Row],[deadline]]/60)/60)/24)+DATE(1970,1,1)</f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9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>ROUND(Table1[[#This Row],[pledged]]/Table1[[#This Row],[goal]]*100,0)</f>
        <v>3</v>
      </c>
      <c r="P2758">
        <f>IFERROR(ROUND(Table1[[#This Row],[pledged]]/Table1[[#This Row],[backers_count]],2),0)</f>
        <v>13</v>
      </c>
      <c r="Q2758" t="s">
        <v>8309</v>
      </c>
      <c r="R2758" t="s">
        <v>8311</v>
      </c>
      <c r="S2758" s="14">
        <f>(((Table1[[#This Row],[launched_at]]/60)/60)/24)+DATE(1970,1,1)</f>
        <v>42715.688437500001</v>
      </c>
      <c r="T2758" s="14">
        <f>(((Table1[[#This Row],[deadline]]/60)/60)/24)+DATE(1970,1,1)</f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9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>ROUND(Table1[[#This Row],[pledged]]/Table1[[#This Row],[goal]]*100,0)</f>
        <v>8</v>
      </c>
      <c r="P2759">
        <f>IFERROR(ROUND(Table1[[#This Row],[pledged]]/Table1[[#This Row],[backers_count]],2),0)</f>
        <v>80.599999999999994</v>
      </c>
      <c r="Q2759" t="s">
        <v>8312</v>
      </c>
      <c r="R2759" t="s">
        <v>8349</v>
      </c>
      <c r="S2759" s="14">
        <f>(((Table1[[#This Row],[launched_at]]/60)/60)/24)+DATE(1970,1,1)</f>
        <v>41961.813518518517</v>
      </c>
      <c r="T2759" s="14">
        <f>(((Table1[[#This Row],[deadline]]/60)/60)/24)+DATE(1970,1,1)</f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9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>ROUND(Table1[[#This Row],[pledged]]/Table1[[#This Row],[goal]]*100,0)</f>
        <v>4</v>
      </c>
      <c r="P2760">
        <f>IFERROR(ROUND(Table1[[#This Row],[pledged]]/Table1[[#This Row],[backers_count]],2),0)</f>
        <v>100.5</v>
      </c>
      <c r="Q2760" t="s">
        <v>8324</v>
      </c>
      <c r="R2760" t="s">
        <v>8336</v>
      </c>
      <c r="S2760" s="14">
        <f>(((Table1[[#This Row],[launched_at]]/60)/60)/24)+DATE(1970,1,1)</f>
        <v>42410.93105324074</v>
      </c>
      <c r="T2760" s="14">
        <f>(((Table1[[#This Row],[deadline]]/60)/60)/24)+DATE(1970,1,1)</f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9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>ROUND(Table1[[#This Row],[pledged]]/Table1[[#This Row],[goal]]*100,0)</f>
        <v>33</v>
      </c>
      <c r="P2761">
        <f>IFERROR(ROUND(Table1[[#This Row],[pledged]]/Table1[[#This Row],[backers_count]],2),0)</f>
        <v>30.85</v>
      </c>
      <c r="Q2761" t="s">
        <v>8322</v>
      </c>
      <c r="R2761" t="s">
        <v>8326</v>
      </c>
      <c r="S2761" s="14">
        <f>(((Table1[[#This Row],[launched_at]]/60)/60)/24)+DATE(1970,1,1)</f>
        <v>42067.991238425922</v>
      </c>
      <c r="T2761" s="14">
        <f>(((Table1[[#This Row],[deadline]]/60)/60)/24)+DATE(1970,1,1)</f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9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>ROUND(Table1[[#This Row],[pledged]]/Table1[[#This Row],[goal]]*100,0)</f>
        <v>40</v>
      </c>
      <c r="P2762">
        <f>IFERROR(ROUND(Table1[[#This Row],[pledged]]/Table1[[#This Row],[backers_count]],2),0)</f>
        <v>80.2</v>
      </c>
      <c r="Q2762" t="s">
        <v>8322</v>
      </c>
      <c r="R2762" t="s">
        <v>8326</v>
      </c>
      <c r="S2762" s="14">
        <f>(((Table1[[#This Row],[launched_at]]/60)/60)/24)+DATE(1970,1,1)</f>
        <v>42136.035405092596</v>
      </c>
      <c r="T2762" s="14">
        <f>(((Table1[[#This Row],[deadline]]/60)/60)/24)+DATE(1970,1,1)</f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9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>ROUND(Table1[[#This Row],[pledged]]/Table1[[#This Row],[goal]]*100,0)</f>
        <v>133</v>
      </c>
      <c r="P2763">
        <f>IFERROR(ROUND(Table1[[#This Row],[pledged]]/Table1[[#This Row],[backers_count]],2),0)</f>
        <v>25.02</v>
      </c>
      <c r="Q2763" t="s">
        <v>8328</v>
      </c>
      <c r="R2763" t="s">
        <v>8329</v>
      </c>
      <c r="S2763" s="14">
        <f>(((Table1[[#This Row],[launched_at]]/60)/60)/24)+DATE(1970,1,1)</f>
        <v>41107.726782407408</v>
      </c>
      <c r="T2763" s="14">
        <f>(((Table1[[#This Row],[deadline]]/60)/60)/24)+DATE(1970,1,1)</f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9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>ROUND(Table1[[#This Row],[pledged]]/Table1[[#This Row],[goal]]*100,0)</f>
        <v>1</v>
      </c>
      <c r="P2764">
        <f>IFERROR(ROUND(Table1[[#This Row],[pledged]]/Table1[[#This Row],[backers_count]],2),0)</f>
        <v>133.33000000000001</v>
      </c>
      <c r="Q2764" t="s">
        <v>8322</v>
      </c>
      <c r="R2764" t="s">
        <v>8340</v>
      </c>
      <c r="S2764" s="14">
        <f>(((Table1[[#This Row],[launched_at]]/60)/60)/24)+DATE(1970,1,1)</f>
        <v>40995.024317129632</v>
      </c>
      <c r="T2764" s="14">
        <f>(((Table1[[#This Row],[deadline]]/60)/60)/24)+DATE(1970,1,1)</f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9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>ROUND(Table1[[#This Row],[pledged]]/Table1[[#This Row],[goal]]*100,0)</f>
        <v>3</v>
      </c>
      <c r="P2765">
        <f>IFERROR(ROUND(Table1[[#This Row],[pledged]]/Table1[[#This Row],[backers_count]],2),0)</f>
        <v>66.67</v>
      </c>
      <c r="Q2765" t="s">
        <v>8312</v>
      </c>
      <c r="R2765" t="s">
        <v>8353</v>
      </c>
      <c r="S2765" s="14">
        <f>(((Table1[[#This Row],[launched_at]]/60)/60)/24)+DATE(1970,1,1)</f>
        <v>40436.68408564815</v>
      </c>
      <c r="T2765" s="14">
        <f>(((Table1[[#This Row],[deadline]]/60)/60)/24)+DATE(1970,1,1)</f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9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>ROUND(Table1[[#This Row],[pledged]]/Table1[[#This Row],[goal]]*100,0)</f>
        <v>100</v>
      </c>
      <c r="P2766">
        <f>IFERROR(ROUND(Table1[[#This Row],[pledged]]/Table1[[#This Row],[backers_count]],2),0)</f>
        <v>30.77</v>
      </c>
      <c r="Q2766" t="s">
        <v>8324</v>
      </c>
      <c r="R2766" t="s">
        <v>8327</v>
      </c>
      <c r="S2766" s="14">
        <f>(((Table1[[#This Row],[launched_at]]/60)/60)/24)+DATE(1970,1,1)</f>
        <v>42689.214988425927</v>
      </c>
      <c r="T2766" s="14">
        <f>(((Table1[[#This Row],[deadline]]/60)/60)/24)+DATE(1970,1,1)</f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9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>ROUND(Table1[[#This Row],[pledged]]/Table1[[#This Row],[goal]]*100,0)</f>
        <v>16</v>
      </c>
      <c r="P2767">
        <f>IFERROR(ROUND(Table1[[#This Row],[pledged]]/Table1[[#This Row],[backers_count]],2),0)</f>
        <v>66.67</v>
      </c>
      <c r="Q2767" t="s">
        <v>8324</v>
      </c>
      <c r="R2767" t="s">
        <v>8327</v>
      </c>
      <c r="S2767" s="14">
        <f>(((Table1[[#This Row],[launched_at]]/60)/60)/24)+DATE(1970,1,1)</f>
        <v>42374.655081018514</v>
      </c>
      <c r="T2767" s="14">
        <f>(((Table1[[#This Row],[deadline]]/60)/60)/24)+DATE(1970,1,1)</f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9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>ROUND(Table1[[#This Row],[pledged]]/Table1[[#This Row],[goal]]*100,0)</f>
        <v>11</v>
      </c>
      <c r="P2768">
        <f>IFERROR(ROUND(Table1[[#This Row],[pledged]]/Table1[[#This Row],[backers_count]],2),0)</f>
        <v>80</v>
      </c>
      <c r="Q2768" t="s">
        <v>8324</v>
      </c>
      <c r="R2768" t="s">
        <v>8327</v>
      </c>
      <c r="S2768" s="14">
        <f>(((Table1[[#This Row],[launched_at]]/60)/60)/24)+DATE(1970,1,1)</f>
        <v>42750.530312499999</v>
      </c>
      <c r="T2768" s="14">
        <f>(((Table1[[#This Row],[deadline]]/60)/60)/24)+DATE(1970,1,1)</f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9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>ROUND(Table1[[#This Row],[pledged]]/Table1[[#This Row],[goal]]*100,0)</f>
        <v>12</v>
      </c>
      <c r="P2769">
        <f>IFERROR(ROUND(Table1[[#This Row],[pledged]]/Table1[[#This Row],[backers_count]],2),0)</f>
        <v>79.400000000000006</v>
      </c>
      <c r="Q2769" t="s">
        <v>8324</v>
      </c>
      <c r="R2769" t="s">
        <v>8327</v>
      </c>
      <c r="S2769" s="14">
        <f>(((Table1[[#This Row],[launched_at]]/60)/60)/24)+DATE(1970,1,1)</f>
        <v>42151.905717592599</v>
      </c>
      <c r="T2769" s="14">
        <f>(((Table1[[#This Row],[deadline]]/60)/60)/24)+DATE(1970,1,1)</f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9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>ROUND(Table1[[#This Row],[pledged]]/Table1[[#This Row],[goal]]*100,0)</f>
        <v>1</v>
      </c>
      <c r="P2770">
        <f>IFERROR(ROUND(Table1[[#This Row],[pledged]]/Table1[[#This Row],[backers_count]],2),0)</f>
        <v>56.57</v>
      </c>
      <c r="Q2770" t="s">
        <v>8322</v>
      </c>
      <c r="R2770" t="s">
        <v>8340</v>
      </c>
      <c r="S2770" s="14">
        <f>(((Table1[[#This Row],[launched_at]]/60)/60)/24)+DATE(1970,1,1)</f>
        <v>41654.946759259255</v>
      </c>
      <c r="T2770" s="14">
        <f>(((Table1[[#This Row],[deadline]]/60)/60)/24)+DATE(1970,1,1)</f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9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>ROUND(Table1[[#This Row],[pledged]]/Table1[[#This Row],[goal]]*100,0)</f>
        <v>156</v>
      </c>
      <c r="P2771">
        <f>IFERROR(ROUND(Table1[[#This Row],[pledged]]/Table1[[#This Row],[backers_count]],2),0)</f>
        <v>30.08</v>
      </c>
      <c r="Q2771" t="s">
        <v>8328</v>
      </c>
      <c r="R2771" t="s">
        <v>8342</v>
      </c>
      <c r="S2771" s="14">
        <f>(((Table1[[#This Row],[launched_at]]/60)/60)/24)+DATE(1970,1,1)</f>
        <v>40514.107615740737</v>
      </c>
      <c r="T2771" s="14">
        <f>(((Table1[[#This Row],[deadline]]/60)/60)/24)+DATE(1970,1,1)</f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9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>ROUND(Table1[[#This Row],[pledged]]/Table1[[#This Row],[goal]]*100,0)</f>
        <v>128</v>
      </c>
      <c r="P2772">
        <f>IFERROR(ROUND(Table1[[#This Row],[pledged]]/Table1[[#This Row],[backers_count]],2),0)</f>
        <v>27.5</v>
      </c>
      <c r="Q2772" t="s">
        <v>8324</v>
      </c>
      <c r="R2772" t="s">
        <v>8327</v>
      </c>
      <c r="S2772" s="14">
        <f>(((Table1[[#This Row],[launched_at]]/60)/60)/24)+DATE(1970,1,1)</f>
        <v>42535.97865740741</v>
      </c>
      <c r="T2772" s="14">
        <f>(((Table1[[#This Row],[deadline]]/60)/60)/24)+DATE(1970,1,1)</f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9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>ROUND(Table1[[#This Row],[pledged]]/Table1[[#This Row],[goal]]*100,0)</f>
        <v>19</v>
      </c>
      <c r="P2773">
        <f>IFERROR(ROUND(Table1[[#This Row],[pledged]]/Table1[[#This Row],[backers_count]],2),0)</f>
        <v>64.17</v>
      </c>
      <c r="Q2773" t="s">
        <v>8324</v>
      </c>
      <c r="R2773" t="s">
        <v>8327</v>
      </c>
      <c r="S2773" s="14">
        <f>(((Table1[[#This Row],[launched_at]]/60)/60)/24)+DATE(1970,1,1)</f>
        <v>42093.588263888887</v>
      </c>
      <c r="T2773" s="14">
        <f>(((Table1[[#This Row],[deadline]]/60)/60)/24)+DATE(1970,1,1)</f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9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>ROUND(Table1[[#This Row],[pledged]]/Table1[[#This Row],[goal]]*100,0)</f>
        <v>5</v>
      </c>
      <c r="P2774">
        <f>IFERROR(ROUND(Table1[[#This Row],[pledged]]/Table1[[#This Row],[backers_count]],2),0)</f>
        <v>31.75</v>
      </c>
      <c r="Q2774" t="s">
        <v>8314</v>
      </c>
      <c r="R2774" t="s">
        <v>8354</v>
      </c>
      <c r="S2774" s="14">
        <f>(((Table1[[#This Row],[launched_at]]/60)/60)/24)+DATE(1970,1,1)</f>
        <v>41799.725289351853</v>
      </c>
      <c r="T2774" s="14">
        <f>(((Table1[[#This Row],[deadline]]/60)/60)/24)+DATE(1970,1,1)</f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9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>ROUND(Table1[[#This Row],[pledged]]/Table1[[#This Row],[goal]]*100,0)</f>
        <v>127</v>
      </c>
      <c r="P2775">
        <f>IFERROR(ROUND(Table1[[#This Row],[pledged]]/Table1[[#This Row],[backers_count]],2),0)</f>
        <v>25.4</v>
      </c>
      <c r="Q2775" t="s">
        <v>8324</v>
      </c>
      <c r="R2775" t="s">
        <v>8327</v>
      </c>
      <c r="S2775" s="14">
        <f>(((Table1[[#This Row],[launched_at]]/60)/60)/24)+DATE(1970,1,1)</f>
        <v>42401.945219907408</v>
      </c>
      <c r="T2775" s="14">
        <f>(((Table1[[#This Row],[deadline]]/60)/60)/24)+DATE(1970,1,1)</f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9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>ROUND(Table1[[#This Row],[pledged]]/Table1[[#This Row],[goal]]*100,0)</f>
        <v>58</v>
      </c>
      <c r="P2776">
        <f>IFERROR(ROUND(Table1[[#This Row],[pledged]]/Table1[[#This Row],[backers_count]],2),0)</f>
        <v>54.29</v>
      </c>
      <c r="Q2776" t="s">
        <v>8322</v>
      </c>
      <c r="R2776" t="s">
        <v>8326</v>
      </c>
      <c r="S2776" s="14">
        <f>(((Table1[[#This Row],[launched_at]]/60)/60)/24)+DATE(1970,1,1)</f>
        <v>42023.818622685183</v>
      </c>
      <c r="T2776" s="14">
        <f>(((Table1[[#This Row],[deadline]]/60)/60)/24)+DATE(1970,1,1)</f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9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>ROUND(Table1[[#This Row],[pledged]]/Table1[[#This Row],[goal]]*100,0)</f>
        <v>11</v>
      </c>
      <c r="P2777">
        <f>IFERROR(ROUND(Table1[[#This Row],[pledged]]/Table1[[#This Row],[backers_count]],2),0)</f>
        <v>42.22</v>
      </c>
      <c r="Q2777" t="s">
        <v>8314</v>
      </c>
      <c r="R2777" t="s">
        <v>8315</v>
      </c>
      <c r="S2777" s="14">
        <f>(((Table1[[#This Row],[launched_at]]/60)/60)/24)+DATE(1970,1,1)</f>
        <v>42029.907858796301</v>
      </c>
      <c r="T2777" s="14">
        <f>(((Table1[[#This Row],[deadline]]/60)/60)/24)+DATE(1970,1,1)</f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9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>ROUND(Table1[[#This Row],[pledged]]/Table1[[#This Row],[goal]]*100,0)</f>
        <v>19</v>
      </c>
      <c r="P2778">
        <f>IFERROR(ROUND(Table1[[#This Row],[pledged]]/Table1[[#This Row],[backers_count]],2),0)</f>
        <v>47.5</v>
      </c>
      <c r="Q2778" t="s">
        <v>8312</v>
      </c>
      <c r="R2778" t="s">
        <v>8357</v>
      </c>
      <c r="S2778" s="14">
        <f>(((Table1[[#This Row],[launched_at]]/60)/60)/24)+DATE(1970,1,1)</f>
        <v>41117.900729166664</v>
      </c>
      <c r="T2778" s="14">
        <f>(((Table1[[#This Row],[deadline]]/60)/60)/24)+DATE(1970,1,1)</f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9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>ROUND(Table1[[#This Row],[pledged]]/Table1[[#This Row],[goal]]*100,0)</f>
        <v>1</v>
      </c>
      <c r="P2779">
        <f>IFERROR(ROUND(Table1[[#This Row],[pledged]]/Table1[[#This Row],[backers_count]],2),0)</f>
        <v>41.89</v>
      </c>
      <c r="Q2779" t="s">
        <v>8309</v>
      </c>
      <c r="R2779" t="s">
        <v>8311</v>
      </c>
      <c r="S2779" s="14">
        <f>(((Table1[[#This Row],[launched_at]]/60)/60)/24)+DATE(1970,1,1)</f>
        <v>42625.635636574079</v>
      </c>
      <c r="T2779" s="14">
        <f>(((Table1[[#This Row],[deadline]]/60)/60)/24)+DATE(1970,1,1)</f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9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>ROUND(Table1[[#This Row],[pledged]]/Table1[[#This Row],[goal]]*100,0)</f>
        <v>125</v>
      </c>
      <c r="P2780">
        <f>IFERROR(ROUND(Table1[[#This Row],[pledged]]/Table1[[#This Row],[backers_count]],2),0)</f>
        <v>41.78</v>
      </c>
      <c r="Q2780" t="s">
        <v>8322</v>
      </c>
      <c r="R2780" t="s">
        <v>8323</v>
      </c>
      <c r="S2780" s="14">
        <f>(((Table1[[#This Row],[launched_at]]/60)/60)/24)+DATE(1970,1,1)</f>
        <v>42425.576898148152</v>
      </c>
      <c r="T2780" s="14">
        <f>(((Table1[[#This Row],[deadline]]/60)/60)/24)+DATE(1970,1,1)</f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9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>ROUND(Table1[[#This Row],[pledged]]/Table1[[#This Row],[goal]]*100,0)</f>
        <v>0</v>
      </c>
      <c r="P2781">
        <f>IFERROR(ROUND(Table1[[#This Row],[pledged]]/Table1[[#This Row],[backers_count]],2),0)</f>
        <v>53.71</v>
      </c>
      <c r="Q2781" t="s">
        <v>8324</v>
      </c>
      <c r="R2781" t="s">
        <v>8325</v>
      </c>
      <c r="S2781" s="14">
        <f>(((Table1[[#This Row],[launched_at]]/60)/60)/24)+DATE(1970,1,1)</f>
        <v>41940.028287037036</v>
      </c>
      <c r="T2781" s="14">
        <f>(((Table1[[#This Row],[deadline]]/60)/60)/24)+DATE(1970,1,1)</f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9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>ROUND(Table1[[#This Row],[pledged]]/Table1[[#This Row],[goal]]*100,0)</f>
        <v>6</v>
      </c>
      <c r="P2782">
        <f>IFERROR(ROUND(Table1[[#This Row],[pledged]]/Table1[[#This Row],[backers_count]],2),0)</f>
        <v>41.67</v>
      </c>
      <c r="Q2782" t="s">
        <v>8328</v>
      </c>
      <c r="R2782" t="s">
        <v>8351</v>
      </c>
      <c r="S2782" s="14">
        <f>(((Table1[[#This Row],[launched_at]]/60)/60)/24)+DATE(1970,1,1)</f>
        <v>40937.679560185185</v>
      </c>
      <c r="T2782" s="14">
        <f>(((Table1[[#This Row],[deadline]]/60)/60)/24)+DATE(1970,1,1)</f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9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>ROUND(Table1[[#This Row],[pledged]]/Table1[[#This Row],[goal]]*100,0)</f>
        <v>125</v>
      </c>
      <c r="P2783">
        <f>IFERROR(ROUND(Table1[[#This Row],[pledged]]/Table1[[#This Row],[backers_count]],2),0)</f>
        <v>53.57</v>
      </c>
      <c r="Q2783" t="s">
        <v>8312</v>
      </c>
      <c r="R2783" t="s">
        <v>8334</v>
      </c>
      <c r="S2783" s="14">
        <f>(((Table1[[#This Row],[launched_at]]/60)/60)/24)+DATE(1970,1,1)</f>
        <v>41799.814340277779</v>
      </c>
      <c r="T2783" s="14">
        <f>(((Table1[[#This Row],[deadline]]/60)/60)/24)+DATE(1970,1,1)</f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9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>ROUND(Table1[[#This Row],[pledged]]/Table1[[#This Row],[goal]]*100,0)</f>
        <v>4</v>
      </c>
      <c r="P2784">
        <f>IFERROR(ROUND(Table1[[#This Row],[pledged]]/Table1[[#This Row],[backers_count]],2),0)</f>
        <v>93.75</v>
      </c>
      <c r="Q2784" t="s">
        <v>8324</v>
      </c>
      <c r="R2784" t="s">
        <v>8327</v>
      </c>
      <c r="S2784" s="14">
        <f>(((Table1[[#This Row],[launched_at]]/60)/60)/24)+DATE(1970,1,1)</f>
        <v>42808.640231481477</v>
      </c>
      <c r="T2784" s="14">
        <f>(((Table1[[#This Row],[deadline]]/60)/60)/24)+DATE(1970,1,1)</f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9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>ROUND(Table1[[#This Row],[pledged]]/Table1[[#This Row],[goal]]*100,0)</f>
        <v>150</v>
      </c>
      <c r="P2785">
        <f>IFERROR(ROUND(Table1[[#This Row],[pledged]]/Table1[[#This Row],[backers_count]],2),0)</f>
        <v>41.67</v>
      </c>
      <c r="Q2785" t="s">
        <v>8324</v>
      </c>
      <c r="R2785" t="s">
        <v>8327</v>
      </c>
      <c r="S2785" s="14">
        <f>(((Table1[[#This Row],[launched_at]]/60)/60)/24)+DATE(1970,1,1)</f>
        <v>42529.022013888884</v>
      </c>
      <c r="T2785" s="14">
        <f>(((Table1[[#This Row],[deadline]]/60)/60)/24)+DATE(1970,1,1)</f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9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>ROUND(Table1[[#This Row],[pledged]]/Table1[[#This Row],[goal]]*100,0)</f>
        <v>124</v>
      </c>
      <c r="P2786">
        <f>IFERROR(ROUND(Table1[[#This Row],[pledged]]/Table1[[#This Row],[backers_count]],2),0)</f>
        <v>14.84</v>
      </c>
      <c r="Q2786" t="s">
        <v>8324</v>
      </c>
      <c r="R2786" t="s">
        <v>8325</v>
      </c>
      <c r="S2786" s="14">
        <f>(((Table1[[#This Row],[launched_at]]/60)/60)/24)+DATE(1970,1,1)</f>
        <v>42334.468935185185</v>
      </c>
      <c r="T2786" s="14">
        <f>(((Table1[[#This Row],[deadline]]/60)/60)/24)+DATE(1970,1,1)</f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9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>ROUND(Table1[[#This Row],[pledged]]/Table1[[#This Row],[goal]]*100,0)</f>
        <v>123</v>
      </c>
      <c r="P2787">
        <f>IFERROR(ROUND(Table1[[#This Row],[pledged]]/Table1[[#This Row],[backers_count]],2),0)</f>
        <v>46.13</v>
      </c>
      <c r="Q2787" t="s">
        <v>8324</v>
      </c>
      <c r="R2787" t="s">
        <v>8327</v>
      </c>
      <c r="S2787" s="14">
        <f>(((Table1[[#This Row],[launched_at]]/60)/60)/24)+DATE(1970,1,1)</f>
        <v>42517.003368055557</v>
      </c>
      <c r="T2787" s="14">
        <f>(((Table1[[#This Row],[deadline]]/60)/60)/24)+DATE(1970,1,1)</f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9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>ROUND(Table1[[#This Row],[pledged]]/Table1[[#This Row],[goal]]*100,0)</f>
        <v>7</v>
      </c>
      <c r="P2788">
        <f>IFERROR(ROUND(Table1[[#This Row],[pledged]]/Table1[[#This Row],[backers_count]],2),0)</f>
        <v>40.78</v>
      </c>
      <c r="Q2788" t="s">
        <v>8314</v>
      </c>
      <c r="R2788" t="s">
        <v>8352</v>
      </c>
      <c r="S2788" s="14">
        <f>(((Table1[[#This Row],[launched_at]]/60)/60)/24)+DATE(1970,1,1)</f>
        <v>41791.057314814818</v>
      </c>
      <c r="T2788" s="14">
        <f>(((Table1[[#This Row],[deadline]]/60)/60)/24)+DATE(1970,1,1)</f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9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>ROUND(Table1[[#This Row],[pledged]]/Table1[[#This Row],[goal]]*100,0)</f>
        <v>7</v>
      </c>
      <c r="P2789">
        <f>IFERROR(ROUND(Table1[[#This Row],[pledged]]/Table1[[#This Row],[backers_count]],2),0)</f>
        <v>72.400000000000006</v>
      </c>
      <c r="Q2789" t="s">
        <v>8324</v>
      </c>
      <c r="R2789" t="s">
        <v>8327</v>
      </c>
      <c r="S2789" s="14">
        <f>(((Table1[[#This Row],[launched_at]]/60)/60)/24)+DATE(1970,1,1)</f>
        <v>42041.205000000002</v>
      </c>
      <c r="T2789" s="14">
        <f>(((Table1[[#This Row],[deadline]]/60)/60)/24)+DATE(1970,1,1)</f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9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>ROUND(Table1[[#This Row],[pledged]]/Table1[[#This Row],[goal]]*100,0)</f>
        <v>10</v>
      </c>
      <c r="P2790">
        <f>IFERROR(ROUND(Table1[[#This Row],[pledged]]/Table1[[#This Row],[backers_count]],2),0)</f>
        <v>32.82</v>
      </c>
      <c r="Q2790" t="s">
        <v>8317</v>
      </c>
      <c r="R2790" t="s">
        <v>8345</v>
      </c>
      <c r="S2790" s="14">
        <f>(((Table1[[#This Row],[launched_at]]/60)/60)/24)+DATE(1970,1,1)</f>
        <v>42371.355729166666</v>
      </c>
      <c r="T2790" s="14">
        <f>(((Table1[[#This Row],[deadline]]/60)/60)/24)+DATE(1970,1,1)</f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9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>ROUND(Table1[[#This Row],[pledged]]/Table1[[#This Row],[goal]]*100,0)</f>
        <v>1</v>
      </c>
      <c r="P2791">
        <f>IFERROR(ROUND(Table1[[#This Row],[pledged]]/Table1[[#This Row],[backers_count]],2),0)</f>
        <v>120</v>
      </c>
      <c r="Q2791" t="s">
        <v>8322</v>
      </c>
      <c r="R2791" t="s">
        <v>8326</v>
      </c>
      <c r="S2791" s="14">
        <f>(((Table1[[#This Row],[launched_at]]/60)/60)/24)+DATE(1970,1,1)</f>
        <v>42195.643865740742</v>
      </c>
      <c r="T2791" s="14">
        <f>(((Table1[[#This Row],[deadline]]/60)/60)/24)+DATE(1970,1,1)</f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9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>ROUND(Table1[[#This Row],[pledged]]/Table1[[#This Row],[goal]]*100,0)</f>
        <v>2</v>
      </c>
      <c r="P2792">
        <f>IFERROR(ROUND(Table1[[#This Row],[pledged]]/Table1[[#This Row],[backers_count]],2),0)</f>
        <v>60</v>
      </c>
      <c r="Q2792" t="s">
        <v>8312</v>
      </c>
      <c r="R2792" t="s">
        <v>8353</v>
      </c>
      <c r="S2792" s="14">
        <f>(((Table1[[#This Row],[launched_at]]/60)/60)/24)+DATE(1970,1,1)</f>
        <v>41614.563194444447</v>
      </c>
      <c r="T2792" s="14">
        <f>(((Table1[[#This Row],[deadline]]/60)/60)/24)+DATE(1970,1,1)</f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9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>ROUND(Table1[[#This Row],[pledged]]/Table1[[#This Row],[goal]]*100,0)</f>
        <v>103</v>
      </c>
      <c r="P2793">
        <f>IFERROR(ROUND(Table1[[#This Row],[pledged]]/Table1[[#This Row],[backers_count]],2),0)</f>
        <v>24</v>
      </c>
      <c r="Q2793" t="s">
        <v>8328</v>
      </c>
      <c r="R2793" t="s">
        <v>8331</v>
      </c>
      <c r="S2793" s="14">
        <f>(((Table1[[#This Row],[launched_at]]/60)/60)/24)+DATE(1970,1,1)</f>
        <v>42788.2502662037</v>
      </c>
      <c r="T2793" s="14">
        <f>(((Table1[[#This Row],[deadline]]/60)/60)/24)+DATE(1970,1,1)</f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9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>ROUND(Table1[[#This Row],[pledged]]/Table1[[#This Row],[goal]]*100,0)</f>
        <v>1</v>
      </c>
      <c r="P2794">
        <f>IFERROR(ROUND(Table1[[#This Row],[pledged]]/Table1[[#This Row],[backers_count]],2),0)</f>
        <v>35.9</v>
      </c>
      <c r="Q2794" t="s">
        <v>8322</v>
      </c>
      <c r="R2794" t="s">
        <v>8338</v>
      </c>
      <c r="S2794" s="14">
        <f>(((Table1[[#This Row],[launched_at]]/60)/60)/24)+DATE(1970,1,1)</f>
        <v>41933.586157407408</v>
      </c>
      <c r="T2794" s="14">
        <f>(((Table1[[#This Row],[deadline]]/60)/60)/24)+DATE(1970,1,1)</f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9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>ROUND(Table1[[#This Row],[pledged]]/Table1[[#This Row],[goal]]*100,0)</f>
        <v>1</v>
      </c>
      <c r="P2795">
        <f>IFERROR(ROUND(Table1[[#This Row],[pledged]]/Table1[[#This Row],[backers_count]],2),0)</f>
        <v>71.599999999999994</v>
      </c>
      <c r="Q2795" t="s">
        <v>8309</v>
      </c>
      <c r="R2795" t="s">
        <v>8316</v>
      </c>
      <c r="S2795" s="14">
        <f>(((Table1[[#This Row],[launched_at]]/60)/60)/24)+DATE(1970,1,1)</f>
        <v>42695.624340277776</v>
      </c>
      <c r="T2795" s="14">
        <f>(((Table1[[#This Row],[deadline]]/60)/60)/24)+DATE(1970,1,1)</f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9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>ROUND(Table1[[#This Row],[pledged]]/Table1[[#This Row],[goal]]*100,0)</f>
        <v>18</v>
      </c>
      <c r="P2796">
        <f>IFERROR(ROUND(Table1[[#This Row],[pledged]]/Table1[[#This Row],[backers_count]],2),0)</f>
        <v>25.57</v>
      </c>
      <c r="Q2796" t="s">
        <v>8324</v>
      </c>
      <c r="R2796" t="s">
        <v>8327</v>
      </c>
      <c r="S2796" s="14">
        <f>(((Table1[[#This Row],[launched_at]]/60)/60)/24)+DATE(1970,1,1)</f>
        <v>41833.089756944442</v>
      </c>
      <c r="T2796" s="14">
        <f>(((Table1[[#This Row],[deadline]]/60)/60)/24)+DATE(1970,1,1)</f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9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>ROUND(Table1[[#This Row],[pledged]]/Table1[[#This Row],[goal]]*100,0)</f>
        <v>101</v>
      </c>
      <c r="P2797">
        <f>IFERROR(ROUND(Table1[[#This Row],[pledged]]/Table1[[#This Row],[backers_count]],2),0)</f>
        <v>59.17</v>
      </c>
      <c r="Q2797" t="s">
        <v>8324</v>
      </c>
      <c r="R2797" t="s">
        <v>8327</v>
      </c>
      <c r="S2797" s="14">
        <f>(((Table1[[#This Row],[launched_at]]/60)/60)/24)+DATE(1970,1,1)</f>
        <v>42230.662731481483</v>
      </c>
      <c r="T2797" s="14">
        <f>(((Table1[[#This Row],[deadline]]/60)/60)/24)+DATE(1970,1,1)</f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9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>ROUND(Table1[[#This Row],[pledged]]/Table1[[#This Row],[goal]]*100,0)</f>
        <v>102</v>
      </c>
      <c r="P2798">
        <f>IFERROR(ROUND(Table1[[#This Row],[pledged]]/Table1[[#This Row],[backers_count]],2),0)</f>
        <v>25.21</v>
      </c>
      <c r="Q2798" t="s">
        <v>8309</v>
      </c>
      <c r="R2798" t="s">
        <v>8316</v>
      </c>
      <c r="S2798" s="14">
        <f>(((Table1[[#This Row],[launched_at]]/60)/60)/24)+DATE(1970,1,1)</f>
        <v>41989.913136574076</v>
      </c>
      <c r="T2798" s="14">
        <f>(((Table1[[#This Row],[deadline]]/60)/60)/24)+DATE(1970,1,1)</f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9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>ROUND(Table1[[#This Row],[pledged]]/Table1[[#This Row],[goal]]*100,0)</f>
        <v>70</v>
      </c>
      <c r="P2799">
        <f>IFERROR(ROUND(Table1[[#This Row],[pledged]]/Table1[[#This Row],[backers_count]],2),0)</f>
        <v>39</v>
      </c>
      <c r="Q2799" t="s">
        <v>8312</v>
      </c>
      <c r="R2799" t="s">
        <v>8353</v>
      </c>
      <c r="S2799" s="14">
        <f>(((Table1[[#This Row],[launched_at]]/60)/60)/24)+DATE(1970,1,1)</f>
        <v>41663.780300925922</v>
      </c>
      <c r="T2799" s="14">
        <f>(((Table1[[#This Row],[deadline]]/60)/60)/24)+DATE(1970,1,1)</f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9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>ROUND(Table1[[#This Row],[pledged]]/Table1[[#This Row],[goal]]*100,0)</f>
        <v>100</v>
      </c>
      <c r="P2800">
        <f>IFERROR(ROUND(Table1[[#This Row],[pledged]]/Table1[[#This Row],[backers_count]],2),0)</f>
        <v>35.1</v>
      </c>
      <c r="Q2800" t="s">
        <v>8324</v>
      </c>
      <c r="R2800" t="s">
        <v>8336</v>
      </c>
      <c r="S2800" s="14">
        <f>(((Table1[[#This Row],[launched_at]]/60)/60)/24)+DATE(1970,1,1)</f>
        <v>42167.534791666665</v>
      </c>
      <c r="T2800" s="14">
        <f>(((Table1[[#This Row],[deadline]]/60)/60)/24)+DATE(1970,1,1)</f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9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>ROUND(Table1[[#This Row],[pledged]]/Table1[[#This Row],[goal]]*100,0)</f>
        <v>0</v>
      </c>
      <c r="P2801">
        <f>IFERROR(ROUND(Table1[[#This Row],[pledged]]/Table1[[#This Row],[backers_count]],2),0)</f>
        <v>116.67</v>
      </c>
      <c r="Q2801" t="s">
        <v>8309</v>
      </c>
      <c r="R2801" t="s">
        <v>8343</v>
      </c>
      <c r="S2801" s="14">
        <f>(((Table1[[#This Row],[launched_at]]/60)/60)/24)+DATE(1970,1,1)</f>
        <v>42474.637824074074</v>
      </c>
      <c r="T2801" s="14">
        <f>(((Table1[[#This Row],[deadline]]/60)/60)/24)+DATE(1970,1,1)</f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9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>ROUND(Table1[[#This Row],[pledged]]/Table1[[#This Row],[goal]]*100,0)</f>
        <v>4</v>
      </c>
      <c r="P2802">
        <f>IFERROR(ROUND(Table1[[#This Row],[pledged]]/Table1[[#This Row],[backers_count]],2),0)</f>
        <v>26.92</v>
      </c>
      <c r="Q2802" t="s">
        <v>8312</v>
      </c>
      <c r="R2802" t="s">
        <v>8350</v>
      </c>
      <c r="S2802" s="14">
        <f>(((Table1[[#This Row],[launched_at]]/60)/60)/24)+DATE(1970,1,1)</f>
        <v>41671.936863425923</v>
      </c>
      <c r="T2802" s="14">
        <f>(((Table1[[#This Row],[deadline]]/60)/60)/24)+DATE(1970,1,1)</f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9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>ROUND(Table1[[#This Row],[pledged]]/Table1[[#This Row],[goal]]*100,0)</f>
        <v>140</v>
      </c>
      <c r="P2803">
        <f>IFERROR(ROUND(Table1[[#This Row],[pledged]]/Table1[[#This Row],[backers_count]],2),0)</f>
        <v>35</v>
      </c>
      <c r="Q2803" t="s">
        <v>8324</v>
      </c>
      <c r="R2803" t="s">
        <v>8327</v>
      </c>
      <c r="S2803" s="14">
        <f>(((Table1[[#This Row],[launched_at]]/60)/60)/24)+DATE(1970,1,1)</f>
        <v>42088.911354166667</v>
      </c>
      <c r="T2803" s="14">
        <f>(((Table1[[#This Row],[deadline]]/60)/60)/24)+DATE(1970,1,1)</f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9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>ROUND(Table1[[#This Row],[pledged]]/Table1[[#This Row],[goal]]*100,0)</f>
        <v>16</v>
      </c>
      <c r="P2804">
        <f>IFERROR(ROUND(Table1[[#This Row],[pledged]]/Table1[[#This Row],[backers_count]],2),0)</f>
        <v>29.17</v>
      </c>
      <c r="Q2804" t="s">
        <v>8324</v>
      </c>
      <c r="R2804" t="s">
        <v>8327</v>
      </c>
      <c r="S2804" s="14">
        <f>(((Table1[[#This Row],[launched_at]]/60)/60)/24)+DATE(1970,1,1)</f>
        <v>42041.581307870365</v>
      </c>
      <c r="T2804" s="14">
        <f>(((Table1[[#This Row],[deadline]]/60)/60)/24)+DATE(1970,1,1)</f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9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>ROUND(Table1[[#This Row],[pledged]]/Table1[[#This Row],[goal]]*100,0)</f>
        <v>0</v>
      </c>
      <c r="P2805">
        <f>IFERROR(ROUND(Table1[[#This Row],[pledged]]/Table1[[#This Row],[backers_count]],2),0)</f>
        <v>38.44</v>
      </c>
      <c r="Q2805" t="s">
        <v>8309</v>
      </c>
      <c r="R2805" t="s">
        <v>8343</v>
      </c>
      <c r="S2805" s="14">
        <f>(((Table1[[#This Row],[launched_at]]/60)/60)/24)+DATE(1970,1,1)</f>
        <v>41963.050127314811</v>
      </c>
      <c r="T2805" s="14">
        <f>(((Table1[[#This Row],[deadline]]/60)/60)/24)+DATE(1970,1,1)</f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9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>ROUND(Table1[[#This Row],[pledged]]/Table1[[#This Row],[goal]]*100,0)</f>
        <v>0</v>
      </c>
      <c r="P2806">
        <f>IFERROR(ROUND(Table1[[#This Row],[pledged]]/Table1[[#This Row],[backers_count]],2),0)</f>
        <v>69</v>
      </c>
      <c r="Q2806" t="s">
        <v>8322</v>
      </c>
      <c r="R2806" t="s">
        <v>8326</v>
      </c>
      <c r="S2806" s="14">
        <f>(((Table1[[#This Row],[launched_at]]/60)/60)/24)+DATE(1970,1,1)</f>
        <v>42556.690706018519</v>
      </c>
      <c r="T2806" s="14">
        <f>(((Table1[[#This Row],[deadline]]/60)/60)/24)+DATE(1970,1,1)</f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9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>ROUND(Table1[[#This Row],[pledged]]/Table1[[#This Row],[goal]]*100,0)</f>
        <v>38</v>
      </c>
      <c r="P2807">
        <f>IFERROR(ROUND(Table1[[#This Row],[pledged]]/Table1[[#This Row],[backers_count]],2),0)</f>
        <v>69</v>
      </c>
      <c r="Q2807" t="s">
        <v>8328</v>
      </c>
      <c r="R2807" t="s">
        <v>8351</v>
      </c>
      <c r="S2807" s="14">
        <f>(((Table1[[#This Row],[launched_at]]/60)/60)/24)+DATE(1970,1,1)</f>
        <v>40312.915578703702</v>
      </c>
      <c r="T2807" s="14">
        <f>(((Table1[[#This Row],[deadline]]/60)/60)/24)+DATE(1970,1,1)</f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9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>ROUND(Table1[[#This Row],[pledged]]/Table1[[#This Row],[goal]]*100,0)</f>
        <v>6</v>
      </c>
      <c r="P2808">
        <f>IFERROR(ROUND(Table1[[#This Row],[pledged]]/Table1[[#This Row],[backers_count]],2),0)</f>
        <v>37.89</v>
      </c>
      <c r="Q2808" t="s">
        <v>8309</v>
      </c>
      <c r="R2808" t="s">
        <v>8343</v>
      </c>
      <c r="S2808" s="14">
        <f>(((Table1[[#This Row],[launched_at]]/60)/60)/24)+DATE(1970,1,1)</f>
        <v>42532.774745370371</v>
      </c>
      <c r="T2808" s="14">
        <f>(((Table1[[#This Row],[deadline]]/60)/60)/24)+DATE(1970,1,1)</f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9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>ROUND(Table1[[#This Row],[pledged]]/Table1[[#This Row],[goal]]*100,0)</f>
        <v>113</v>
      </c>
      <c r="P2809">
        <f>IFERROR(ROUND(Table1[[#This Row],[pledged]]/Table1[[#This Row],[backers_count]],2),0)</f>
        <v>20</v>
      </c>
      <c r="Q2809" t="s">
        <v>8324</v>
      </c>
      <c r="R2809" t="s">
        <v>8327</v>
      </c>
      <c r="S2809" s="14">
        <f>(((Table1[[#This Row],[launched_at]]/60)/60)/24)+DATE(1970,1,1)</f>
        <v>41918.880833333329</v>
      </c>
      <c r="T2809" s="14">
        <f>(((Table1[[#This Row],[deadline]]/60)/60)/24)+DATE(1970,1,1)</f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9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>ROUND(Table1[[#This Row],[pledged]]/Table1[[#This Row],[goal]]*100,0)</f>
        <v>8</v>
      </c>
      <c r="P2810">
        <f>IFERROR(ROUND(Table1[[#This Row],[pledged]]/Table1[[#This Row],[backers_count]],2),0)</f>
        <v>37.56</v>
      </c>
      <c r="Q2810" t="s">
        <v>8322</v>
      </c>
      <c r="R2810" t="s">
        <v>8338</v>
      </c>
      <c r="S2810" s="14">
        <f>(((Table1[[#This Row],[launched_at]]/60)/60)/24)+DATE(1970,1,1)</f>
        <v>42200.542268518519</v>
      </c>
      <c r="T2810" s="14">
        <f>(((Table1[[#This Row],[deadline]]/60)/60)/24)+DATE(1970,1,1)</f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9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>ROUND(Table1[[#This Row],[pledged]]/Table1[[#This Row],[goal]]*100,0)</f>
        <v>1</v>
      </c>
      <c r="P2811">
        <f>IFERROR(ROUND(Table1[[#This Row],[pledged]]/Table1[[#This Row],[backers_count]],2),0)</f>
        <v>67</v>
      </c>
      <c r="Q2811" t="s">
        <v>8322</v>
      </c>
      <c r="R2811" t="s">
        <v>8340</v>
      </c>
      <c r="S2811" s="14">
        <f>(((Table1[[#This Row],[launched_at]]/60)/60)/24)+DATE(1970,1,1)</f>
        <v>40949.98364583333</v>
      </c>
      <c r="T2811" s="14">
        <f>(((Table1[[#This Row],[deadline]]/60)/60)/24)+DATE(1970,1,1)</f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9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>ROUND(Table1[[#This Row],[pledged]]/Table1[[#This Row],[goal]]*100,0)</f>
        <v>7</v>
      </c>
      <c r="P2812">
        <f>IFERROR(ROUND(Table1[[#This Row],[pledged]]/Table1[[#This Row],[backers_count]],2),0)</f>
        <v>83.75</v>
      </c>
      <c r="Q2812" t="s">
        <v>8314</v>
      </c>
      <c r="R2812" t="s">
        <v>8315</v>
      </c>
      <c r="S2812" s="14">
        <f>(((Table1[[#This Row],[launched_at]]/60)/60)/24)+DATE(1970,1,1)</f>
        <v>41905.95684027778</v>
      </c>
      <c r="T2812" s="14">
        <f>(((Table1[[#This Row],[deadline]]/60)/60)/24)+DATE(1970,1,1)</f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9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>ROUND(Table1[[#This Row],[pledged]]/Table1[[#This Row],[goal]]*100,0)</f>
        <v>1</v>
      </c>
      <c r="P2813">
        <f>IFERROR(ROUND(Table1[[#This Row],[pledged]]/Table1[[#This Row],[backers_count]],2),0)</f>
        <v>55.83</v>
      </c>
      <c r="Q2813" t="s">
        <v>8320</v>
      </c>
      <c r="R2813" t="s">
        <v>8346</v>
      </c>
      <c r="S2813" s="14">
        <f>(((Table1[[#This Row],[launched_at]]/60)/60)/24)+DATE(1970,1,1)</f>
        <v>42536.862800925926</v>
      </c>
      <c r="T2813" s="14">
        <f>(((Table1[[#This Row],[deadline]]/60)/60)/24)+DATE(1970,1,1)</f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9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>ROUND(Table1[[#This Row],[pledged]]/Table1[[#This Row],[goal]]*100,0)</f>
        <v>0</v>
      </c>
      <c r="P2814">
        <f>IFERROR(ROUND(Table1[[#This Row],[pledged]]/Table1[[#This Row],[backers_count]],2),0)</f>
        <v>55.83</v>
      </c>
      <c r="Q2814" t="s">
        <v>8324</v>
      </c>
      <c r="R2814" t="s">
        <v>8325</v>
      </c>
      <c r="S2814" s="14">
        <f>(((Table1[[#This Row],[launched_at]]/60)/60)/24)+DATE(1970,1,1)</f>
        <v>42245.274699074071</v>
      </c>
      <c r="T2814" s="14">
        <f>(((Table1[[#This Row],[deadline]]/60)/60)/24)+DATE(1970,1,1)</f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9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>ROUND(Table1[[#This Row],[pledged]]/Table1[[#This Row],[goal]]*100,0)</f>
        <v>3</v>
      </c>
      <c r="P2815">
        <f>IFERROR(ROUND(Table1[[#This Row],[pledged]]/Table1[[#This Row],[backers_count]],2),0)</f>
        <v>20.88</v>
      </c>
      <c r="Q2815" t="s">
        <v>8324</v>
      </c>
      <c r="R2815" t="s">
        <v>8325</v>
      </c>
      <c r="S2815" s="14">
        <f>(((Table1[[#This Row],[launched_at]]/60)/60)/24)+DATE(1970,1,1)</f>
        <v>42690.733437499999</v>
      </c>
      <c r="T2815" s="14">
        <f>(((Table1[[#This Row],[deadline]]/60)/60)/24)+DATE(1970,1,1)</f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9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>ROUND(Table1[[#This Row],[pledged]]/Table1[[#This Row],[goal]]*100,0)</f>
        <v>2</v>
      </c>
      <c r="P2816">
        <f>IFERROR(ROUND(Table1[[#This Row],[pledged]]/Table1[[#This Row],[backers_count]],2),0)</f>
        <v>55</v>
      </c>
      <c r="Q2816" t="s">
        <v>8328</v>
      </c>
      <c r="R2816" t="s">
        <v>8351</v>
      </c>
      <c r="S2816" s="14">
        <f>(((Table1[[#This Row],[launched_at]]/60)/60)/24)+DATE(1970,1,1)</f>
        <v>41934.959756944445</v>
      </c>
      <c r="T2816" s="14">
        <f>(((Table1[[#This Row],[deadline]]/60)/60)/24)+DATE(1970,1,1)</f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9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>ROUND(Table1[[#This Row],[pledged]]/Table1[[#This Row],[goal]]*100,0)</f>
        <v>11</v>
      </c>
      <c r="P2817">
        <f>IFERROR(ROUND(Table1[[#This Row],[pledged]]/Table1[[#This Row],[backers_count]],2),0)</f>
        <v>21.8</v>
      </c>
      <c r="Q2817" t="s">
        <v>8328</v>
      </c>
      <c r="R2817" t="s">
        <v>8351</v>
      </c>
      <c r="S2817" s="14">
        <f>(((Table1[[#This Row],[launched_at]]/60)/60)/24)+DATE(1970,1,1)</f>
        <v>41288.942928240744</v>
      </c>
      <c r="T2817" s="14">
        <f>(((Table1[[#This Row],[deadline]]/60)/60)/24)+DATE(1970,1,1)</f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9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>ROUND(Table1[[#This Row],[pledged]]/Table1[[#This Row],[goal]]*100,0)</f>
        <v>11</v>
      </c>
      <c r="P2818">
        <f>IFERROR(ROUND(Table1[[#This Row],[pledged]]/Table1[[#This Row],[backers_count]],2),0)</f>
        <v>81.58</v>
      </c>
      <c r="Q2818" t="s">
        <v>8309</v>
      </c>
      <c r="R2818" t="s">
        <v>8343</v>
      </c>
      <c r="S2818" s="14">
        <f>(((Table1[[#This Row],[launched_at]]/60)/60)/24)+DATE(1970,1,1)</f>
        <v>42318.925532407404</v>
      </c>
      <c r="T2818" s="14">
        <f>(((Table1[[#This Row],[deadline]]/60)/60)/24)+DATE(1970,1,1)</f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9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>ROUND(Table1[[#This Row],[pledged]]/Table1[[#This Row],[goal]]*100,0)</f>
        <v>4</v>
      </c>
      <c r="P2819">
        <f>IFERROR(ROUND(Table1[[#This Row],[pledged]]/Table1[[#This Row],[backers_count]],2),0)</f>
        <v>108.33</v>
      </c>
      <c r="Q2819" t="s">
        <v>8322</v>
      </c>
      <c r="R2819" t="s">
        <v>8326</v>
      </c>
      <c r="S2819" s="14">
        <f>(((Table1[[#This Row],[launched_at]]/60)/60)/24)+DATE(1970,1,1)</f>
        <v>42052.83530092593</v>
      </c>
      <c r="T2819" s="14">
        <f>(((Table1[[#This Row],[deadline]]/60)/60)/24)+DATE(1970,1,1)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9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>ROUND(Table1[[#This Row],[pledged]]/Table1[[#This Row],[goal]]*100,0)</f>
        <v>3</v>
      </c>
      <c r="P2820">
        <f>IFERROR(ROUND(Table1[[#This Row],[pledged]]/Table1[[#This Row],[backers_count]],2),0)</f>
        <v>32.5</v>
      </c>
      <c r="Q2820" t="s">
        <v>8322</v>
      </c>
      <c r="R2820" t="s">
        <v>8326</v>
      </c>
      <c r="S2820" s="14">
        <f>(((Table1[[#This Row],[launched_at]]/60)/60)/24)+DATE(1970,1,1)</f>
        <v>42216.977812500001</v>
      </c>
      <c r="T2820" s="14">
        <f>(((Table1[[#This Row],[deadline]]/60)/60)/24)+DATE(1970,1,1)</f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9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>ROUND(Table1[[#This Row],[pledged]]/Table1[[#This Row],[goal]]*100,0)</f>
        <v>5</v>
      </c>
      <c r="P2821">
        <f>IFERROR(ROUND(Table1[[#This Row],[pledged]]/Table1[[#This Row],[backers_count]],2),0)</f>
        <v>27.08</v>
      </c>
      <c r="Q2821" t="s">
        <v>8328</v>
      </c>
      <c r="R2821" t="s">
        <v>8351</v>
      </c>
      <c r="S2821" s="14">
        <f>(((Table1[[#This Row],[launched_at]]/60)/60)/24)+DATE(1970,1,1)</f>
        <v>41577.561284722222</v>
      </c>
      <c r="T2821" s="14">
        <f>(((Table1[[#This Row],[deadline]]/60)/60)/24)+DATE(1970,1,1)</f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9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>ROUND(Table1[[#This Row],[pledged]]/Table1[[#This Row],[goal]]*100,0)</f>
        <v>7</v>
      </c>
      <c r="P2822">
        <f>IFERROR(ROUND(Table1[[#This Row],[pledged]]/Table1[[#This Row],[backers_count]],2),0)</f>
        <v>108.33</v>
      </c>
      <c r="Q2822" t="s">
        <v>8320</v>
      </c>
      <c r="R2822" t="s">
        <v>8346</v>
      </c>
      <c r="S2822" s="14">
        <f>(((Table1[[#This Row],[launched_at]]/60)/60)/24)+DATE(1970,1,1)</f>
        <v>42223.108865740738</v>
      </c>
      <c r="T2822" s="14">
        <f>(((Table1[[#This Row],[deadline]]/60)/60)/24)+DATE(1970,1,1)</f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9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>ROUND(Table1[[#This Row],[pledged]]/Table1[[#This Row],[goal]]*100,0)</f>
        <v>5</v>
      </c>
      <c r="P2823">
        <f>IFERROR(ROUND(Table1[[#This Row],[pledged]]/Table1[[#This Row],[backers_count]],2),0)</f>
        <v>24.62</v>
      </c>
      <c r="Q2823" t="s">
        <v>8312</v>
      </c>
      <c r="R2823" t="s">
        <v>8349</v>
      </c>
      <c r="S2823" s="14">
        <f>(((Table1[[#This Row],[launched_at]]/60)/60)/24)+DATE(1970,1,1)</f>
        <v>41947.063645833332</v>
      </c>
      <c r="T2823" s="14">
        <f>(((Table1[[#This Row],[deadline]]/60)/60)/24)+DATE(1970,1,1)</f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9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>ROUND(Table1[[#This Row],[pledged]]/Table1[[#This Row],[goal]]*100,0)</f>
        <v>160</v>
      </c>
      <c r="P2824">
        <f>IFERROR(ROUND(Table1[[#This Row],[pledged]]/Table1[[#This Row],[backers_count]],2),0)</f>
        <v>40</v>
      </c>
      <c r="Q2824" t="s">
        <v>8324</v>
      </c>
      <c r="R2824" t="s">
        <v>8327</v>
      </c>
      <c r="S2824" s="14">
        <f>(((Table1[[#This Row],[launched_at]]/60)/60)/24)+DATE(1970,1,1)</f>
        <v>42460.94222222222</v>
      </c>
      <c r="T2824" s="14">
        <f>(((Table1[[#This Row],[deadline]]/60)/60)/24)+DATE(1970,1,1)</f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9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>ROUND(Table1[[#This Row],[pledged]]/Table1[[#This Row],[goal]]*100,0)</f>
        <v>32</v>
      </c>
      <c r="P2825">
        <f>IFERROR(ROUND(Table1[[#This Row],[pledged]]/Table1[[#This Row],[backers_count]],2),0)</f>
        <v>29.09</v>
      </c>
      <c r="Q2825" t="s">
        <v>8324</v>
      </c>
      <c r="R2825" t="s">
        <v>8327</v>
      </c>
      <c r="S2825" s="14">
        <f>(((Table1[[#This Row],[launched_at]]/60)/60)/24)+DATE(1970,1,1)</f>
        <v>42493.546851851846</v>
      </c>
      <c r="T2825" s="14">
        <f>(((Table1[[#This Row],[deadline]]/60)/60)/24)+DATE(1970,1,1)</f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9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>ROUND(Table1[[#This Row],[pledged]]/Table1[[#This Row],[goal]]*100,0)</f>
        <v>106</v>
      </c>
      <c r="P2826">
        <f>IFERROR(ROUND(Table1[[#This Row],[pledged]]/Table1[[#This Row],[backers_count]],2),0)</f>
        <v>22.64</v>
      </c>
      <c r="Q2826" t="s">
        <v>8328</v>
      </c>
      <c r="R2826" t="s">
        <v>8330</v>
      </c>
      <c r="S2826" s="14">
        <f>(((Table1[[#This Row],[launched_at]]/60)/60)/24)+DATE(1970,1,1)</f>
        <v>42194.751678240747</v>
      </c>
      <c r="T2826" s="14">
        <f>(((Table1[[#This Row],[deadline]]/60)/60)/24)+DATE(1970,1,1)</f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9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>ROUND(Table1[[#This Row],[pledged]]/Table1[[#This Row],[goal]]*100,0)</f>
        <v>4</v>
      </c>
      <c r="P2827">
        <f>IFERROR(ROUND(Table1[[#This Row],[pledged]]/Table1[[#This Row],[backers_count]],2),0)</f>
        <v>26.33</v>
      </c>
      <c r="Q2827" t="s">
        <v>8324</v>
      </c>
      <c r="R2827" t="s">
        <v>8327</v>
      </c>
      <c r="S2827" s="14">
        <f>(((Table1[[#This Row],[launched_at]]/60)/60)/24)+DATE(1970,1,1)</f>
        <v>42278.664965277778</v>
      </c>
      <c r="T2827" s="14">
        <f>(((Table1[[#This Row],[deadline]]/60)/60)/24)+DATE(1970,1,1)</f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9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>ROUND(Table1[[#This Row],[pledged]]/Table1[[#This Row],[goal]]*100,0)</f>
        <v>104</v>
      </c>
      <c r="P2828">
        <f>IFERROR(ROUND(Table1[[#This Row],[pledged]]/Table1[[#This Row],[backers_count]],2),0)</f>
        <v>52</v>
      </c>
      <c r="Q2828" t="s">
        <v>8324</v>
      </c>
      <c r="R2828" t="s">
        <v>8327</v>
      </c>
      <c r="S2828" s="14">
        <f>(((Table1[[#This Row],[launched_at]]/60)/60)/24)+DATE(1970,1,1)</f>
        <v>41921.279976851853</v>
      </c>
      <c r="T2828" s="14">
        <f>(((Table1[[#This Row],[deadline]]/60)/60)/24)+DATE(1970,1,1)</f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9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>ROUND(Table1[[#This Row],[pledged]]/Table1[[#This Row],[goal]]*100,0)</f>
        <v>4</v>
      </c>
      <c r="P2829">
        <f>IFERROR(ROUND(Table1[[#This Row],[pledged]]/Table1[[#This Row],[backers_count]],2),0)</f>
        <v>23.92</v>
      </c>
      <c r="Q2829" t="s">
        <v>8324</v>
      </c>
      <c r="R2829" t="s">
        <v>8327</v>
      </c>
      <c r="S2829" s="14">
        <f>(((Table1[[#This Row],[launched_at]]/60)/60)/24)+DATE(1970,1,1)</f>
        <v>41858.007071759261</v>
      </c>
      <c r="T2829" s="14">
        <f>(((Table1[[#This Row],[deadline]]/60)/60)/24)+DATE(1970,1,1)</f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9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>ROUND(Table1[[#This Row],[pledged]]/Table1[[#This Row],[goal]]*100,0)</f>
        <v>103</v>
      </c>
      <c r="P2830">
        <f>IFERROR(ROUND(Table1[[#This Row],[pledged]]/Table1[[#This Row],[backers_count]],2),0)</f>
        <v>28.18</v>
      </c>
      <c r="Q2830" t="s">
        <v>8328</v>
      </c>
      <c r="R2830" t="s">
        <v>8332</v>
      </c>
      <c r="S2830" s="14">
        <f>(((Table1[[#This Row],[launched_at]]/60)/60)/24)+DATE(1970,1,1)</f>
        <v>40927.473460648151</v>
      </c>
      <c r="T2830" s="14">
        <f>(((Table1[[#This Row],[deadline]]/60)/60)/24)+DATE(1970,1,1)</f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9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>ROUND(Table1[[#This Row],[pledged]]/Table1[[#This Row],[goal]]*100,0)</f>
        <v>0</v>
      </c>
      <c r="P2831">
        <f>IFERROR(ROUND(Table1[[#This Row],[pledged]]/Table1[[#This Row],[backers_count]],2),0)</f>
        <v>103.33</v>
      </c>
      <c r="Q2831" t="s">
        <v>8317</v>
      </c>
      <c r="R2831" t="s">
        <v>8335</v>
      </c>
      <c r="S2831" s="14">
        <f>(((Table1[[#This Row],[launched_at]]/60)/60)/24)+DATE(1970,1,1)</f>
        <v>42712.300567129627</v>
      </c>
      <c r="T2831" s="14">
        <f>(((Table1[[#This Row],[deadline]]/60)/60)/24)+DATE(1970,1,1)</f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9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>ROUND(Table1[[#This Row],[pledged]]/Table1[[#This Row],[goal]]*100,0)</f>
        <v>1</v>
      </c>
      <c r="P2832">
        <f>IFERROR(ROUND(Table1[[#This Row],[pledged]]/Table1[[#This Row],[backers_count]],2),0)</f>
        <v>34.44</v>
      </c>
      <c r="Q2832" t="s">
        <v>8320</v>
      </c>
      <c r="R2832" t="s">
        <v>8346</v>
      </c>
      <c r="S2832" s="14">
        <f>(((Table1[[#This Row],[launched_at]]/60)/60)/24)+DATE(1970,1,1)</f>
        <v>41909.892453703702</v>
      </c>
      <c r="T2832" s="14">
        <f>(((Table1[[#This Row],[deadline]]/60)/60)/24)+DATE(1970,1,1)</f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9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>ROUND(Table1[[#This Row],[pledged]]/Table1[[#This Row],[goal]]*100,0)</f>
        <v>103</v>
      </c>
      <c r="P2833">
        <f>IFERROR(ROUND(Table1[[#This Row],[pledged]]/Table1[[#This Row],[backers_count]],2),0)</f>
        <v>18.239999999999998</v>
      </c>
      <c r="Q2833" t="s">
        <v>8309</v>
      </c>
      <c r="R2833" t="s">
        <v>8310</v>
      </c>
      <c r="S2833" s="14">
        <f>(((Table1[[#This Row],[launched_at]]/60)/60)/24)+DATE(1970,1,1)</f>
        <v>42045.031851851847</v>
      </c>
      <c r="T2833" s="14">
        <f>(((Table1[[#This Row],[deadline]]/60)/60)/24)+DATE(1970,1,1)</f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9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>ROUND(Table1[[#This Row],[pledged]]/Table1[[#This Row],[goal]]*100,0)</f>
        <v>0</v>
      </c>
      <c r="P2834">
        <f>IFERROR(ROUND(Table1[[#This Row],[pledged]]/Table1[[#This Row],[backers_count]],2),0)</f>
        <v>76.25</v>
      </c>
      <c r="Q2834" t="s">
        <v>8309</v>
      </c>
      <c r="R2834" t="s">
        <v>8311</v>
      </c>
      <c r="S2834" s="14">
        <f>(((Table1[[#This Row],[launched_at]]/60)/60)/24)+DATE(1970,1,1)</f>
        <v>41857.854189814818</v>
      </c>
      <c r="T2834" s="14">
        <f>(((Table1[[#This Row],[deadline]]/60)/60)/24)+DATE(1970,1,1)</f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9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>ROUND(Table1[[#This Row],[pledged]]/Table1[[#This Row],[goal]]*100,0)</f>
        <v>20</v>
      </c>
      <c r="P2835">
        <f>IFERROR(ROUND(Table1[[#This Row],[pledged]]/Table1[[#This Row],[backers_count]],2),0)</f>
        <v>21.57</v>
      </c>
      <c r="Q2835" t="s">
        <v>8328</v>
      </c>
      <c r="R2835" t="s">
        <v>8329</v>
      </c>
      <c r="S2835" s="14">
        <f>(((Table1[[#This Row],[launched_at]]/60)/60)/24)+DATE(1970,1,1)</f>
        <v>40759.860532407409</v>
      </c>
      <c r="T2835" s="14">
        <f>(((Table1[[#This Row],[deadline]]/60)/60)/24)+DATE(1970,1,1)</f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9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>ROUND(Table1[[#This Row],[pledged]]/Table1[[#This Row],[goal]]*100,0)</f>
        <v>2</v>
      </c>
      <c r="P2836">
        <f>IFERROR(ROUND(Table1[[#This Row],[pledged]]/Table1[[#This Row],[backers_count]],2),0)</f>
        <v>50.17</v>
      </c>
      <c r="Q2836" t="s">
        <v>8322</v>
      </c>
      <c r="R2836" t="s">
        <v>8340</v>
      </c>
      <c r="S2836" s="14">
        <f>(((Table1[[#This Row],[launched_at]]/60)/60)/24)+DATE(1970,1,1)</f>
        <v>42177.491388888884</v>
      </c>
      <c r="T2836" s="14">
        <f>(((Table1[[#This Row],[deadline]]/60)/60)/24)+DATE(1970,1,1)</f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9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>ROUND(Table1[[#This Row],[pledged]]/Table1[[#This Row],[goal]]*100,0)</f>
        <v>3</v>
      </c>
      <c r="P2837">
        <f>IFERROR(ROUND(Table1[[#This Row],[pledged]]/Table1[[#This Row],[backers_count]],2),0)</f>
        <v>150.5</v>
      </c>
      <c r="Q2837" t="s">
        <v>8309</v>
      </c>
      <c r="R2837" t="s">
        <v>8343</v>
      </c>
      <c r="S2837" s="14">
        <f>(((Table1[[#This Row],[launched_at]]/60)/60)/24)+DATE(1970,1,1)</f>
        <v>42631.769513888896</v>
      </c>
      <c r="T2837" s="14">
        <f>(((Table1[[#This Row],[deadline]]/60)/60)/24)+DATE(1970,1,1)</f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9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>ROUND(Table1[[#This Row],[pledged]]/Table1[[#This Row],[goal]]*100,0)</f>
        <v>100</v>
      </c>
      <c r="P2838">
        <f>IFERROR(ROUND(Table1[[#This Row],[pledged]]/Table1[[#This Row],[backers_count]],2),0)</f>
        <v>37.630000000000003</v>
      </c>
      <c r="Q2838" t="s">
        <v>8328</v>
      </c>
      <c r="R2838" t="s">
        <v>8332</v>
      </c>
      <c r="S2838" s="14">
        <f>(((Table1[[#This Row],[launched_at]]/60)/60)/24)+DATE(1970,1,1)</f>
        <v>41169.845590277779</v>
      </c>
      <c r="T2838" s="14">
        <f>(((Table1[[#This Row],[deadline]]/60)/60)/24)+DATE(1970,1,1)</f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9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>ROUND(Table1[[#This Row],[pledged]]/Table1[[#This Row],[goal]]*100,0)</f>
        <v>241</v>
      </c>
      <c r="P2839">
        <f>IFERROR(ROUND(Table1[[#This Row],[pledged]]/Table1[[#This Row],[backers_count]],2),0)</f>
        <v>23.15</v>
      </c>
      <c r="Q2839" t="s">
        <v>8328</v>
      </c>
      <c r="R2839" t="s">
        <v>8329</v>
      </c>
      <c r="S2839" s="14">
        <f>(((Table1[[#This Row],[launched_at]]/60)/60)/24)+DATE(1970,1,1)</f>
        <v>40772.848749999997</v>
      </c>
      <c r="T2839" s="14">
        <f>(((Table1[[#This Row],[deadline]]/60)/60)/24)+DATE(1970,1,1)</f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9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>ROUND(Table1[[#This Row],[pledged]]/Table1[[#This Row],[goal]]*100,0)</f>
        <v>12</v>
      </c>
      <c r="P2840">
        <f>IFERROR(ROUND(Table1[[#This Row],[pledged]]/Table1[[#This Row],[backers_count]],2),0)</f>
        <v>75.25</v>
      </c>
      <c r="Q2840" t="s">
        <v>8324</v>
      </c>
      <c r="R2840" t="s">
        <v>8327</v>
      </c>
      <c r="S2840" s="14">
        <f>(((Table1[[#This Row],[launched_at]]/60)/60)/24)+DATE(1970,1,1)</f>
        <v>41869.798726851855</v>
      </c>
      <c r="T2840" s="14">
        <f>(((Table1[[#This Row],[deadline]]/60)/60)/24)+DATE(1970,1,1)</f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9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>ROUND(Table1[[#This Row],[pledged]]/Table1[[#This Row],[goal]]*100,0)</f>
        <v>1</v>
      </c>
      <c r="P2841">
        <f>IFERROR(ROUND(Table1[[#This Row],[pledged]]/Table1[[#This Row],[backers_count]],2),0)</f>
        <v>300</v>
      </c>
      <c r="Q2841" t="s">
        <v>8309</v>
      </c>
      <c r="R2841" t="s">
        <v>8343</v>
      </c>
      <c r="S2841" s="14">
        <f>(((Table1[[#This Row],[launched_at]]/60)/60)/24)+DATE(1970,1,1)</f>
        <v>41831.716874999998</v>
      </c>
      <c r="T2841" s="14">
        <f>(((Table1[[#This Row],[deadline]]/60)/60)/24)+DATE(1970,1,1)</f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9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>ROUND(Table1[[#This Row],[pledged]]/Table1[[#This Row],[goal]]*100,0)</f>
        <v>100</v>
      </c>
      <c r="P2842">
        <f>IFERROR(ROUND(Table1[[#This Row],[pledged]]/Table1[[#This Row],[backers_count]],2),0)</f>
        <v>18.75</v>
      </c>
      <c r="Q2842" t="s">
        <v>8328</v>
      </c>
      <c r="R2842" t="s">
        <v>8337</v>
      </c>
      <c r="S2842" s="14">
        <f>(((Table1[[#This Row],[launched_at]]/60)/60)/24)+DATE(1970,1,1)</f>
        <v>42078.792048611111</v>
      </c>
      <c r="T2842" s="14">
        <f>(((Table1[[#This Row],[deadline]]/60)/60)/24)+DATE(1970,1,1)</f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9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>ROUND(Table1[[#This Row],[pledged]]/Table1[[#This Row],[goal]]*100,0)</f>
        <v>100</v>
      </c>
      <c r="P2843">
        <f>IFERROR(ROUND(Table1[[#This Row],[pledged]]/Table1[[#This Row],[backers_count]],2),0)</f>
        <v>30</v>
      </c>
      <c r="Q2843" t="s">
        <v>8328</v>
      </c>
      <c r="R2843" t="s">
        <v>8337</v>
      </c>
      <c r="S2843" s="14">
        <f>(((Table1[[#This Row],[launched_at]]/60)/60)/24)+DATE(1970,1,1)</f>
        <v>42021.832280092596</v>
      </c>
      <c r="T2843" s="14">
        <f>(((Table1[[#This Row],[deadline]]/60)/60)/24)+DATE(1970,1,1)</f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9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>ROUND(Table1[[#This Row],[pledged]]/Table1[[#This Row],[goal]]*100,0)</f>
        <v>100</v>
      </c>
      <c r="P2844">
        <f>IFERROR(ROUND(Table1[[#This Row],[pledged]]/Table1[[#This Row],[backers_count]],2),0)</f>
        <v>27.27</v>
      </c>
      <c r="Q2844" t="s">
        <v>8328</v>
      </c>
      <c r="R2844" t="s">
        <v>8332</v>
      </c>
      <c r="S2844" s="14">
        <f>(((Table1[[#This Row],[launched_at]]/60)/60)/24)+DATE(1970,1,1)</f>
        <v>41634.797013888885</v>
      </c>
      <c r="T2844" s="14">
        <f>(((Table1[[#This Row],[deadline]]/60)/60)/24)+DATE(1970,1,1)</f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9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>ROUND(Table1[[#This Row],[pledged]]/Table1[[#This Row],[goal]]*100,0)</f>
        <v>100</v>
      </c>
      <c r="P2845">
        <f>IFERROR(ROUND(Table1[[#This Row],[pledged]]/Table1[[#This Row],[backers_count]],2),0)</f>
        <v>27.27</v>
      </c>
      <c r="Q2845" t="s">
        <v>8328</v>
      </c>
      <c r="R2845" t="s">
        <v>8329</v>
      </c>
      <c r="S2845" s="14">
        <f>(((Table1[[#This Row],[launched_at]]/60)/60)/24)+DATE(1970,1,1)</f>
        <v>41365.928159722222</v>
      </c>
      <c r="T2845" s="14">
        <f>(((Table1[[#This Row],[deadline]]/60)/60)/24)+DATE(1970,1,1)</f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9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>ROUND(Table1[[#This Row],[pledged]]/Table1[[#This Row],[goal]]*100,0)</f>
        <v>3</v>
      </c>
      <c r="P2846">
        <f>IFERROR(ROUND(Table1[[#This Row],[pledged]]/Table1[[#This Row],[backers_count]],2),0)</f>
        <v>300</v>
      </c>
      <c r="Q2846" t="s">
        <v>8309</v>
      </c>
      <c r="R2846" t="s">
        <v>8343</v>
      </c>
      <c r="S2846" s="14">
        <f>(((Table1[[#This Row],[launched_at]]/60)/60)/24)+DATE(1970,1,1)</f>
        <v>42327.825289351851</v>
      </c>
      <c r="T2846" s="14">
        <f>(((Table1[[#This Row],[deadline]]/60)/60)/24)+DATE(1970,1,1)</f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9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>ROUND(Table1[[#This Row],[pledged]]/Table1[[#This Row],[goal]]*100,0)</f>
        <v>50</v>
      </c>
      <c r="P2847">
        <f>IFERROR(ROUND(Table1[[#This Row],[pledged]]/Table1[[#This Row],[backers_count]],2),0)</f>
        <v>60</v>
      </c>
      <c r="Q2847" t="s">
        <v>8324</v>
      </c>
      <c r="R2847" t="s">
        <v>8327</v>
      </c>
      <c r="S2847" s="14">
        <f>(((Table1[[#This Row],[launched_at]]/60)/60)/24)+DATE(1970,1,1)</f>
        <v>42370.007766203707</v>
      </c>
      <c r="T2847" s="14">
        <f>(((Table1[[#This Row],[deadline]]/60)/60)/24)+DATE(1970,1,1)</f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9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>ROUND(Table1[[#This Row],[pledged]]/Table1[[#This Row],[goal]]*100,0)</f>
        <v>100</v>
      </c>
      <c r="P2848">
        <f>IFERROR(ROUND(Table1[[#This Row],[pledged]]/Table1[[#This Row],[backers_count]],2),0)</f>
        <v>30</v>
      </c>
      <c r="Q2848" t="s">
        <v>8324</v>
      </c>
      <c r="R2848" t="s">
        <v>8336</v>
      </c>
      <c r="S2848" s="14">
        <f>(((Table1[[#This Row],[launched_at]]/60)/60)/24)+DATE(1970,1,1)</f>
        <v>42013.15253472222</v>
      </c>
      <c r="T2848" s="14">
        <f>(((Table1[[#This Row],[deadline]]/60)/60)/24)+DATE(1970,1,1)</f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9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>ROUND(Table1[[#This Row],[pledged]]/Table1[[#This Row],[goal]]*100,0)</f>
        <v>12</v>
      </c>
      <c r="P2849">
        <f>IFERROR(ROUND(Table1[[#This Row],[pledged]]/Table1[[#This Row],[backers_count]],2),0)</f>
        <v>25</v>
      </c>
      <c r="Q2849" t="s">
        <v>8324</v>
      </c>
      <c r="R2849" t="s">
        <v>8325</v>
      </c>
      <c r="S2849" s="14">
        <f>(((Table1[[#This Row],[launched_at]]/60)/60)/24)+DATE(1970,1,1)</f>
        <v>42171.383530092593</v>
      </c>
      <c r="T2849" s="14">
        <f>(((Table1[[#This Row],[deadline]]/60)/60)/24)+DATE(1970,1,1)</f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9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>ROUND(Table1[[#This Row],[pledged]]/Table1[[#This Row],[goal]]*100,0)</f>
        <v>3</v>
      </c>
      <c r="P2850">
        <f>IFERROR(ROUND(Table1[[#This Row],[pledged]]/Table1[[#This Row],[backers_count]],2),0)</f>
        <v>300</v>
      </c>
      <c r="Q2850" t="s">
        <v>8324</v>
      </c>
      <c r="R2850" t="s">
        <v>8325</v>
      </c>
      <c r="S2850" s="14">
        <f>(((Table1[[#This Row],[launched_at]]/60)/60)/24)+DATE(1970,1,1)</f>
        <v>42496.447071759263</v>
      </c>
      <c r="T2850" s="14">
        <f>(((Table1[[#This Row],[deadline]]/60)/60)/24)+DATE(1970,1,1)</f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9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>ROUND(Table1[[#This Row],[pledged]]/Table1[[#This Row],[goal]]*100,0)</f>
        <v>60</v>
      </c>
      <c r="P2851">
        <f>IFERROR(ROUND(Table1[[#This Row],[pledged]]/Table1[[#This Row],[backers_count]],2),0)</f>
        <v>60</v>
      </c>
      <c r="Q2851" t="s">
        <v>8324</v>
      </c>
      <c r="R2851" t="s">
        <v>8327</v>
      </c>
      <c r="S2851" s="14">
        <f>(((Table1[[#This Row],[launched_at]]/60)/60)/24)+DATE(1970,1,1)</f>
        <v>42305.670914351853</v>
      </c>
      <c r="T2851" s="14">
        <f>(((Table1[[#This Row],[deadline]]/60)/60)/24)+DATE(1970,1,1)</f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9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>ROUND(Table1[[#This Row],[pledged]]/Table1[[#This Row],[goal]]*100,0)</f>
        <v>1</v>
      </c>
      <c r="P2852">
        <f>IFERROR(ROUND(Table1[[#This Row],[pledged]]/Table1[[#This Row],[backers_count]],2),0)</f>
        <v>99.33</v>
      </c>
      <c r="Q2852" t="s">
        <v>8309</v>
      </c>
      <c r="R2852" t="s">
        <v>8311</v>
      </c>
      <c r="S2852" s="14">
        <f>(((Table1[[#This Row],[launched_at]]/60)/60)/24)+DATE(1970,1,1)</f>
        <v>42634.900046296301</v>
      </c>
      <c r="T2852" s="14">
        <f>(((Table1[[#This Row],[deadline]]/60)/60)/24)+DATE(1970,1,1)</f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9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>ROUND(Table1[[#This Row],[pledged]]/Table1[[#This Row],[goal]]*100,0)</f>
        <v>1</v>
      </c>
      <c r="P2853">
        <f>IFERROR(ROUND(Table1[[#This Row],[pledged]]/Table1[[#This Row],[backers_count]],2),0)</f>
        <v>49.67</v>
      </c>
      <c r="Q2853" t="s">
        <v>8309</v>
      </c>
      <c r="R2853" t="s">
        <v>8311</v>
      </c>
      <c r="S2853" s="14">
        <f>(((Table1[[#This Row],[launched_at]]/60)/60)/24)+DATE(1970,1,1)</f>
        <v>42637.016736111109</v>
      </c>
      <c r="T2853" s="14">
        <f>(((Table1[[#This Row],[deadline]]/60)/60)/24)+DATE(1970,1,1)</f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9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>ROUND(Table1[[#This Row],[pledged]]/Table1[[#This Row],[goal]]*100,0)</f>
        <v>24</v>
      </c>
      <c r="P2854">
        <f>IFERROR(ROUND(Table1[[#This Row],[pledged]]/Table1[[#This Row],[backers_count]],2),0)</f>
        <v>24.33</v>
      </c>
      <c r="Q2854" t="s">
        <v>8324</v>
      </c>
      <c r="R2854" t="s">
        <v>8327</v>
      </c>
      <c r="S2854" s="14">
        <f>(((Table1[[#This Row],[launched_at]]/60)/60)/24)+DATE(1970,1,1)</f>
        <v>41880.788842592592</v>
      </c>
      <c r="T2854" s="14">
        <f>(((Table1[[#This Row],[deadline]]/60)/60)/24)+DATE(1970,1,1)</f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9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>ROUND(Table1[[#This Row],[pledged]]/Table1[[#This Row],[goal]]*100,0)</f>
        <v>290</v>
      </c>
      <c r="P2855">
        <f>IFERROR(ROUND(Table1[[#This Row],[pledged]]/Table1[[#This Row],[backers_count]],2),0)</f>
        <v>19.329999999999998</v>
      </c>
      <c r="Q2855" t="s">
        <v>8314</v>
      </c>
      <c r="R2855" t="s">
        <v>8315</v>
      </c>
      <c r="S2855" s="14">
        <f>(((Table1[[#This Row],[launched_at]]/60)/60)/24)+DATE(1970,1,1)</f>
        <v>42747.506689814814</v>
      </c>
      <c r="T2855" s="14">
        <f>(((Table1[[#This Row],[deadline]]/60)/60)/24)+DATE(1970,1,1)</f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9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>ROUND(Table1[[#This Row],[pledged]]/Table1[[#This Row],[goal]]*100,0)</f>
        <v>10</v>
      </c>
      <c r="P2856">
        <f>IFERROR(ROUND(Table1[[#This Row],[pledged]]/Table1[[#This Row],[backers_count]],2),0)</f>
        <v>24.08</v>
      </c>
      <c r="Q2856" t="s">
        <v>8309</v>
      </c>
      <c r="R2856" t="s">
        <v>8311</v>
      </c>
      <c r="S2856" s="14">
        <f>(((Table1[[#This Row],[launched_at]]/60)/60)/24)+DATE(1970,1,1)</f>
        <v>42673.66788194445</v>
      </c>
      <c r="T2856" s="14">
        <f>(((Table1[[#This Row],[deadline]]/60)/60)/24)+DATE(1970,1,1)</f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9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>ROUND(Table1[[#This Row],[pledged]]/Table1[[#This Row],[goal]]*100,0)</f>
        <v>29</v>
      </c>
      <c r="P2857">
        <f>IFERROR(ROUND(Table1[[#This Row],[pledged]]/Table1[[#This Row],[backers_count]],2),0)</f>
        <v>26.27</v>
      </c>
      <c r="Q2857" t="s">
        <v>8314</v>
      </c>
      <c r="R2857" t="s">
        <v>8356</v>
      </c>
      <c r="S2857" s="14">
        <f>(((Table1[[#This Row],[launched_at]]/60)/60)/24)+DATE(1970,1,1)</f>
        <v>41839.212951388887</v>
      </c>
      <c r="T2857" s="14">
        <f>(((Table1[[#This Row],[deadline]]/60)/60)/24)+DATE(1970,1,1)</f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9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>ROUND(Table1[[#This Row],[pledged]]/Table1[[#This Row],[goal]]*100,0)</f>
        <v>286</v>
      </c>
      <c r="P2858">
        <f>IFERROR(ROUND(Table1[[#This Row],[pledged]]/Table1[[#This Row],[backers_count]],2),0)</f>
        <v>19.27</v>
      </c>
      <c r="Q2858" t="s">
        <v>8324</v>
      </c>
      <c r="R2858" t="s">
        <v>8327</v>
      </c>
      <c r="S2858" s="14">
        <f>(((Table1[[#This Row],[launched_at]]/60)/60)/24)+DATE(1970,1,1)</f>
        <v>42282.770231481481</v>
      </c>
      <c r="T2858" s="14">
        <f>(((Table1[[#This Row],[deadline]]/60)/60)/24)+DATE(1970,1,1)</f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9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>ROUND(Table1[[#This Row],[pledged]]/Table1[[#This Row],[goal]]*100,0)</f>
        <v>2</v>
      </c>
      <c r="P2859">
        <f>IFERROR(ROUND(Table1[[#This Row],[pledged]]/Table1[[#This Row],[backers_count]],2),0)</f>
        <v>57.2</v>
      </c>
      <c r="Q2859" t="s">
        <v>8309</v>
      </c>
      <c r="R2859" t="s">
        <v>8311</v>
      </c>
      <c r="S2859" s="14">
        <f>(((Table1[[#This Row],[launched_at]]/60)/60)/24)+DATE(1970,1,1)</f>
        <v>42592.750555555554</v>
      </c>
      <c r="T2859" s="14">
        <f>(((Table1[[#This Row],[deadline]]/60)/60)/24)+DATE(1970,1,1)</f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9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>ROUND(Table1[[#This Row],[pledged]]/Table1[[#This Row],[goal]]*100,0)</f>
        <v>14</v>
      </c>
      <c r="P2860">
        <f>IFERROR(ROUND(Table1[[#This Row],[pledged]]/Table1[[#This Row],[backers_count]],2),0)</f>
        <v>71.25</v>
      </c>
      <c r="Q2860" t="s">
        <v>8324</v>
      </c>
      <c r="R2860" t="s">
        <v>8327</v>
      </c>
      <c r="S2860" s="14">
        <f>(((Table1[[#This Row],[launched_at]]/60)/60)/24)+DATE(1970,1,1)</f>
        <v>42414.235879629632</v>
      </c>
      <c r="T2860" s="14">
        <f>(((Table1[[#This Row],[deadline]]/60)/60)/24)+DATE(1970,1,1)</f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9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>ROUND(Table1[[#This Row],[pledged]]/Table1[[#This Row],[goal]]*100,0)</f>
        <v>3</v>
      </c>
      <c r="P2861">
        <f>IFERROR(ROUND(Table1[[#This Row],[pledged]]/Table1[[#This Row],[backers_count]],2),0)</f>
        <v>57</v>
      </c>
      <c r="Q2861" t="s">
        <v>8324</v>
      </c>
      <c r="R2861" t="s">
        <v>8327</v>
      </c>
      <c r="S2861" s="14">
        <f>(((Table1[[#This Row],[launched_at]]/60)/60)/24)+DATE(1970,1,1)</f>
        <v>41779.695092592592</v>
      </c>
      <c r="T2861" s="14">
        <f>(((Table1[[#This Row],[deadline]]/60)/60)/24)+DATE(1970,1,1)</f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9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>ROUND(Table1[[#This Row],[pledged]]/Table1[[#This Row],[goal]]*100,0)</f>
        <v>1</v>
      </c>
      <c r="P2862">
        <f>IFERROR(ROUND(Table1[[#This Row],[pledged]]/Table1[[#This Row],[backers_count]],2),0)</f>
        <v>28.4</v>
      </c>
      <c r="Q2862" t="s">
        <v>8317</v>
      </c>
      <c r="R2862" t="s">
        <v>8335</v>
      </c>
      <c r="S2862" s="14">
        <f>(((Table1[[#This Row],[launched_at]]/60)/60)/24)+DATE(1970,1,1)</f>
        <v>42716.7424537037</v>
      </c>
      <c r="T2862" s="14">
        <f>(((Table1[[#This Row],[deadline]]/60)/60)/24)+DATE(1970,1,1)</f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9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>ROUND(Table1[[#This Row],[pledged]]/Table1[[#This Row],[goal]]*100,0)</f>
        <v>3</v>
      </c>
      <c r="P2863">
        <f>IFERROR(ROUND(Table1[[#This Row],[pledged]]/Table1[[#This Row],[backers_count]],2),0)</f>
        <v>40.14</v>
      </c>
      <c r="Q2863" t="s">
        <v>8320</v>
      </c>
      <c r="R2863" t="s">
        <v>8358</v>
      </c>
      <c r="S2863" s="14">
        <f>(((Table1[[#This Row],[launched_at]]/60)/60)/24)+DATE(1970,1,1)</f>
        <v>42244.776666666665</v>
      </c>
      <c r="T2863" s="14">
        <f>(((Table1[[#This Row],[deadline]]/60)/60)/24)+DATE(1970,1,1)</f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9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>ROUND(Table1[[#This Row],[pledged]]/Table1[[#This Row],[goal]]*100,0)</f>
        <v>37</v>
      </c>
      <c r="P2864">
        <f>IFERROR(ROUND(Table1[[#This Row],[pledged]]/Table1[[#This Row],[backers_count]],2),0)</f>
        <v>35</v>
      </c>
      <c r="Q2864" t="s">
        <v>8328</v>
      </c>
      <c r="R2864" t="s">
        <v>8329</v>
      </c>
      <c r="S2864" s="14">
        <f>(((Table1[[#This Row],[launched_at]]/60)/60)/24)+DATE(1970,1,1)</f>
        <v>40646.099097222221</v>
      </c>
      <c r="T2864" s="14">
        <f>(((Table1[[#This Row],[deadline]]/60)/60)/24)+DATE(1970,1,1)</f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9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>ROUND(Table1[[#This Row],[pledged]]/Table1[[#This Row],[goal]]*100,0)</f>
        <v>1</v>
      </c>
      <c r="P2865">
        <f>IFERROR(ROUND(Table1[[#This Row],[pledged]]/Table1[[#This Row],[backers_count]],2),0)</f>
        <v>93.33</v>
      </c>
      <c r="Q2865" t="s">
        <v>8309</v>
      </c>
      <c r="R2865" t="s">
        <v>8311</v>
      </c>
      <c r="S2865" s="14">
        <f>(((Table1[[#This Row],[launched_at]]/60)/60)/24)+DATE(1970,1,1)</f>
        <v>42424.749490740738</v>
      </c>
      <c r="T2865" s="14">
        <f>(((Table1[[#This Row],[deadline]]/60)/60)/24)+DATE(1970,1,1)</f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9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>ROUND(Table1[[#This Row],[pledged]]/Table1[[#This Row],[goal]]*100,0)</f>
        <v>0</v>
      </c>
      <c r="P2866">
        <f>IFERROR(ROUND(Table1[[#This Row],[pledged]]/Table1[[#This Row],[backers_count]],2),0)</f>
        <v>40</v>
      </c>
      <c r="Q2866" t="s">
        <v>8314</v>
      </c>
      <c r="R2866" t="s">
        <v>8352</v>
      </c>
      <c r="S2866" s="14">
        <f>(((Table1[[#This Row],[launched_at]]/60)/60)/24)+DATE(1970,1,1)</f>
        <v>41780.050092592595</v>
      </c>
      <c r="T2866" s="14">
        <f>(((Table1[[#This Row],[deadline]]/60)/60)/24)+DATE(1970,1,1)</f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9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>ROUND(Table1[[#This Row],[pledged]]/Table1[[#This Row],[goal]]*100,0)</f>
        <v>9</v>
      </c>
      <c r="P2867">
        <f>IFERROR(ROUND(Table1[[#This Row],[pledged]]/Table1[[#This Row],[backers_count]],2),0)</f>
        <v>35</v>
      </c>
      <c r="Q2867" t="s">
        <v>8328</v>
      </c>
      <c r="R2867" t="s">
        <v>8331</v>
      </c>
      <c r="S2867" s="14">
        <f>(((Table1[[#This Row],[launched_at]]/60)/60)/24)+DATE(1970,1,1)</f>
        <v>42803.920277777783</v>
      </c>
      <c r="T2867" s="14">
        <f>(((Table1[[#This Row],[deadline]]/60)/60)/24)+DATE(1970,1,1)</f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9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>ROUND(Table1[[#This Row],[pledged]]/Table1[[#This Row],[goal]]*100,0)</f>
        <v>2</v>
      </c>
      <c r="P2868">
        <f>IFERROR(ROUND(Table1[[#This Row],[pledged]]/Table1[[#This Row],[backers_count]],2),0)</f>
        <v>93.33</v>
      </c>
      <c r="Q2868" t="s">
        <v>8324</v>
      </c>
      <c r="R2868" t="s">
        <v>8325</v>
      </c>
      <c r="S2868" s="14">
        <f>(((Table1[[#This Row],[launched_at]]/60)/60)/24)+DATE(1970,1,1)</f>
        <v>42031.011249999996</v>
      </c>
      <c r="T2868" s="14">
        <f>(((Table1[[#This Row],[deadline]]/60)/60)/24)+DATE(1970,1,1)</f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9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>ROUND(Table1[[#This Row],[pledged]]/Table1[[#This Row],[goal]]*100,0)</f>
        <v>112</v>
      </c>
      <c r="P2869">
        <f>IFERROR(ROUND(Table1[[#This Row],[pledged]]/Table1[[#This Row],[backers_count]],2),0)</f>
        <v>11.67</v>
      </c>
      <c r="Q2869" t="s">
        <v>8324</v>
      </c>
      <c r="R2869" t="s">
        <v>8327</v>
      </c>
      <c r="S2869" s="14">
        <f>(((Table1[[#This Row],[launched_at]]/60)/60)/24)+DATE(1970,1,1)</f>
        <v>42378.478344907402</v>
      </c>
      <c r="T2869" s="14">
        <f>(((Table1[[#This Row],[deadline]]/60)/60)/24)+DATE(1970,1,1)</f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9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>ROUND(Table1[[#This Row],[pledged]]/Table1[[#This Row],[goal]]*100,0)</f>
        <v>1</v>
      </c>
      <c r="P2870">
        <f>IFERROR(ROUND(Table1[[#This Row],[pledged]]/Table1[[#This Row],[backers_count]],2),0)</f>
        <v>46.5</v>
      </c>
      <c r="Q2870" t="s">
        <v>8322</v>
      </c>
      <c r="R2870" t="s">
        <v>8326</v>
      </c>
      <c r="S2870" s="14">
        <f>(((Table1[[#This Row],[launched_at]]/60)/60)/24)+DATE(1970,1,1)</f>
        <v>41887.383356481485</v>
      </c>
      <c r="T2870" s="14">
        <f>(((Table1[[#This Row],[deadline]]/60)/60)/24)+DATE(1970,1,1)</f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9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>ROUND(Table1[[#This Row],[pledged]]/Table1[[#This Row],[goal]]*100,0)</f>
        <v>14</v>
      </c>
      <c r="P2871">
        <f>IFERROR(ROUND(Table1[[#This Row],[pledged]]/Table1[[#This Row],[backers_count]],2),0)</f>
        <v>55.6</v>
      </c>
      <c r="Q2871" t="s">
        <v>8324</v>
      </c>
      <c r="R2871" t="s">
        <v>8325</v>
      </c>
      <c r="S2871" s="14">
        <f>(((Table1[[#This Row],[launched_at]]/60)/60)/24)+DATE(1970,1,1)</f>
        <v>42382.189710648148</v>
      </c>
      <c r="T2871" s="14">
        <f>(((Table1[[#This Row],[deadline]]/60)/60)/24)+DATE(1970,1,1)</f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9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>ROUND(Table1[[#This Row],[pledged]]/Table1[[#This Row],[goal]]*100,0)</f>
        <v>0</v>
      </c>
      <c r="P2872">
        <f>IFERROR(ROUND(Table1[[#This Row],[pledged]]/Table1[[#This Row],[backers_count]],2),0)</f>
        <v>23.08</v>
      </c>
      <c r="Q2872" t="s">
        <v>8320</v>
      </c>
      <c r="R2872" t="s">
        <v>8346</v>
      </c>
      <c r="S2872" s="14">
        <f>(((Table1[[#This Row],[launched_at]]/60)/60)/24)+DATE(1970,1,1)</f>
        <v>41837.829895833333</v>
      </c>
      <c r="T2872" s="14">
        <f>(((Table1[[#This Row],[deadline]]/60)/60)/24)+DATE(1970,1,1)</f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9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>ROUND(Table1[[#This Row],[pledged]]/Table1[[#This Row],[goal]]*100,0)</f>
        <v>139</v>
      </c>
      <c r="P2873">
        <f>IFERROR(ROUND(Table1[[#This Row],[pledged]]/Table1[[#This Row],[backers_count]],2),0)</f>
        <v>30.78</v>
      </c>
      <c r="Q2873" t="s">
        <v>8324</v>
      </c>
      <c r="R2873" t="s">
        <v>8327</v>
      </c>
      <c r="S2873" s="14">
        <f>(((Table1[[#This Row],[launched_at]]/60)/60)/24)+DATE(1970,1,1)</f>
        <v>42312.874594907407</v>
      </c>
      <c r="T2873" s="14">
        <f>(((Table1[[#This Row],[deadline]]/60)/60)/24)+DATE(1970,1,1)</f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9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>ROUND(Table1[[#This Row],[pledged]]/Table1[[#This Row],[goal]]*100,0)</f>
        <v>1</v>
      </c>
      <c r="P2874">
        <f>IFERROR(ROUND(Table1[[#This Row],[pledged]]/Table1[[#This Row],[backers_count]],2),0)</f>
        <v>69</v>
      </c>
      <c r="Q2874" t="s">
        <v>8309</v>
      </c>
      <c r="R2874" t="s">
        <v>8341</v>
      </c>
      <c r="S2874" s="14">
        <f>(((Table1[[#This Row],[launched_at]]/60)/60)/24)+DATE(1970,1,1)</f>
        <v>42436.211701388893</v>
      </c>
      <c r="T2874" s="14">
        <f>(((Table1[[#This Row],[deadline]]/60)/60)/24)+DATE(1970,1,1)</f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9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>ROUND(Table1[[#This Row],[pledged]]/Table1[[#This Row],[goal]]*100,0)</f>
        <v>1</v>
      </c>
      <c r="P2875">
        <f>IFERROR(ROUND(Table1[[#This Row],[pledged]]/Table1[[#This Row],[backers_count]],2),0)</f>
        <v>39</v>
      </c>
      <c r="Q2875" t="s">
        <v>8309</v>
      </c>
      <c r="R2875" t="s">
        <v>8311</v>
      </c>
      <c r="S2875" s="14">
        <f>(((Table1[[#This Row],[launched_at]]/60)/60)/24)+DATE(1970,1,1)</f>
        <v>42361.043703703705</v>
      </c>
      <c r="T2875" s="14">
        <f>(((Table1[[#This Row],[deadline]]/60)/60)/24)+DATE(1970,1,1)</f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9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>ROUND(Table1[[#This Row],[pledged]]/Table1[[#This Row],[goal]]*100,0)</f>
        <v>3</v>
      </c>
      <c r="P2876">
        <f>IFERROR(ROUND(Table1[[#This Row],[pledged]]/Table1[[#This Row],[backers_count]],2),0)</f>
        <v>27.3</v>
      </c>
      <c r="Q2876" t="s">
        <v>8324</v>
      </c>
      <c r="R2876" t="s">
        <v>8327</v>
      </c>
      <c r="S2876" s="14">
        <f>(((Table1[[#This Row],[launched_at]]/60)/60)/24)+DATE(1970,1,1)</f>
        <v>42415.883425925931</v>
      </c>
      <c r="T2876" s="14">
        <f>(((Table1[[#This Row],[deadline]]/60)/60)/24)+DATE(1970,1,1)</f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9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>ROUND(Table1[[#This Row],[pledged]]/Table1[[#This Row],[goal]]*100,0)</f>
        <v>3</v>
      </c>
      <c r="P2877">
        <f>IFERROR(ROUND(Table1[[#This Row],[pledged]]/Table1[[#This Row],[backers_count]],2),0)</f>
        <v>22.75</v>
      </c>
      <c r="Q2877" t="s">
        <v>8324</v>
      </c>
      <c r="R2877" t="s">
        <v>8336</v>
      </c>
      <c r="S2877" s="14">
        <f>(((Table1[[#This Row],[launched_at]]/60)/60)/24)+DATE(1970,1,1)</f>
        <v>42095.374675925923</v>
      </c>
      <c r="T2877" s="14">
        <f>(((Table1[[#This Row],[deadline]]/60)/60)/24)+DATE(1970,1,1)</f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9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>ROUND(Table1[[#This Row],[pledged]]/Table1[[#This Row],[goal]]*100,0)</f>
        <v>136</v>
      </c>
      <c r="P2878">
        <f>IFERROR(ROUND(Table1[[#This Row],[pledged]]/Table1[[#This Row],[backers_count]],2),0)</f>
        <v>13.6</v>
      </c>
      <c r="Q2878" t="s">
        <v>8324</v>
      </c>
      <c r="R2878" t="s">
        <v>8327</v>
      </c>
      <c r="S2878" s="14">
        <f>(((Table1[[#This Row],[launched_at]]/60)/60)/24)+DATE(1970,1,1)</f>
        <v>42401.610983796301</v>
      </c>
      <c r="T2878" s="14">
        <f>(((Table1[[#This Row],[deadline]]/60)/60)/24)+DATE(1970,1,1)</f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9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>ROUND(Table1[[#This Row],[pledged]]/Table1[[#This Row],[goal]]*100,0)</f>
        <v>5</v>
      </c>
      <c r="P2879">
        <f>IFERROR(ROUND(Table1[[#This Row],[pledged]]/Table1[[#This Row],[backers_count]],2),0)</f>
        <v>90.33</v>
      </c>
      <c r="Q2879" t="s">
        <v>8324</v>
      </c>
      <c r="R2879" t="s">
        <v>8327</v>
      </c>
      <c r="S2879" s="14">
        <f>(((Table1[[#This Row],[launched_at]]/60)/60)/24)+DATE(1970,1,1)</f>
        <v>42722.84474537037</v>
      </c>
      <c r="T2879" s="14">
        <f>(((Table1[[#This Row],[deadline]]/60)/60)/24)+DATE(1970,1,1)</f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9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>ROUND(Table1[[#This Row],[pledged]]/Table1[[#This Row],[goal]]*100,0)</f>
        <v>6</v>
      </c>
      <c r="P2880">
        <f>IFERROR(ROUND(Table1[[#This Row],[pledged]]/Table1[[#This Row],[backers_count]],2),0)</f>
        <v>45</v>
      </c>
      <c r="Q2880" t="s">
        <v>8317</v>
      </c>
      <c r="R2880" t="s">
        <v>8345</v>
      </c>
      <c r="S2880" s="14">
        <f>(((Table1[[#This Row],[launched_at]]/60)/60)/24)+DATE(1970,1,1)</f>
        <v>42327.671631944439</v>
      </c>
      <c r="T2880" s="14">
        <f>(((Table1[[#This Row],[deadline]]/60)/60)/24)+DATE(1970,1,1)</f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9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>ROUND(Table1[[#This Row],[pledged]]/Table1[[#This Row],[goal]]*100,0)</f>
        <v>0</v>
      </c>
      <c r="P2881">
        <f>IFERROR(ROUND(Table1[[#This Row],[pledged]]/Table1[[#This Row],[backers_count]],2),0)</f>
        <v>54</v>
      </c>
      <c r="Q2881" t="s">
        <v>8309</v>
      </c>
      <c r="R2881" t="s">
        <v>8343</v>
      </c>
      <c r="S2881" s="14">
        <f>(((Table1[[#This Row],[launched_at]]/60)/60)/24)+DATE(1970,1,1)</f>
        <v>42360.932152777779</v>
      </c>
      <c r="T2881" s="14">
        <f>(((Table1[[#This Row],[deadline]]/60)/60)/24)+DATE(1970,1,1)</f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9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>ROUND(Table1[[#This Row],[pledged]]/Table1[[#This Row],[goal]]*100,0)</f>
        <v>18</v>
      </c>
      <c r="P2882">
        <f>IFERROR(ROUND(Table1[[#This Row],[pledged]]/Table1[[#This Row],[backers_count]],2),0)</f>
        <v>45</v>
      </c>
      <c r="Q2882" t="s">
        <v>8324</v>
      </c>
      <c r="R2882" t="s">
        <v>8327</v>
      </c>
      <c r="S2882" s="14">
        <f>(((Table1[[#This Row],[launched_at]]/60)/60)/24)+DATE(1970,1,1)</f>
        <v>41813.938715277778</v>
      </c>
      <c r="T2882" s="14">
        <f>(((Table1[[#This Row],[deadline]]/60)/60)/24)+DATE(1970,1,1)</f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9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>ROUND(Table1[[#This Row],[pledged]]/Table1[[#This Row],[goal]]*100,0)</f>
        <v>108</v>
      </c>
      <c r="P2883">
        <f>IFERROR(ROUND(Table1[[#This Row],[pledged]]/Table1[[#This Row],[backers_count]],2),0)</f>
        <v>38.57</v>
      </c>
      <c r="Q2883" t="s">
        <v>8324</v>
      </c>
      <c r="R2883" t="s">
        <v>8327</v>
      </c>
      <c r="S2883" s="14">
        <f>(((Table1[[#This Row],[launched_at]]/60)/60)/24)+DATE(1970,1,1)</f>
        <v>42571.626192129625</v>
      </c>
      <c r="T2883" s="14">
        <f>(((Table1[[#This Row],[deadline]]/60)/60)/24)+DATE(1970,1,1)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9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>ROUND(Table1[[#This Row],[pledged]]/Table1[[#This Row],[goal]]*100,0)</f>
        <v>3</v>
      </c>
      <c r="P2884">
        <f>IFERROR(ROUND(Table1[[#This Row],[pledged]]/Table1[[#This Row],[backers_count]],2),0)</f>
        <v>33.25</v>
      </c>
      <c r="Q2884" t="s">
        <v>8347</v>
      </c>
      <c r="R2884" t="s">
        <v>8348</v>
      </c>
      <c r="S2884" s="14">
        <f>(((Table1[[#This Row],[launched_at]]/60)/60)/24)+DATE(1970,1,1)</f>
        <v>41844.874421296299</v>
      </c>
      <c r="T2884" s="14">
        <f>(((Table1[[#This Row],[deadline]]/60)/60)/24)+DATE(1970,1,1)</f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9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>ROUND(Table1[[#This Row],[pledged]]/Table1[[#This Row],[goal]]*100,0)</f>
        <v>7</v>
      </c>
      <c r="P2885">
        <f>IFERROR(ROUND(Table1[[#This Row],[pledged]]/Table1[[#This Row],[backers_count]],2),0)</f>
        <v>29.56</v>
      </c>
      <c r="Q2885" t="s">
        <v>8324</v>
      </c>
      <c r="R2885" t="s">
        <v>8327</v>
      </c>
      <c r="S2885" s="14">
        <f>(((Table1[[#This Row],[launched_at]]/60)/60)/24)+DATE(1970,1,1)</f>
        <v>42480.800648148142</v>
      </c>
      <c r="T2885" s="14">
        <f>(((Table1[[#This Row],[deadline]]/60)/60)/24)+DATE(1970,1,1)</f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9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>ROUND(Table1[[#This Row],[pledged]]/Table1[[#This Row],[goal]]*100,0)</f>
        <v>3</v>
      </c>
      <c r="P2886">
        <f>IFERROR(ROUND(Table1[[#This Row],[pledged]]/Table1[[#This Row],[backers_count]],2),0)</f>
        <v>52.8</v>
      </c>
      <c r="Q2886" t="s">
        <v>8324</v>
      </c>
      <c r="R2886" t="s">
        <v>8327</v>
      </c>
      <c r="S2886" s="14">
        <f>(((Table1[[#This Row],[launched_at]]/60)/60)/24)+DATE(1970,1,1)</f>
        <v>42499.731701388882</v>
      </c>
      <c r="T2886" s="14">
        <f>(((Table1[[#This Row],[deadline]]/60)/60)/24)+DATE(1970,1,1)</f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9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>ROUND(Table1[[#This Row],[pledged]]/Table1[[#This Row],[goal]]*100,0)</f>
        <v>10</v>
      </c>
      <c r="P2887">
        <f>IFERROR(ROUND(Table1[[#This Row],[pledged]]/Table1[[#This Row],[backers_count]],2),0)</f>
        <v>32.75</v>
      </c>
      <c r="Q2887" t="s">
        <v>8322</v>
      </c>
      <c r="R2887" t="s">
        <v>8326</v>
      </c>
      <c r="S2887" s="14">
        <f>(((Table1[[#This Row],[launched_at]]/60)/60)/24)+DATE(1970,1,1)</f>
        <v>42741.848379629635</v>
      </c>
      <c r="T2887" s="14">
        <f>(((Table1[[#This Row],[deadline]]/60)/60)/24)+DATE(1970,1,1)</f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9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>ROUND(Table1[[#This Row],[pledged]]/Table1[[#This Row],[goal]]*100,0)</f>
        <v>1</v>
      </c>
      <c r="P2888">
        <f>IFERROR(ROUND(Table1[[#This Row],[pledged]]/Table1[[#This Row],[backers_count]],2),0)</f>
        <v>87</v>
      </c>
      <c r="Q2888" t="s">
        <v>8309</v>
      </c>
      <c r="R2888" t="s">
        <v>8343</v>
      </c>
      <c r="S2888" s="14">
        <f>(((Table1[[#This Row],[launched_at]]/60)/60)/24)+DATE(1970,1,1)</f>
        <v>42528.987696759257</v>
      </c>
      <c r="T2888" s="14">
        <f>(((Table1[[#This Row],[deadline]]/60)/60)/24)+DATE(1970,1,1)</f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9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>ROUND(Table1[[#This Row],[pledged]]/Table1[[#This Row],[goal]]*100,0)</f>
        <v>104</v>
      </c>
      <c r="P2889">
        <f>IFERROR(ROUND(Table1[[#This Row],[pledged]]/Table1[[#This Row],[backers_count]],2),0)</f>
        <v>21.67</v>
      </c>
      <c r="Q2889" t="s">
        <v>8322</v>
      </c>
      <c r="R2889" t="s">
        <v>8344</v>
      </c>
      <c r="S2889" s="14">
        <f>(((Table1[[#This Row],[launched_at]]/60)/60)/24)+DATE(1970,1,1)</f>
        <v>41716.717847222222</v>
      </c>
      <c r="T2889" s="14">
        <f>(((Table1[[#This Row],[deadline]]/60)/60)/24)+DATE(1970,1,1)</f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9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>ROUND(Table1[[#This Row],[pledged]]/Table1[[#This Row],[goal]]*100,0)</f>
        <v>1</v>
      </c>
      <c r="P2890">
        <f>IFERROR(ROUND(Table1[[#This Row],[pledged]]/Table1[[#This Row],[backers_count]],2),0)</f>
        <v>26</v>
      </c>
      <c r="Q2890" t="s">
        <v>8309</v>
      </c>
      <c r="R2890" t="s">
        <v>8311</v>
      </c>
      <c r="S2890" s="14">
        <f>(((Table1[[#This Row],[launched_at]]/60)/60)/24)+DATE(1970,1,1)</f>
        <v>42158.028310185182</v>
      </c>
      <c r="T2890" s="14">
        <f>(((Table1[[#This Row],[deadline]]/60)/60)/24)+DATE(1970,1,1)</f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9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>ROUND(Table1[[#This Row],[pledged]]/Table1[[#This Row],[goal]]*100,0)</f>
        <v>3</v>
      </c>
      <c r="P2891">
        <f>IFERROR(ROUND(Table1[[#This Row],[pledged]]/Table1[[#This Row],[backers_count]],2),0)</f>
        <v>28.89</v>
      </c>
      <c r="Q2891" t="s">
        <v>8328</v>
      </c>
      <c r="R2891" t="s">
        <v>8329</v>
      </c>
      <c r="S2891" s="14">
        <f>(((Table1[[#This Row],[launched_at]]/60)/60)/24)+DATE(1970,1,1)</f>
        <v>41842.031597222223</v>
      </c>
      <c r="T2891" s="14">
        <f>(((Table1[[#This Row],[deadline]]/60)/60)/24)+DATE(1970,1,1)</f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9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>ROUND(Table1[[#This Row],[pledged]]/Table1[[#This Row],[goal]]*100,0)</f>
        <v>1</v>
      </c>
      <c r="P2892">
        <f>IFERROR(ROUND(Table1[[#This Row],[pledged]]/Table1[[#This Row],[backers_count]],2),0)</f>
        <v>28.89</v>
      </c>
      <c r="Q2892" t="s">
        <v>8309</v>
      </c>
      <c r="R2892" t="s">
        <v>8319</v>
      </c>
      <c r="S2892" s="14">
        <f>(((Table1[[#This Row],[launched_at]]/60)/60)/24)+DATE(1970,1,1)</f>
        <v>41828.789942129632</v>
      </c>
      <c r="T2892" s="14">
        <f>(((Table1[[#This Row],[deadline]]/60)/60)/24)+DATE(1970,1,1)</f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9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>ROUND(Table1[[#This Row],[pledged]]/Table1[[#This Row],[goal]]*100,0)</f>
        <v>52</v>
      </c>
      <c r="P2893">
        <f>IFERROR(ROUND(Table1[[#This Row],[pledged]]/Table1[[#This Row],[backers_count]],2),0)</f>
        <v>17.329999999999998</v>
      </c>
      <c r="Q2893" t="s">
        <v>8312</v>
      </c>
      <c r="R2893" t="s">
        <v>8357</v>
      </c>
      <c r="S2893" s="14">
        <f>(((Table1[[#This Row],[launched_at]]/60)/60)/24)+DATE(1970,1,1)</f>
        <v>42072.790821759263</v>
      </c>
      <c r="T2893" s="14">
        <f>(((Table1[[#This Row],[deadline]]/60)/60)/24)+DATE(1970,1,1)</f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9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>ROUND(Table1[[#This Row],[pledged]]/Table1[[#This Row],[goal]]*100,0)</f>
        <v>5</v>
      </c>
      <c r="P2894">
        <f>IFERROR(ROUND(Table1[[#This Row],[pledged]]/Table1[[#This Row],[backers_count]],2),0)</f>
        <v>65</v>
      </c>
      <c r="Q2894" t="s">
        <v>8324</v>
      </c>
      <c r="R2894" t="s">
        <v>8327</v>
      </c>
      <c r="S2894" s="14">
        <f>(((Table1[[#This Row],[launched_at]]/60)/60)/24)+DATE(1970,1,1)</f>
        <v>41829.73715277778</v>
      </c>
      <c r="T2894" s="14">
        <f>(((Table1[[#This Row],[deadline]]/60)/60)/24)+DATE(1970,1,1)</f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9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>ROUND(Table1[[#This Row],[pledged]]/Table1[[#This Row],[goal]]*100,0)</f>
        <v>33</v>
      </c>
      <c r="P2895">
        <f>IFERROR(ROUND(Table1[[#This Row],[pledged]]/Table1[[#This Row],[backers_count]],2),0)</f>
        <v>37.14</v>
      </c>
      <c r="Q2895" t="s">
        <v>8324</v>
      </c>
      <c r="R2895" t="s">
        <v>8327</v>
      </c>
      <c r="S2895" s="14">
        <f>(((Table1[[#This Row],[launched_at]]/60)/60)/24)+DATE(1970,1,1)</f>
        <v>42056.1324537037</v>
      </c>
      <c r="T2895" s="14">
        <f>(((Table1[[#This Row],[deadline]]/60)/60)/24)+DATE(1970,1,1)</f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9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>ROUND(Table1[[#This Row],[pledged]]/Table1[[#This Row],[goal]]*100,0)</f>
        <v>0</v>
      </c>
      <c r="P2896">
        <f>IFERROR(ROUND(Table1[[#This Row],[pledged]]/Table1[[#This Row],[backers_count]],2),0)</f>
        <v>64.75</v>
      </c>
      <c r="Q2896" t="s">
        <v>8309</v>
      </c>
      <c r="R2896" t="s">
        <v>8343</v>
      </c>
      <c r="S2896" s="14">
        <f>(((Table1[[#This Row],[launched_at]]/60)/60)/24)+DATE(1970,1,1)</f>
        <v>42138.692627314813</v>
      </c>
      <c r="T2896" s="14">
        <f>(((Table1[[#This Row],[deadline]]/60)/60)/24)+DATE(1970,1,1)</f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9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>ROUND(Table1[[#This Row],[pledged]]/Table1[[#This Row],[goal]]*100,0)</f>
        <v>52</v>
      </c>
      <c r="P2897">
        <f>IFERROR(ROUND(Table1[[#This Row],[pledged]]/Table1[[#This Row],[backers_count]],2),0)</f>
        <v>32.25</v>
      </c>
      <c r="Q2897" t="s">
        <v>8324</v>
      </c>
      <c r="R2897" t="s">
        <v>8327</v>
      </c>
      <c r="S2897" s="14">
        <f>(((Table1[[#This Row],[launched_at]]/60)/60)/24)+DATE(1970,1,1)</f>
        <v>42800.753333333334</v>
      </c>
      <c r="T2897" s="14">
        <f>(((Table1[[#This Row],[deadline]]/60)/60)/24)+DATE(1970,1,1)</f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9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>ROUND(Table1[[#This Row],[pledged]]/Table1[[#This Row],[goal]]*100,0)</f>
        <v>1</v>
      </c>
      <c r="P2898">
        <f>IFERROR(ROUND(Table1[[#This Row],[pledged]]/Table1[[#This Row],[backers_count]],2),0)</f>
        <v>23.18</v>
      </c>
      <c r="Q2898" t="s">
        <v>8317</v>
      </c>
      <c r="R2898" t="s">
        <v>8335</v>
      </c>
      <c r="S2898" s="14">
        <f>(((Table1[[#This Row],[launched_at]]/60)/60)/24)+DATE(1970,1,1)</f>
        <v>41220.933124999996</v>
      </c>
      <c r="T2898" s="14">
        <f>(((Table1[[#This Row],[deadline]]/60)/60)/24)+DATE(1970,1,1)</f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9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>ROUND(Table1[[#This Row],[pledged]]/Table1[[#This Row],[goal]]*100,0)</f>
        <v>10</v>
      </c>
      <c r="P2899">
        <f>IFERROR(ROUND(Table1[[#This Row],[pledged]]/Table1[[#This Row],[backers_count]],2),0)</f>
        <v>42</v>
      </c>
      <c r="Q2899" t="s">
        <v>8320</v>
      </c>
      <c r="R2899" t="s">
        <v>8346</v>
      </c>
      <c r="S2899" s="14">
        <f>(((Table1[[#This Row],[launched_at]]/60)/60)/24)+DATE(1970,1,1)</f>
        <v>42317.954571759255</v>
      </c>
      <c r="T2899" s="14">
        <f>(((Table1[[#This Row],[deadline]]/60)/60)/24)+DATE(1970,1,1)</f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9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>ROUND(Table1[[#This Row],[pledged]]/Table1[[#This Row],[goal]]*100,0)</f>
        <v>34</v>
      </c>
      <c r="P2900">
        <f>IFERROR(ROUND(Table1[[#This Row],[pledged]]/Table1[[#This Row],[backers_count]],2),0)</f>
        <v>63</v>
      </c>
      <c r="Q2900" t="s">
        <v>8324</v>
      </c>
      <c r="R2900" t="s">
        <v>8327</v>
      </c>
      <c r="S2900" s="14">
        <f>(((Table1[[#This Row],[launched_at]]/60)/60)/24)+DATE(1970,1,1)</f>
        <v>42461.596273148149</v>
      </c>
      <c r="T2900" s="14">
        <f>(((Table1[[#This Row],[deadline]]/60)/60)/24)+DATE(1970,1,1)</f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9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>ROUND(Table1[[#This Row],[pledged]]/Table1[[#This Row],[goal]]*100,0)</f>
        <v>100</v>
      </c>
      <c r="P2901">
        <f>IFERROR(ROUND(Table1[[#This Row],[pledged]]/Table1[[#This Row],[backers_count]],2),0)</f>
        <v>31.38</v>
      </c>
      <c r="Q2901" t="s">
        <v>8324</v>
      </c>
      <c r="R2901" t="s">
        <v>8327</v>
      </c>
      <c r="S2901" s="14">
        <f>(((Table1[[#This Row],[launched_at]]/60)/60)/24)+DATE(1970,1,1)</f>
        <v>42075.807395833333</v>
      </c>
      <c r="T2901" s="14">
        <f>(((Table1[[#This Row],[deadline]]/60)/60)/24)+DATE(1970,1,1)</f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9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>ROUND(Table1[[#This Row],[pledged]]/Table1[[#This Row],[goal]]*100,0)</f>
        <v>13</v>
      </c>
      <c r="P2902">
        <f>IFERROR(ROUND(Table1[[#This Row],[pledged]]/Table1[[#This Row],[backers_count]],2),0)</f>
        <v>50.2</v>
      </c>
      <c r="Q2902" t="s">
        <v>8324</v>
      </c>
      <c r="R2902" t="s">
        <v>8327</v>
      </c>
      <c r="S2902" s="14">
        <f>(((Table1[[#This Row],[launched_at]]/60)/60)/24)+DATE(1970,1,1)</f>
        <v>42509.814108796301</v>
      </c>
      <c r="T2902" s="14">
        <f>(((Table1[[#This Row],[deadline]]/60)/60)/24)+DATE(1970,1,1)</f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9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>ROUND(Table1[[#This Row],[pledged]]/Table1[[#This Row],[goal]]*100,0)</f>
        <v>5</v>
      </c>
      <c r="P2903">
        <f>IFERROR(ROUND(Table1[[#This Row],[pledged]]/Table1[[#This Row],[backers_count]],2),0)</f>
        <v>83.33</v>
      </c>
      <c r="Q2903" t="s">
        <v>8322</v>
      </c>
      <c r="R2903" t="s">
        <v>8326</v>
      </c>
      <c r="S2903" s="14">
        <f>(((Table1[[#This Row],[launched_at]]/60)/60)/24)+DATE(1970,1,1)</f>
        <v>42239.441412037035</v>
      </c>
      <c r="T2903" s="14">
        <f>(((Table1[[#This Row],[deadline]]/60)/60)/24)+DATE(1970,1,1)</f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9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>ROUND(Table1[[#This Row],[pledged]]/Table1[[#This Row],[goal]]*100,0)</f>
        <v>1</v>
      </c>
      <c r="P2904">
        <f>IFERROR(ROUND(Table1[[#This Row],[pledged]]/Table1[[#This Row],[backers_count]],2),0)</f>
        <v>125</v>
      </c>
      <c r="Q2904" t="s">
        <v>8322</v>
      </c>
      <c r="R2904" t="s">
        <v>8326</v>
      </c>
      <c r="S2904" s="14">
        <f>(((Table1[[#This Row],[launched_at]]/60)/60)/24)+DATE(1970,1,1)</f>
        <v>42106.666018518517</v>
      </c>
      <c r="T2904" s="14">
        <f>(((Table1[[#This Row],[deadline]]/60)/60)/24)+DATE(1970,1,1)</f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9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>ROUND(Table1[[#This Row],[pledged]]/Table1[[#This Row],[goal]]*100,0)</f>
        <v>25</v>
      </c>
      <c r="P2905">
        <f>IFERROR(ROUND(Table1[[#This Row],[pledged]]/Table1[[#This Row],[backers_count]],2),0)</f>
        <v>50</v>
      </c>
      <c r="Q2905" t="s">
        <v>8322</v>
      </c>
      <c r="R2905" t="s">
        <v>8326</v>
      </c>
      <c r="S2905" s="14">
        <f>(((Table1[[#This Row],[launched_at]]/60)/60)/24)+DATE(1970,1,1)</f>
        <v>42297.110300925924</v>
      </c>
      <c r="T2905" s="14">
        <f>(((Table1[[#This Row],[deadline]]/60)/60)/24)+DATE(1970,1,1)</f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9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>ROUND(Table1[[#This Row],[pledged]]/Table1[[#This Row],[goal]]*100,0)</f>
        <v>0</v>
      </c>
      <c r="P2906">
        <f>IFERROR(ROUND(Table1[[#This Row],[pledged]]/Table1[[#This Row],[backers_count]],2),0)</f>
        <v>250</v>
      </c>
      <c r="Q2906" t="s">
        <v>8322</v>
      </c>
      <c r="R2906" t="s">
        <v>8340</v>
      </c>
      <c r="S2906" s="14">
        <f>(((Table1[[#This Row],[launched_at]]/60)/60)/24)+DATE(1970,1,1)</f>
        <v>41466.552314814813</v>
      </c>
      <c r="T2906" s="14">
        <f>(((Table1[[#This Row],[deadline]]/60)/60)/24)+DATE(1970,1,1)</f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9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>ROUND(Table1[[#This Row],[pledged]]/Table1[[#This Row],[goal]]*100,0)</f>
        <v>3</v>
      </c>
      <c r="P2907">
        <f>IFERROR(ROUND(Table1[[#This Row],[pledged]]/Table1[[#This Row],[backers_count]],2),0)</f>
        <v>250</v>
      </c>
      <c r="Q2907" t="s">
        <v>8309</v>
      </c>
      <c r="R2907" t="s">
        <v>8343</v>
      </c>
      <c r="S2907" s="14">
        <f>(((Table1[[#This Row],[launched_at]]/60)/60)/24)+DATE(1970,1,1)</f>
        <v>41946.232175925928</v>
      </c>
      <c r="T2907" s="14">
        <f>(((Table1[[#This Row],[deadline]]/60)/60)/24)+DATE(1970,1,1)</f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9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>ROUND(Table1[[#This Row],[pledged]]/Table1[[#This Row],[goal]]*100,0)</f>
        <v>0</v>
      </c>
      <c r="P2908">
        <f>IFERROR(ROUND(Table1[[#This Row],[pledged]]/Table1[[#This Row],[backers_count]],2),0)</f>
        <v>250</v>
      </c>
      <c r="Q2908" t="s">
        <v>8309</v>
      </c>
      <c r="R2908" t="s">
        <v>8311</v>
      </c>
      <c r="S2908" s="14">
        <f>(((Table1[[#This Row],[launched_at]]/60)/60)/24)+DATE(1970,1,1)</f>
        <v>42702.809201388889</v>
      </c>
      <c r="T2908" s="14">
        <f>(((Table1[[#This Row],[deadline]]/60)/60)/24)+DATE(1970,1,1)</f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9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>ROUND(Table1[[#This Row],[pledged]]/Table1[[#This Row],[goal]]*100,0)</f>
        <v>0</v>
      </c>
      <c r="P2909">
        <f>IFERROR(ROUND(Table1[[#This Row],[pledged]]/Table1[[#This Row],[backers_count]],2),0)</f>
        <v>250</v>
      </c>
      <c r="Q2909" t="s">
        <v>8347</v>
      </c>
      <c r="R2909" t="s">
        <v>8348</v>
      </c>
      <c r="S2909" s="14">
        <f>(((Table1[[#This Row],[launched_at]]/60)/60)/24)+DATE(1970,1,1)</f>
        <v>42579.708437499998</v>
      </c>
      <c r="T2909" s="14">
        <f>(((Table1[[#This Row],[deadline]]/60)/60)/24)+DATE(1970,1,1)</f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9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>ROUND(Table1[[#This Row],[pledged]]/Table1[[#This Row],[goal]]*100,0)</f>
        <v>0</v>
      </c>
      <c r="P2910">
        <f>IFERROR(ROUND(Table1[[#This Row],[pledged]]/Table1[[#This Row],[backers_count]],2),0)</f>
        <v>62.5</v>
      </c>
      <c r="Q2910" t="s">
        <v>8320</v>
      </c>
      <c r="R2910" t="s">
        <v>8346</v>
      </c>
      <c r="S2910" s="14">
        <f>(((Table1[[#This Row],[launched_at]]/60)/60)/24)+DATE(1970,1,1)</f>
        <v>42449.341678240744</v>
      </c>
      <c r="T2910" s="14">
        <f>(((Table1[[#This Row],[deadline]]/60)/60)/24)+DATE(1970,1,1)</f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9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>ROUND(Table1[[#This Row],[pledged]]/Table1[[#This Row],[goal]]*100,0)</f>
        <v>25</v>
      </c>
      <c r="P2911">
        <f>IFERROR(ROUND(Table1[[#This Row],[pledged]]/Table1[[#This Row],[backers_count]],2),0)</f>
        <v>41.67</v>
      </c>
      <c r="Q2911" t="s">
        <v>8324</v>
      </c>
      <c r="R2911" t="s">
        <v>8336</v>
      </c>
      <c r="S2911" s="14">
        <f>(((Table1[[#This Row],[launched_at]]/60)/60)/24)+DATE(1970,1,1)</f>
        <v>42242.988680555558</v>
      </c>
      <c r="T2911" s="14">
        <f>(((Table1[[#This Row],[deadline]]/60)/60)/24)+DATE(1970,1,1)</f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9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>ROUND(Table1[[#This Row],[pledged]]/Table1[[#This Row],[goal]]*100,0)</f>
        <v>100</v>
      </c>
      <c r="P2912">
        <f>IFERROR(ROUND(Table1[[#This Row],[pledged]]/Table1[[#This Row],[backers_count]],2),0)</f>
        <v>27.78</v>
      </c>
      <c r="Q2912" t="s">
        <v>8324</v>
      </c>
      <c r="R2912" t="s">
        <v>8327</v>
      </c>
      <c r="S2912" s="14">
        <f>(((Table1[[#This Row],[launched_at]]/60)/60)/24)+DATE(1970,1,1)</f>
        <v>42437.398680555561</v>
      </c>
      <c r="T2912" s="14">
        <f>(((Table1[[#This Row],[deadline]]/60)/60)/24)+DATE(1970,1,1)</f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9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>ROUND(Table1[[#This Row],[pledged]]/Table1[[#This Row],[goal]]*100,0)</f>
        <v>100</v>
      </c>
      <c r="P2913">
        <f>IFERROR(ROUND(Table1[[#This Row],[pledged]]/Table1[[#This Row],[backers_count]],2),0)</f>
        <v>31.25</v>
      </c>
      <c r="Q2913" t="s">
        <v>8324</v>
      </c>
      <c r="R2913" t="s">
        <v>8327</v>
      </c>
      <c r="S2913" s="14">
        <f>(((Table1[[#This Row],[launched_at]]/60)/60)/24)+DATE(1970,1,1)</f>
        <v>42124.841111111105</v>
      </c>
      <c r="T2913" s="14">
        <f>(((Table1[[#This Row],[deadline]]/60)/60)/24)+DATE(1970,1,1)</f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9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>ROUND(Table1[[#This Row],[pledged]]/Table1[[#This Row],[goal]]*100,0)</f>
        <v>100</v>
      </c>
      <c r="P2914">
        <f>IFERROR(ROUND(Table1[[#This Row],[pledged]]/Table1[[#This Row],[backers_count]],2),0)</f>
        <v>11.36</v>
      </c>
      <c r="Q2914" t="s">
        <v>8324</v>
      </c>
      <c r="R2914" t="s">
        <v>8327</v>
      </c>
      <c r="S2914" s="14">
        <f>(((Table1[[#This Row],[launched_at]]/60)/60)/24)+DATE(1970,1,1)</f>
        <v>41971.881076388891</v>
      </c>
      <c r="T2914" s="14">
        <f>(((Table1[[#This Row],[deadline]]/60)/60)/24)+DATE(1970,1,1)</f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9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>ROUND(Table1[[#This Row],[pledged]]/Table1[[#This Row],[goal]]*100,0)</f>
        <v>5</v>
      </c>
      <c r="P2915">
        <f>IFERROR(ROUND(Table1[[#This Row],[pledged]]/Table1[[#This Row],[backers_count]],2),0)</f>
        <v>62.5</v>
      </c>
      <c r="Q2915" t="s">
        <v>8324</v>
      </c>
      <c r="R2915" t="s">
        <v>8327</v>
      </c>
      <c r="S2915" s="14">
        <f>(((Table1[[#This Row],[launched_at]]/60)/60)/24)+DATE(1970,1,1)</f>
        <v>42151.237685185188</v>
      </c>
      <c r="T2915" s="14">
        <f>(((Table1[[#This Row],[deadline]]/60)/60)/24)+DATE(1970,1,1)</f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9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>ROUND(Table1[[#This Row],[pledged]]/Table1[[#This Row],[goal]]*100,0)</f>
        <v>3</v>
      </c>
      <c r="P2916">
        <f>IFERROR(ROUND(Table1[[#This Row],[pledged]]/Table1[[#This Row],[backers_count]],2),0)</f>
        <v>35.71</v>
      </c>
      <c r="Q2916" t="s">
        <v>8324</v>
      </c>
      <c r="R2916" t="s">
        <v>8327</v>
      </c>
      <c r="S2916" s="14">
        <f>(((Table1[[#This Row],[launched_at]]/60)/60)/24)+DATE(1970,1,1)</f>
        <v>41866.640648148146</v>
      </c>
      <c r="T2916" s="14">
        <f>(((Table1[[#This Row],[deadline]]/60)/60)/24)+DATE(1970,1,1)</f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9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>ROUND(Table1[[#This Row],[pledged]]/Table1[[#This Row],[goal]]*100,0)</f>
        <v>1</v>
      </c>
      <c r="P2917">
        <f>IFERROR(ROUND(Table1[[#This Row],[pledged]]/Table1[[#This Row],[backers_count]],2),0)</f>
        <v>49</v>
      </c>
      <c r="Q2917" t="s">
        <v>8309</v>
      </c>
      <c r="R2917" t="s">
        <v>8343</v>
      </c>
      <c r="S2917" s="14">
        <f>(((Table1[[#This Row],[launched_at]]/60)/60)/24)+DATE(1970,1,1)</f>
        <v>42348.9215625</v>
      </c>
      <c r="T2917" s="14">
        <f>(((Table1[[#This Row],[deadline]]/60)/60)/24)+DATE(1970,1,1)</f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9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>ROUND(Table1[[#This Row],[pledged]]/Table1[[#This Row],[goal]]*100,0)</f>
        <v>2</v>
      </c>
      <c r="P2918">
        <f>IFERROR(ROUND(Table1[[#This Row],[pledged]]/Table1[[#This Row],[backers_count]],2),0)</f>
        <v>16.2</v>
      </c>
      <c r="Q2918" t="s">
        <v>8317</v>
      </c>
      <c r="R2918" t="s">
        <v>8335</v>
      </c>
      <c r="S2918" s="14">
        <f>(((Table1[[#This Row],[launched_at]]/60)/60)/24)+DATE(1970,1,1)</f>
        <v>42479.22210648148</v>
      </c>
      <c r="T2918" s="14">
        <f>(((Table1[[#This Row],[deadline]]/60)/60)/24)+DATE(1970,1,1)</f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9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>ROUND(Table1[[#This Row],[pledged]]/Table1[[#This Row],[goal]]*100,0)</f>
        <v>3</v>
      </c>
      <c r="P2919">
        <f>IFERROR(ROUND(Table1[[#This Row],[pledged]]/Table1[[#This Row],[backers_count]],2),0)</f>
        <v>30.13</v>
      </c>
      <c r="Q2919" t="s">
        <v>8328</v>
      </c>
      <c r="R2919" t="s">
        <v>8355</v>
      </c>
      <c r="S2919" s="14">
        <f>(((Table1[[#This Row],[launched_at]]/60)/60)/24)+DATE(1970,1,1)</f>
        <v>41409.040011574078</v>
      </c>
      <c r="T2919" s="14">
        <f>(((Table1[[#This Row],[deadline]]/60)/60)/24)+DATE(1970,1,1)</f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9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>ROUND(Table1[[#This Row],[pledged]]/Table1[[#This Row],[goal]]*100,0)</f>
        <v>2</v>
      </c>
      <c r="P2920">
        <f>IFERROR(ROUND(Table1[[#This Row],[pledged]]/Table1[[#This Row],[backers_count]],2),0)</f>
        <v>48.2</v>
      </c>
      <c r="Q2920" t="s">
        <v>8312</v>
      </c>
      <c r="R2920" t="s">
        <v>8349</v>
      </c>
      <c r="S2920" s="14">
        <f>(((Table1[[#This Row],[launched_at]]/60)/60)/24)+DATE(1970,1,1)</f>
        <v>42032.510243055556</v>
      </c>
      <c r="T2920" s="14">
        <f>(((Table1[[#This Row],[deadline]]/60)/60)/24)+DATE(1970,1,1)</f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9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>ROUND(Table1[[#This Row],[pledged]]/Table1[[#This Row],[goal]]*100,0)</f>
        <v>110</v>
      </c>
      <c r="P2921">
        <f>IFERROR(ROUND(Table1[[#This Row],[pledged]]/Table1[[#This Row],[backers_count]],2),0)</f>
        <v>20.079999999999998</v>
      </c>
      <c r="Q2921" t="s">
        <v>8324</v>
      </c>
      <c r="R2921" t="s">
        <v>8327</v>
      </c>
      <c r="S2921" s="14">
        <f>(((Table1[[#This Row],[launched_at]]/60)/60)/24)+DATE(1970,1,1)</f>
        <v>42142.514016203699</v>
      </c>
      <c r="T2921" s="14">
        <f>(((Table1[[#This Row],[deadline]]/60)/60)/24)+DATE(1970,1,1)</f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9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>ROUND(Table1[[#This Row],[pledged]]/Table1[[#This Row],[goal]]*100,0)</f>
        <v>3</v>
      </c>
      <c r="P2922">
        <f>IFERROR(ROUND(Table1[[#This Row],[pledged]]/Table1[[#This Row],[backers_count]],2),0)</f>
        <v>40</v>
      </c>
      <c r="Q2922" t="s">
        <v>8309</v>
      </c>
      <c r="R2922" t="s">
        <v>8311</v>
      </c>
      <c r="S2922" s="14">
        <f>(((Table1[[#This Row],[launched_at]]/60)/60)/24)+DATE(1970,1,1)</f>
        <v>42303.878414351857</v>
      </c>
      <c r="T2922" s="14">
        <f>(((Table1[[#This Row],[deadline]]/60)/60)/24)+DATE(1970,1,1)</f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9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>ROUND(Table1[[#This Row],[pledged]]/Table1[[#This Row],[goal]]*100,0)</f>
        <v>5</v>
      </c>
      <c r="P2923">
        <f>IFERROR(ROUND(Table1[[#This Row],[pledged]]/Table1[[#This Row],[backers_count]],2),0)</f>
        <v>30</v>
      </c>
      <c r="Q2923" t="s">
        <v>8324</v>
      </c>
      <c r="R2923" t="s">
        <v>8327</v>
      </c>
      <c r="S2923" s="14">
        <f>(((Table1[[#This Row],[launched_at]]/60)/60)/24)+DATE(1970,1,1)</f>
        <v>42122.732499999998</v>
      </c>
      <c r="T2923" s="14">
        <f>(((Table1[[#This Row],[deadline]]/60)/60)/24)+DATE(1970,1,1)</f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9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>ROUND(Table1[[#This Row],[pledged]]/Table1[[#This Row],[goal]]*100,0)</f>
        <v>47</v>
      </c>
      <c r="P2924">
        <f>IFERROR(ROUND(Table1[[#This Row],[pledged]]/Table1[[#This Row],[backers_count]],2),0)</f>
        <v>29.63</v>
      </c>
      <c r="Q2924" t="s">
        <v>8309</v>
      </c>
      <c r="R2924" t="s">
        <v>8319</v>
      </c>
      <c r="S2924" s="14">
        <f>(((Table1[[#This Row],[launched_at]]/60)/60)/24)+DATE(1970,1,1)</f>
        <v>42113.875567129624</v>
      </c>
      <c r="T2924" s="14">
        <f>(((Table1[[#This Row],[deadline]]/60)/60)/24)+DATE(1970,1,1)</f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9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>ROUND(Table1[[#This Row],[pledged]]/Table1[[#This Row],[goal]]*100,0)</f>
        <v>1</v>
      </c>
      <c r="P2925">
        <f>IFERROR(ROUND(Table1[[#This Row],[pledged]]/Table1[[#This Row],[backers_count]],2),0)</f>
        <v>33.71</v>
      </c>
      <c r="Q2925" t="s">
        <v>8314</v>
      </c>
      <c r="R2925" t="s">
        <v>8354</v>
      </c>
      <c r="S2925" s="14">
        <f>(((Table1[[#This Row],[launched_at]]/60)/60)/24)+DATE(1970,1,1)</f>
        <v>41926.482731481483</v>
      </c>
      <c r="T2925" s="14">
        <f>(((Table1[[#This Row],[deadline]]/60)/60)/24)+DATE(1970,1,1)</f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9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>ROUND(Table1[[#This Row],[pledged]]/Table1[[#This Row],[goal]]*100,0)</f>
        <v>12</v>
      </c>
      <c r="P2926">
        <f>IFERROR(ROUND(Table1[[#This Row],[pledged]]/Table1[[#This Row],[backers_count]],2),0)</f>
        <v>19.670000000000002</v>
      </c>
      <c r="Q2926" t="s">
        <v>8317</v>
      </c>
      <c r="R2926" t="s">
        <v>8335</v>
      </c>
      <c r="S2926" s="14">
        <f>(((Table1[[#This Row],[launched_at]]/60)/60)/24)+DATE(1970,1,1)</f>
        <v>42409.024305555555</v>
      </c>
      <c r="T2926" s="14">
        <f>(((Table1[[#This Row],[deadline]]/60)/60)/24)+DATE(1970,1,1)</f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9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>ROUND(Table1[[#This Row],[pledged]]/Table1[[#This Row],[goal]]*100,0)</f>
        <v>5</v>
      </c>
      <c r="P2927">
        <f>IFERROR(ROUND(Table1[[#This Row],[pledged]]/Table1[[#This Row],[backers_count]],2),0)</f>
        <v>39.17</v>
      </c>
      <c r="Q2927" t="s">
        <v>8312</v>
      </c>
      <c r="R2927" t="s">
        <v>8353</v>
      </c>
      <c r="S2927" s="14">
        <f>(((Table1[[#This Row],[launched_at]]/60)/60)/24)+DATE(1970,1,1)</f>
        <v>41642.751458333332</v>
      </c>
      <c r="T2927" s="14">
        <f>(((Table1[[#This Row],[deadline]]/60)/60)/24)+DATE(1970,1,1)</f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9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>ROUND(Table1[[#This Row],[pledged]]/Table1[[#This Row],[goal]]*100,0)</f>
        <v>6</v>
      </c>
      <c r="P2928">
        <f>IFERROR(ROUND(Table1[[#This Row],[pledged]]/Table1[[#This Row],[backers_count]],2),0)</f>
        <v>29.25</v>
      </c>
      <c r="Q2928" t="s">
        <v>8309</v>
      </c>
      <c r="R2928" t="s">
        <v>8311</v>
      </c>
      <c r="S2928" s="14">
        <f>(((Table1[[#This Row],[launched_at]]/60)/60)/24)+DATE(1970,1,1)</f>
        <v>41977.040185185186</v>
      </c>
      <c r="T2928" s="14">
        <f>(((Table1[[#This Row],[deadline]]/60)/60)/24)+DATE(1970,1,1)</f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9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>ROUND(Table1[[#This Row],[pledged]]/Table1[[#This Row],[goal]]*100,0)</f>
        <v>12</v>
      </c>
      <c r="P2929">
        <f>IFERROR(ROUND(Table1[[#This Row],[pledged]]/Table1[[#This Row],[backers_count]],2),0)</f>
        <v>39</v>
      </c>
      <c r="Q2929" t="s">
        <v>8312</v>
      </c>
      <c r="R2929" t="s">
        <v>8357</v>
      </c>
      <c r="S2929" s="14">
        <f>(((Table1[[#This Row],[launched_at]]/60)/60)/24)+DATE(1970,1,1)</f>
        <v>42639.441932870366</v>
      </c>
      <c r="T2929" s="14">
        <f>(((Table1[[#This Row],[deadline]]/60)/60)/24)+DATE(1970,1,1)</f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9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>ROUND(Table1[[#This Row],[pledged]]/Table1[[#This Row],[goal]]*100,0)</f>
        <v>104</v>
      </c>
      <c r="P2930">
        <f>IFERROR(ROUND(Table1[[#This Row],[pledged]]/Table1[[#This Row],[backers_count]],2),0)</f>
        <v>26</v>
      </c>
      <c r="Q2930" t="s">
        <v>8324</v>
      </c>
      <c r="R2930" t="s">
        <v>8327</v>
      </c>
      <c r="S2930" s="14">
        <f>(((Table1[[#This Row],[launched_at]]/60)/60)/24)+DATE(1970,1,1)</f>
        <v>42665.451736111107</v>
      </c>
      <c r="T2930" s="14">
        <f>(((Table1[[#This Row],[deadline]]/60)/60)/24)+DATE(1970,1,1)</f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9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>ROUND(Table1[[#This Row],[pledged]]/Table1[[#This Row],[goal]]*100,0)</f>
        <v>2</v>
      </c>
      <c r="P2931">
        <f>IFERROR(ROUND(Table1[[#This Row],[pledged]]/Table1[[#This Row],[backers_count]],2),0)</f>
        <v>33.29</v>
      </c>
      <c r="Q2931" t="s">
        <v>8309</v>
      </c>
      <c r="R2931" t="s">
        <v>8311</v>
      </c>
      <c r="S2931" s="14">
        <f>(((Table1[[#This Row],[launched_at]]/60)/60)/24)+DATE(1970,1,1)</f>
        <v>42660.552465277782</v>
      </c>
      <c r="T2931" s="14">
        <f>(((Table1[[#This Row],[deadline]]/60)/60)/24)+DATE(1970,1,1)</f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9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>ROUND(Table1[[#This Row],[pledged]]/Table1[[#This Row],[goal]]*100,0)</f>
        <v>4</v>
      </c>
      <c r="P2932">
        <f>IFERROR(ROUND(Table1[[#This Row],[pledged]]/Table1[[#This Row],[backers_count]],2),0)</f>
        <v>29.13</v>
      </c>
      <c r="Q2932" t="s">
        <v>8320</v>
      </c>
      <c r="R2932" t="s">
        <v>8346</v>
      </c>
      <c r="S2932" s="14">
        <f>(((Table1[[#This Row],[launched_at]]/60)/60)/24)+DATE(1970,1,1)</f>
        <v>42042.676226851851</v>
      </c>
      <c r="T2932" s="14">
        <f>(((Table1[[#This Row],[deadline]]/60)/60)/24)+DATE(1970,1,1)</f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9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>ROUND(Table1[[#This Row],[pledged]]/Table1[[#This Row],[goal]]*100,0)</f>
        <v>1</v>
      </c>
      <c r="P2933">
        <f>IFERROR(ROUND(Table1[[#This Row],[pledged]]/Table1[[#This Row],[backers_count]],2),0)</f>
        <v>57.5</v>
      </c>
      <c r="Q2933" t="s">
        <v>8322</v>
      </c>
      <c r="R2933" t="s">
        <v>8340</v>
      </c>
      <c r="S2933" s="14">
        <f>(((Table1[[#This Row],[launched_at]]/60)/60)/24)+DATE(1970,1,1)</f>
        <v>40956.553530092591</v>
      </c>
      <c r="T2933" s="14">
        <f>(((Table1[[#This Row],[deadline]]/60)/60)/24)+DATE(1970,1,1)</f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9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>ROUND(Table1[[#This Row],[pledged]]/Table1[[#This Row],[goal]]*100,0)</f>
        <v>153</v>
      </c>
      <c r="P2934">
        <f>IFERROR(ROUND(Table1[[#This Row],[pledged]]/Table1[[#This Row],[backers_count]],2),0)</f>
        <v>13.53</v>
      </c>
      <c r="Q2934" t="s">
        <v>8324</v>
      </c>
      <c r="R2934" t="s">
        <v>8327</v>
      </c>
      <c r="S2934" s="14">
        <f>(((Table1[[#This Row],[launched_at]]/60)/60)/24)+DATE(1970,1,1)</f>
        <v>42328.727141203708</v>
      </c>
      <c r="T2934" s="14">
        <f>(((Table1[[#This Row],[deadline]]/60)/60)/24)+DATE(1970,1,1)</f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9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>ROUND(Table1[[#This Row],[pledged]]/Table1[[#This Row],[goal]]*100,0)</f>
        <v>0</v>
      </c>
      <c r="P2935">
        <f>IFERROR(ROUND(Table1[[#This Row],[pledged]]/Table1[[#This Row],[backers_count]],2),0)</f>
        <v>45.2</v>
      </c>
      <c r="Q2935" t="s">
        <v>8309</v>
      </c>
      <c r="R2935" t="s">
        <v>8311</v>
      </c>
      <c r="S2935" s="14">
        <f>(((Table1[[#This Row],[launched_at]]/60)/60)/24)+DATE(1970,1,1)</f>
        <v>42111.709027777775</v>
      </c>
      <c r="T2935" s="14">
        <f>(((Table1[[#This Row],[deadline]]/60)/60)/24)+DATE(1970,1,1)</f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9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>ROUND(Table1[[#This Row],[pledged]]/Table1[[#This Row],[goal]]*100,0)</f>
        <v>6</v>
      </c>
      <c r="P2936">
        <f>IFERROR(ROUND(Table1[[#This Row],[pledged]]/Table1[[#This Row],[backers_count]],2),0)</f>
        <v>28.13</v>
      </c>
      <c r="Q2936" t="s">
        <v>8328</v>
      </c>
      <c r="R2936" t="s">
        <v>8331</v>
      </c>
      <c r="S2936" s="14">
        <f>(((Table1[[#This Row],[launched_at]]/60)/60)/24)+DATE(1970,1,1)</f>
        <v>41922.783229166671</v>
      </c>
      <c r="T2936" s="14">
        <f>(((Table1[[#This Row],[deadline]]/60)/60)/24)+DATE(1970,1,1)</f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9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>ROUND(Table1[[#This Row],[pledged]]/Table1[[#This Row],[goal]]*100,0)</f>
        <v>11</v>
      </c>
      <c r="P2937">
        <f>IFERROR(ROUND(Table1[[#This Row],[pledged]]/Table1[[#This Row],[backers_count]],2),0)</f>
        <v>45</v>
      </c>
      <c r="Q2937" t="s">
        <v>8317</v>
      </c>
      <c r="R2937" t="s">
        <v>8335</v>
      </c>
      <c r="S2937" s="14">
        <f>(((Table1[[#This Row],[launched_at]]/60)/60)/24)+DATE(1970,1,1)</f>
        <v>40332.886712962965</v>
      </c>
      <c r="T2937" s="14">
        <f>(((Table1[[#This Row],[deadline]]/60)/60)/24)+DATE(1970,1,1)</f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9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>ROUND(Table1[[#This Row],[pledged]]/Table1[[#This Row],[goal]]*100,0)</f>
        <v>23</v>
      </c>
      <c r="P2938">
        <f>IFERROR(ROUND(Table1[[#This Row],[pledged]]/Table1[[#This Row],[backers_count]],2),0)</f>
        <v>18.75</v>
      </c>
      <c r="Q2938" t="s">
        <v>8324</v>
      </c>
      <c r="R2938" t="s">
        <v>8327</v>
      </c>
      <c r="S2938" s="14">
        <f>(((Table1[[#This Row],[launched_at]]/60)/60)/24)+DATE(1970,1,1)</f>
        <v>42800.720127314817</v>
      </c>
      <c r="T2938" s="14">
        <f>(((Table1[[#This Row],[deadline]]/60)/60)/24)+DATE(1970,1,1)</f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9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>ROUND(Table1[[#This Row],[pledged]]/Table1[[#This Row],[goal]]*100,0)</f>
        <v>225</v>
      </c>
      <c r="P2939">
        <f>IFERROR(ROUND(Table1[[#This Row],[pledged]]/Table1[[#This Row],[backers_count]],2),0)</f>
        <v>75</v>
      </c>
      <c r="Q2939" t="s">
        <v>8324</v>
      </c>
      <c r="R2939" t="s">
        <v>8327</v>
      </c>
      <c r="S2939" s="14">
        <f>(((Table1[[#This Row],[launched_at]]/60)/60)/24)+DATE(1970,1,1)</f>
        <v>42503.740868055553</v>
      </c>
      <c r="T2939" s="14">
        <f>(((Table1[[#This Row],[deadline]]/60)/60)/24)+DATE(1970,1,1)</f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9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>ROUND(Table1[[#This Row],[pledged]]/Table1[[#This Row],[goal]]*100,0)</f>
        <v>38</v>
      </c>
      <c r="P2940">
        <f>IFERROR(ROUND(Table1[[#This Row],[pledged]]/Table1[[#This Row],[backers_count]],2),0)</f>
        <v>56.25</v>
      </c>
      <c r="Q2940" t="s">
        <v>8324</v>
      </c>
      <c r="R2940" t="s">
        <v>8327</v>
      </c>
      <c r="S2940" s="14">
        <f>(((Table1[[#This Row],[launched_at]]/60)/60)/24)+DATE(1970,1,1)</f>
        <v>42074.219699074078</v>
      </c>
      <c r="T2940" s="14">
        <f>(((Table1[[#This Row],[deadline]]/60)/60)/24)+DATE(1970,1,1)</f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9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>ROUND(Table1[[#This Row],[pledged]]/Table1[[#This Row],[goal]]*100,0)</f>
        <v>4</v>
      </c>
      <c r="P2941">
        <f>IFERROR(ROUND(Table1[[#This Row],[pledged]]/Table1[[#This Row],[backers_count]],2),0)</f>
        <v>24.78</v>
      </c>
      <c r="Q2941" t="s">
        <v>8309</v>
      </c>
      <c r="R2941" t="s">
        <v>8343</v>
      </c>
      <c r="S2941" s="14">
        <f>(((Table1[[#This Row],[launched_at]]/60)/60)/24)+DATE(1970,1,1)</f>
        <v>42377.554756944446</v>
      </c>
      <c r="T2941" s="14">
        <f>(((Table1[[#This Row],[deadline]]/60)/60)/24)+DATE(1970,1,1)</f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9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>ROUND(Table1[[#This Row],[pledged]]/Table1[[#This Row],[goal]]*100,0)</f>
        <v>2</v>
      </c>
      <c r="P2942">
        <f>IFERROR(ROUND(Table1[[#This Row],[pledged]]/Table1[[#This Row],[backers_count]],2),0)</f>
        <v>74.33</v>
      </c>
      <c r="Q2942" t="s">
        <v>8312</v>
      </c>
      <c r="R2942" t="s">
        <v>8350</v>
      </c>
      <c r="S2942" s="14">
        <f>(((Table1[[#This Row],[launched_at]]/60)/60)/24)+DATE(1970,1,1)</f>
        <v>42786.000023148154</v>
      </c>
      <c r="T2942" s="14">
        <f>(((Table1[[#This Row],[deadline]]/60)/60)/24)+DATE(1970,1,1)</f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9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>ROUND(Table1[[#This Row],[pledged]]/Table1[[#This Row],[goal]]*100,0)</f>
        <v>0</v>
      </c>
      <c r="P2943">
        <f>IFERROR(ROUND(Table1[[#This Row],[pledged]]/Table1[[#This Row],[backers_count]],2),0)</f>
        <v>55</v>
      </c>
      <c r="Q2943" t="s">
        <v>8309</v>
      </c>
      <c r="R2943" t="s">
        <v>8311</v>
      </c>
      <c r="S2943" s="14">
        <f>(((Table1[[#This Row],[launched_at]]/60)/60)/24)+DATE(1970,1,1)</f>
        <v>42561.829421296294</v>
      </c>
      <c r="T2943" s="14">
        <f>(((Table1[[#This Row],[deadline]]/60)/60)/24)+DATE(1970,1,1)</f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9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>ROUND(Table1[[#This Row],[pledged]]/Table1[[#This Row],[goal]]*100,0)</f>
        <v>4</v>
      </c>
      <c r="P2944">
        <f>IFERROR(ROUND(Table1[[#This Row],[pledged]]/Table1[[#This Row],[backers_count]],2),0)</f>
        <v>54</v>
      </c>
      <c r="Q2944" t="s">
        <v>8328</v>
      </c>
      <c r="R2944" t="s">
        <v>8331</v>
      </c>
      <c r="S2944" s="14">
        <f>(((Table1[[#This Row],[launched_at]]/60)/60)/24)+DATE(1970,1,1)</f>
        <v>42806.863946759258</v>
      </c>
      <c r="T2944" s="14">
        <f>(((Table1[[#This Row],[deadline]]/60)/60)/24)+DATE(1970,1,1)</f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9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>ROUND(Table1[[#This Row],[pledged]]/Table1[[#This Row],[goal]]*100,0)</f>
        <v>7</v>
      </c>
      <c r="P2945">
        <f>IFERROR(ROUND(Table1[[#This Row],[pledged]]/Table1[[#This Row],[backers_count]],2),0)</f>
        <v>108</v>
      </c>
      <c r="Q2945" t="s">
        <v>8324</v>
      </c>
      <c r="R2945" t="s">
        <v>8336</v>
      </c>
      <c r="S2945" s="14">
        <f>(((Table1[[#This Row],[launched_at]]/60)/60)/24)+DATE(1970,1,1)</f>
        <v>42053.672824074078</v>
      </c>
      <c r="T2945" s="14">
        <f>(((Table1[[#This Row],[deadline]]/60)/60)/24)+DATE(1970,1,1)</f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9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>ROUND(Table1[[#This Row],[pledged]]/Table1[[#This Row],[goal]]*100,0)</f>
        <v>11</v>
      </c>
      <c r="P2946">
        <f>IFERROR(ROUND(Table1[[#This Row],[pledged]]/Table1[[#This Row],[backers_count]],2),0)</f>
        <v>72</v>
      </c>
      <c r="Q2946" t="s">
        <v>8324</v>
      </c>
      <c r="R2946" t="s">
        <v>8327</v>
      </c>
      <c r="S2946" s="14">
        <f>(((Table1[[#This Row],[launched_at]]/60)/60)/24)+DATE(1970,1,1)</f>
        <v>41990.612546296295</v>
      </c>
      <c r="T2946" s="14">
        <f>(((Table1[[#This Row],[deadline]]/60)/60)/24)+DATE(1970,1,1)</f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9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>ROUND(Table1[[#This Row],[pledged]]/Table1[[#This Row],[goal]]*100,0)</f>
        <v>0</v>
      </c>
      <c r="P2947">
        <f>IFERROR(ROUND(Table1[[#This Row],[pledged]]/Table1[[#This Row],[backers_count]],2),0)</f>
        <v>71.67</v>
      </c>
      <c r="Q2947" t="s">
        <v>8322</v>
      </c>
      <c r="R2947" t="s">
        <v>8340</v>
      </c>
      <c r="S2947" s="14">
        <f>(((Table1[[#This Row],[launched_at]]/60)/60)/24)+DATE(1970,1,1)</f>
        <v>40882.481666666667</v>
      </c>
      <c r="T2947" s="14">
        <f>(((Table1[[#This Row],[deadline]]/60)/60)/24)+DATE(1970,1,1)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9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>ROUND(Table1[[#This Row],[pledged]]/Table1[[#This Row],[goal]]*100,0)</f>
        <v>3</v>
      </c>
      <c r="P2948">
        <f>IFERROR(ROUND(Table1[[#This Row],[pledged]]/Table1[[#This Row],[backers_count]],2),0)</f>
        <v>53.75</v>
      </c>
      <c r="Q2948" t="s">
        <v>8322</v>
      </c>
      <c r="R2948" t="s">
        <v>8340</v>
      </c>
      <c r="S2948" s="14">
        <f>(((Table1[[#This Row],[launched_at]]/60)/60)/24)+DATE(1970,1,1)</f>
        <v>40247.886006944449</v>
      </c>
      <c r="T2948" s="14">
        <f>(((Table1[[#This Row],[deadline]]/60)/60)/24)+DATE(1970,1,1)</f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9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>ROUND(Table1[[#This Row],[pledged]]/Table1[[#This Row],[goal]]*100,0)</f>
        <v>7</v>
      </c>
      <c r="P2949">
        <f>IFERROR(ROUND(Table1[[#This Row],[pledged]]/Table1[[#This Row],[backers_count]],2),0)</f>
        <v>30.71</v>
      </c>
      <c r="Q2949" t="s">
        <v>8324</v>
      </c>
      <c r="R2949" t="s">
        <v>8327</v>
      </c>
      <c r="S2949" s="14">
        <f>(((Table1[[#This Row],[launched_at]]/60)/60)/24)+DATE(1970,1,1)</f>
        <v>42768.97084490741</v>
      </c>
      <c r="T2949" s="14">
        <f>(((Table1[[#This Row],[deadline]]/60)/60)/24)+DATE(1970,1,1)</f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9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>ROUND(Table1[[#This Row],[pledged]]/Table1[[#This Row],[goal]]*100,0)</f>
        <v>11</v>
      </c>
      <c r="P2950">
        <f>IFERROR(ROUND(Table1[[#This Row],[pledged]]/Table1[[#This Row],[backers_count]],2),0)</f>
        <v>26.75</v>
      </c>
      <c r="Q2950" t="s">
        <v>8324</v>
      </c>
      <c r="R2950" t="s">
        <v>8327</v>
      </c>
      <c r="S2950" s="14">
        <f>(((Table1[[#This Row],[launched_at]]/60)/60)/24)+DATE(1970,1,1)</f>
        <v>41975.642974537041</v>
      </c>
      <c r="T2950" s="14">
        <f>(((Table1[[#This Row],[deadline]]/60)/60)/24)+DATE(1970,1,1)</f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9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>ROUND(Table1[[#This Row],[pledged]]/Table1[[#This Row],[goal]]*100,0)</f>
        <v>4</v>
      </c>
      <c r="P2951">
        <f>IFERROR(ROUND(Table1[[#This Row],[pledged]]/Table1[[#This Row],[backers_count]],2),0)</f>
        <v>30.29</v>
      </c>
      <c r="Q2951" t="s">
        <v>8309</v>
      </c>
      <c r="R2951" t="s">
        <v>8311</v>
      </c>
      <c r="S2951" s="14">
        <f>(((Table1[[#This Row],[launched_at]]/60)/60)/24)+DATE(1970,1,1)</f>
        <v>42538.75680555556</v>
      </c>
      <c r="T2951" s="14">
        <f>(((Table1[[#This Row],[deadline]]/60)/60)/24)+DATE(1970,1,1)</f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9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>ROUND(Table1[[#This Row],[pledged]]/Table1[[#This Row],[goal]]*100,0)</f>
        <v>1</v>
      </c>
      <c r="P2952">
        <f>IFERROR(ROUND(Table1[[#This Row],[pledged]]/Table1[[#This Row],[backers_count]],2),0)</f>
        <v>53</v>
      </c>
      <c r="Q2952" t="s">
        <v>8347</v>
      </c>
      <c r="R2952" t="s">
        <v>8348</v>
      </c>
      <c r="S2952" s="14">
        <f>(((Table1[[#This Row],[launched_at]]/60)/60)/24)+DATE(1970,1,1)</f>
        <v>42598.053113425922</v>
      </c>
      <c r="T2952" s="14">
        <f>(((Table1[[#This Row],[deadline]]/60)/60)/24)+DATE(1970,1,1)</f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9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>ROUND(Table1[[#This Row],[pledged]]/Table1[[#This Row],[goal]]*100,0)</f>
        <v>1</v>
      </c>
      <c r="P2953">
        <f>IFERROR(ROUND(Table1[[#This Row],[pledged]]/Table1[[#This Row],[backers_count]],2),0)</f>
        <v>16.309999999999999</v>
      </c>
      <c r="Q2953" t="s">
        <v>8317</v>
      </c>
      <c r="R2953" t="s">
        <v>8345</v>
      </c>
      <c r="S2953" s="14">
        <f>(((Table1[[#This Row],[launched_at]]/60)/60)/24)+DATE(1970,1,1)</f>
        <v>42155.129652777774</v>
      </c>
      <c r="T2953" s="14">
        <f>(((Table1[[#This Row],[deadline]]/60)/60)/24)+DATE(1970,1,1)</f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9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>ROUND(Table1[[#This Row],[pledged]]/Table1[[#This Row],[goal]]*100,0)</f>
        <v>7</v>
      </c>
      <c r="P2954">
        <f>IFERROR(ROUND(Table1[[#This Row],[pledged]]/Table1[[#This Row],[backers_count]],2),0)</f>
        <v>35.17</v>
      </c>
      <c r="Q2954" t="s">
        <v>8324</v>
      </c>
      <c r="R2954" t="s">
        <v>8327</v>
      </c>
      <c r="S2954" s="14">
        <f>(((Table1[[#This Row],[launched_at]]/60)/60)/24)+DATE(1970,1,1)</f>
        <v>42601.854699074072</v>
      </c>
      <c r="T2954" s="14">
        <f>(((Table1[[#This Row],[deadline]]/60)/60)/24)+DATE(1970,1,1)</f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9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>ROUND(Table1[[#This Row],[pledged]]/Table1[[#This Row],[goal]]*100,0)</f>
        <v>21</v>
      </c>
      <c r="P2955">
        <f>IFERROR(ROUND(Table1[[#This Row],[pledged]]/Table1[[#This Row],[backers_count]],2),0)</f>
        <v>26.38</v>
      </c>
      <c r="Q2955" t="s">
        <v>8324</v>
      </c>
      <c r="R2955" t="s">
        <v>8327</v>
      </c>
      <c r="S2955" s="14">
        <f>(((Table1[[#This Row],[launched_at]]/60)/60)/24)+DATE(1970,1,1)</f>
        <v>41981.067523148144</v>
      </c>
      <c r="T2955" s="14">
        <f>(((Table1[[#This Row],[deadline]]/60)/60)/24)+DATE(1970,1,1)</f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9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>ROUND(Table1[[#This Row],[pledged]]/Table1[[#This Row],[goal]]*100,0)</f>
        <v>3</v>
      </c>
      <c r="P2956">
        <f>IFERROR(ROUND(Table1[[#This Row],[pledged]]/Table1[[#This Row],[backers_count]],2),0)</f>
        <v>35</v>
      </c>
      <c r="Q2956" t="s">
        <v>8328</v>
      </c>
      <c r="R2956" t="s">
        <v>8355</v>
      </c>
      <c r="S2956" s="14">
        <f>(((Table1[[#This Row],[launched_at]]/60)/60)/24)+DATE(1970,1,1)</f>
        <v>41583.135405092595</v>
      </c>
      <c r="T2956" s="14">
        <f>(((Table1[[#This Row],[deadline]]/60)/60)/24)+DATE(1970,1,1)</f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9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>ROUND(Table1[[#This Row],[pledged]]/Table1[[#This Row],[goal]]*100,0)</f>
        <v>2</v>
      </c>
      <c r="P2957">
        <f>IFERROR(ROUND(Table1[[#This Row],[pledged]]/Table1[[#This Row],[backers_count]],2),0)</f>
        <v>52.5</v>
      </c>
      <c r="Q2957" t="s">
        <v>8320</v>
      </c>
      <c r="R2957" t="s">
        <v>8358</v>
      </c>
      <c r="S2957" s="14">
        <f>(((Table1[[#This Row],[launched_at]]/60)/60)/24)+DATE(1970,1,1)</f>
        <v>41854.389780092592</v>
      </c>
      <c r="T2957" s="14">
        <f>(((Table1[[#This Row],[deadline]]/60)/60)/24)+DATE(1970,1,1)</f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9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>ROUND(Table1[[#This Row],[pledged]]/Table1[[#This Row],[goal]]*100,0)</f>
        <v>103</v>
      </c>
      <c r="P2958">
        <f>IFERROR(ROUND(Table1[[#This Row],[pledged]]/Table1[[#This Row],[backers_count]],2),0)</f>
        <v>15.77</v>
      </c>
      <c r="Q2958" t="s">
        <v>8322</v>
      </c>
      <c r="R2958" t="s">
        <v>8344</v>
      </c>
      <c r="S2958" s="14">
        <f>(((Table1[[#This Row],[launched_at]]/60)/60)/24)+DATE(1970,1,1)</f>
        <v>42042.615613425922</v>
      </c>
      <c r="T2958" s="14">
        <f>(((Table1[[#This Row],[deadline]]/60)/60)/24)+DATE(1970,1,1)</f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9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>ROUND(Table1[[#This Row],[pledged]]/Table1[[#This Row],[goal]]*100,0)</f>
        <v>1</v>
      </c>
      <c r="P2959">
        <f>IFERROR(ROUND(Table1[[#This Row],[pledged]]/Table1[[#This Row],[backers_count]],2),0)</f>
        <v>68.33</v>
      </c>
      <c r="Q2959" t="s">
        <v>8322</v>
      </c>
      <c r="R2959" t="s">
        <v>8340</v>
      </c>
      <c r="S2959" s="14">
        <f>(((Table1[[#This Row],[launched_at]]/60)/60)/24)+DATE(1970,1,1)</f>
        <v>42738.615289351852</v>
      </c>
      <c r="T2959" s="14">
        <f>(((Table1[[#This Row],[deadline]]/60)/60)/24)+DATE(1970,1,1)</f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9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>ROUND(Table1[[#This Row],[pledged]]/Table1[[#This Row],[goal]]*100,0)</f>
        <v>0</v>
      </c>
      <c r="P2960">
        <f>IFERROR(ROUND(Table1[[#This Row],[pledged]]/Table1[[#This Row],[backers_count]],2),0)</f>
        <v>68.33</v>
      </c>
      <c r="Q2960" t="s">
        <v>8309</v>
      </c>
      <c r="R2960" t="s">
        <v>8311</v>
      </c>
      <c r="S2960" s="14">
        <f>(((Table1[[#This Row],[launched_at]]/60)/60)/24)+DATE(1970,1,1)</f>
        <v>41838.840474537035</v>
      </c>
      <c r="T2960" s="14">
        <f>(((Table1[[#This Row],[deadline]]/60)/60)/24)+DATE(1970,1,1)</f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9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>ROUND(Table1[[#This Row],[pledged]]/Table1[[#This Row],[goal]]*100,0)</f>
        <v>41</v>
      </c>
      <c r="P2961">
        <f>IFERROR(ROUND(Table1[[#This Row],[pledged]]/Table1[[#This Row],[backers_count]],2),0)</f>
        <v>29.29</v>
      </c>
      <c r="Q2961" t="s">
        <v>8328</v>
      </c>
      <c r="R2961" t="s">
        <v>8329</v>
      </c>
      <c r="S2961" s="14">
        <f>(((Table1[[#This Row],[launched_at]]/60)/60)/24)+DATE(1970,1,1)</f>
        <v>42603.870520833334</v>
      </c>
      <c r="T2961" s="14">
        <f>(((Table1[[#This Row],[deadline]]/60)/60)/24)+DATE(1970,1,1)</f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9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>ROUND(Table1[[#This Row],[pledged]]/Table1[[#This Row],[goal]]*100,0)</f>
        <v>11</v>
      </c>
      <c r="P2962">
        <f>IFERROR(ROUND(Table1[[#This Row],[pledged]]/Table1[[#This Row],[backers_count]],2),0)</f>
        <v>51.25</v>
      </c>
      <c r="Q2962" t="s">
        <v>8312</v>
      </c>
      <c r="R2962" t="s">
        <v>8350</v>
      </c>
      <c r="S2962" s="14">
        <f>(((Table1[[#This Row],[launched_at]]/60)/60)/24)+DATE(1970,1,1)</f>
        <v>40399.065868055557</v>
      </c>
      <c r="T2962" s="14">
        <f>(((Table1[[#This Row],[deadline]]/60)/60)/24)+DATE(1970,1,1)</f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9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>ROUND(Table1[[#This Row],[pledged]]/Table1[[#This Row],[goal]]*100,0)</f>
        <v>21</v>
      </c>
      <c r="P2963">
        <f>IFERROR(ROUND(Table1[[#This Row],[pledged]]/Table1[[#This Row],[backers_count]],2),0)</f>
        <v>20.5</v>
      </c>
      <c r="Q2963" t="s">
        <v>8314</v>
      </c>
      <c r="R2963" t="s">
        <v>8352</v>
      </c>
      <c r="S2963" s="14">
        <f>(((Table1[[#This Row],[launched_at]]/60)/60)/24)+DATE(1970,1,1)</f>
        <v>42445.712754629625</v>
      </c>
      <c r="T2963" s="14">
        <f>(((Table1[[#This Row],[deadline]]/60)/60)/24)+DATE(1970,1,1)</f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9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>ROUND(Table1[[#This Row],[pledged]]/Table1[[#This Row],[goal]]*100,0)</f>
        <v>13</v>
      </c>
      <c r="P2964">
        <f>IFERROR(ROUND(Table1[[#This Row],[pledged]]/Table1[[#This Row],[backers_count]],2),0)</f>
        <v>25.5</v>
      </c>
      <c r="Q2964" t="s">
        <v>8324</v>
      </c>
      <c r="R2964" t="s">
        <v>8327</v>
      </c>
      <c r="S2964" s="14">
        <f>(((Table1[[#This Row],[launched_at]]/60)/60)/24)+DATE(1970,1,1)</f>
        <v>41990.506377314814</v>
      </c>
      <c r="T2964" s="14">
        <f>(((Table1[[#This Row],[deadline]]/60)/60)/24)+DATE(1970,1,1)</f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9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>ROUND(Table1[[#This Row],[pledged]]/Table1[[#This Row],[goal]]*100,0)</f>
        <v>7</v>
      </c>
      <c r="P2965">
        <f>IFERROR(ROUND(Table1[[#This Row],[pledged]]/Table1[[#This Row],[backers_count]],2),0)</f>
        <v>40.78</v>
      </c>
      <c r="Q2965" t="s">
        <v>8322</v>
      </c>
      <c r="R2965" t="s">
        <v>8340</v>
      </c>
      <c r="S2965" s="14">
        <f>(((Table1[[#This Row],[launched_at]]/60)/60)/24)+DATE(1970,1,1)</f>
        <v>40934.376145833332</v>
      </c>
      <c r="T2965" s="14">
        <f>(((Table1[[#This Row],[deadline]]/60)/60)/24)+DATE(1970,1,1)</f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9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>ROUND(Table1[[#This Row],[pledged]]/Table1[[#This Row],[goal]]*100,0)</f>
        <v>17</v>
      </c>
      <c r="P2966">
        <f>IFERROR(ROUND(Table1[[#This Row],[pledged]]/Table1[[#This Row],[backers_count]],2),0)</f>
        <v>16.829999999999998</v>
      </c>
      <c r="Q2966" t="s">
        <v>8320</v>
      </c>
      <c r="R2966" t="s">
        <v>8346</v>
      </c>
      <c r="S2966" s="14">
        <f>(((Table1[[#This Row],[launched_at]]/60)/60)/24)+DATE(1970,1,1)</f>
        <v>42399.882615740738</v>
      </c>
      <c r="T2966" s="14">
        <f>(((Table1[[#This Row],[deadline]]/60)/60)/24)+DATE(1970,1,1)</f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9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>ROUND(Table1[[#This Row],[pledged]]/Table1[[#This Row],[goal]]*100,0)</f>
        <v>2</v>
      </c>
      <c r="P2967">
        <f>IFERROR(ROUND(Table1[[#This Row],[pledged]]/Table1[[#This Row],[backers_count]],2),0)</f>
        <v>202</v>
      </c>
      <c r="Q2967" t="s">
        <v>8324</v>
      </c>
      <c r="R2967" t="s">
        <v>8327</v>
      </c>
      <c r="S2967" s="14">
        <f>(((Table1[[#This Row],[launched_at]]/60)/60)/24)+DATE(1970,1,1)</f>
        <v>42621.389340277776</v>
      </c>
      <c r="T2967" s="14">
        <f>(((Table1[[#This Row],[deadline]]/60)/60)/24)+DATE(1970,1,1)</f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9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>ROUND(Table1[[#This Row],[pledged]]/Table1[[#This Row],[goal]]*100,0)</f>
        <v>1</v>
      </c>
      <c r="P2968">
        <f>IFERROR(ROUND(Table1[[#This Row],[pledged]]/Table1[[#This Row],[backers_count]],2),0)</f>
        <v>22.33</v>
      </c>
      <c r="Q2968" t="s">
        <v>8320</v>
      </c>
      <c r="R2968" t="s">
        <v>8346</v>
      </c>
      <c r="S2968" s="14">
        <f>(((Table1[[#This Row],[launched_at]]/60)/60)/24)+DATE(1970,1,1)</f>
        <v>42374.822870370372</v>
      </c>
      <c r="T2968" s="14">
        <f>(((Table1[[#This Row],[deadline]]/60)/60)/24)+DATE(1970,1,1)</f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9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>ROUND(Table1[[#This Row],[pledged]]/Table1[[#This Row],[goal]]*100,0)</f>
        <v>101</v>
      </c>
      <c r="P2969">
        <f>IFERROR(ROUND(Table1[[#This Row],[pledged]]/Table1[[#This Row],[backers_count]],2),0)</f>
        <v>18.27</v>
      </c>
      <c r="Q2969" t="s">
        <v>8324</v>
      </c>
      <c r="R2969" t="s">
        <v>8327</v>
      </c>
      <c r="S2969" s="14">
        <f>(((Table1[[#This Row],[launched_at]]/60)/60)/24)+DATE(1970,1,1)</f>
        <v>42101.828819444447</v>
      </c>
      <c r="T2969" s="14">
        <f>(((Table1[[#This Row],[deadline]]/60)/60)/24)+DATE(1970,1,1)</f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9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>ROUND(Table1[[#This Row],[pledged]]/Table1[[#This Row],[goal]]*100,0)</f>
        <v>10</v>
      </c>
      <c r="P2970">
        <f>IFERROR(ROUND(Table1[[#This Row],[pledged]]/Table1[[#This Row],[backers_count]],2),0)</f>
        <v>100.5</v>
      </c>
      <c r="Q2970" t="s">
        <v>8324</v>
      </c>
      <c r="R2970" t="s">
        <v>8327</v>
      </c>
      <c r="S2970" s="14">
        <f>(((Table1[[#This Row],[launched_at]]/60)/60)/24)+DATE(1970,1,1)</f>
        <v>42020.587349537032</v>
      </c>
      <c r="T2970" s="14">
        <f>(((Table1[[#This Row],[deadline]]/60)/60)/24)+DATE(1970,1,1)</f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9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>ROUND(Table1[[#This Row],[pledged]]/Table1[[#This Row],[goal]]*100,0)</f>
        <v>20</v>
      </c>
      <c r="P2971">
        <f>IFERROR(ROUND(Table1[[#This Row],[pledged]]/Table1[[#This Row],[backers_count]],2),0)</f>
        <v>100</v>
      </c>
      <c r="Q2971" t="s">
        <v>8322</v>
      </c>
      <c r="R2971" t="s">
        <v>8326</v>
      </c>
      <c r="S2971" s="14">
        <f>(((Table1[[#This Row],[launched_at]]/60)/60)/24)+DATE(1970,1,1)</f>
        <v>42403.080497685187</v>
      </c>
      <c r="T2971" s="14">
        <f>(((Table1[[#This Row],[deadline]]/60)/60)/24)+DATE(1970,1,1)</f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9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>ROUND(Table1[[#This Row],[pledged]]/Table1[[#This Row],[goal]]*100,0)</f>
        <v>3</v>
      </c>
      <c r="P2972">
        <f>IFERROR(ROUND(Table1[[#This Row],[pledged]]/Table1[[#This Row],[backers_count]],2),0)</f>
        <v>200</v>
      </c>
      <c r="Q2972" t="s">
        <v>8309</v>
      </c>
      <c r="R2972" t="s">
        <v>8343</v>
      </c>
      <c r="S2972" s="14">
        <f>(((Table1[[#This Row],[launched_at]]/60)/60)/24)+DATE(1970,1,1)</f>
        <v>42345.860150462962</v>
      </c>
      <c r="T2972" s="14">
        <f>(((Table1[[#This Row],[deadline]]/60)/60)/24)+DATE(1970,1,1)</f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9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>ROUND(Table1[[#This Row],[pledged]]/Table1[[#This Row],[goal]]*100,0)</f>
        <v>10</v>
      </c>
      <c r="P2973">
        <f>IFERROR(ROUND(Table1[[#This Row],[pledged]]/Table1[[#This Row],[backers_count]],2),0)</f>
        <v>40</v>
      </c>
      <c r="Q2973" t="s">
        <v>8328</v>
      </c>
      <c r="R2973" t="s">
        <v>8329</v>
      </c>
      <c r="S2973" s="14">
        <f>(((Table1[[#This Row],[launched_at]]/60)/60)/24)+DATE(1970,1,1)</f>
        <v>42065.897719907407</v>
      </c>
      <c r="T2973" s="14">
        <f>(((Table1[[#This Row],[deadline]]/60)/60)/24)+DATE(1970,1,1)</f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9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>ROUND(Table1[[#This Row],[pledged]]/Table1[[#This Row],[goal]]*100,0)</f>
        <v>100</v>
      </c>
      <c r="P2974">
        <f>IFERROR(ROUND(Table1[[#This Row],[pledged]]/Table1[[#This Row],[backers_count]],2),0)</f>
        <v>40</v>
      </c>
      <c r="Q2974" t="s">
        <v>8312</v>
      </c>
      <c r="R2974" t="s">
        <v>8334</v>
      </c>
      <c r="S2974" s="14">
        <f>(((Table1[[#This Row],[launched_at]]/60)/60)/24)+DATE(1970,1,1)</f>
        <v>42396.8440625</v>
      </c>
      <c r="T2974" s="14">
        <f>(((Table1[[#This Row],[deadline]]/60)/60)/24)+DATE(1970,1,1)</f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9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>ROUND(Table1[[#This Row],[pledged]]/Table1[[#This Row],[goal]]*100,0)</f>
        <v>0</v>
      </c>
      <c r="P2975">
        <f>IFERROR(ROUND(Table1[[#This Row],[pledged]]/Table1[[#This Row],[backers_count]],2),0)</f>
        <v>100</v>
      </c>
      <c r="Q2975" t="s">
        <v>8312</v>
      </c>
      <c r="R2975" t="s">
        <v>8349</v>
      </c>
      <c r="S2975" s="14">
        <f>(((Table1[[#This Row],[launched_at]]/60)/60)/24)+DATE(1970,1,1)</f>
        <v>42013.915613425925</v>
      </c>
      <c r="T2975" s="14">
        <f>(((Table1[[#This Row],[deadline]]/60)/60)/24)+DATE(1970,1,1)</f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9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>ROUND(Table1[[#This Row],[pledged]]/Table1[[#This Row],[goal]]*100,0)</f>
        <v>3</v>
      </c>
      <c r="P2976">
        <f>IFERROR(ROUND(Table1[[#This Row],[pledged]]/Table1[[#This Row],[backers_count]],2),0)</f>
        <v>200</v>
      </c>
      <c r="Q2976" t="s">
        <v>8324</v>
      </c>
      <c r="R2976" t="s">
        <v>8325</v>
      </c>
      <c r="S2976" s="14">
        <f>(((Table1[[#This Row],[launched_at]]/60)/60)/24)+DATE(1970,1,1)</f>
        <v>42226.938414351855</v>
      </c>
      <c r="T2976" s="14">
        <f>(((Table1[[#This Row],[deadline]]/60)/60)/24)+DATE(1970,1,1)</f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9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>ROUND(Table1[[#This Row],[pledged]]/Table1[[#This Row],[goal]]*100,0)</f>
        <v>100</v>
      </c>
      <c r="P2977">
        <f>IFERROR(ROUND(Table1[[#This Row],[pledged]]/Table1[[#This Row],[backers_count]],2),0)</f>
        <v>22.22</v>
      </c>
      <c r="Q2977" t="s">
        <v>8324</v>
      </c>
      <c r="R2977" t="s">
        <v>8327</v>
      </c>
      <c r="S2977" s="14">
        <f>(((Table1[[#This Row],[launched_at]]/60)/60)/24)+DATE(1970,1,1)</f>
        <v>42467.144166666665</v>
      </c>
      <c r="T2977" s="14">
        <f>(((Table1[[#This Row],[deadline]]/60)/60)/24)+DATE(1970,1,1)</f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9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>ROUND(Table1[[#This Row],[pledged]]/Table1[[#This Row],[goal]]*100,0)</f>
        <v>1</v>
      </c>
      <c r="P2978">
        <f>IFERROR(ROUND(Table1[[#This Row],[pledged]]/Table1[[#This Row],[backers_count]],2),0)</f>
        <v>100</v>
      </c>
      <c r="Q2978" t="s">
        <v>8324</v>
      </c>
      <c r="R2978" t="s">
        <v>8327</v>
      </c>
      <c r="S2978" s="14">
        <f>(((Table1[[#This Row],[launched_at]]/60)/60)/24)+DATE(1970,1,1)</f>
        <v>42067.947337962964</v>
      </c>
      <c r="T2978" s="14">
        <f>(((Table1[[#This Row],[deadline]]/60)/60)/24)+DATE(1970,1,1)</f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9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>ROUND(Table1[[#This Row],[pledged]]/Table1[[#This Row],[goal]]*100,0)</f>
        <v>1</v>
      </c>
      <c r="P2979">
        <f>IFERROR(ROUND(Table1[[#This Row],[pledged]]/Table1[[#This Row],[backers_count]],2),0)</f>
        <v>199</v>
      </c>
      <c r="Q2979" t="s">
        <v>8309</v>
      </c>
      <c r="R2979" t="s">
        <v>8311</v>
      </c>
      <c r="S2979" s="14">
        <f>(((Table1[[#This Row],[launched_at]]/60)/60)/24)+DATE(1970,1,1)</f>
        <v>42496.529305555552</v>
      </c>
      <c r="T2979" s="14">
        <f>(((Table1[[#This Row],[deadline]]/60)/60)/24)+DATE(1970,1,1)</f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9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>ROUND(Table1[[#This Row],[pledged]]/Table1[[#This Row],[goal]]*100,0)</f>
        <v>3</v>
      </c>
      <c r="P2980">
        <f>IFERROR(ROUND(Table1[[#This Row],[pledged]]/Table1[[#This Row],[backers_count]],2),0)</f>
        <v>32.67</v>
      </c>
      <c r="Q2980" t="s">
        <v>8328</v>
      </c>
      <c r="R2980" t="s">
        <v>8351</v>
      </c>
      <c r="S2980" s="14">
        <f>(((Table1[[#This Row],[launched_at]]/60)/60)/24)+DATE(1970,1,1)</f>
        <v>40507.239884259259</v>
      </c>
      <c r="T2980" s="14">
        <f>(((Table1[[#This Row],[deadline]]/60)/60)/24)+DATE(1970,1,1)</f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9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>ROUND(Table1[[#This Row],[pledged]]/Table1[[#This Row],[goal]]*100,0)</f>
        <v>5</v>
      </c>
      <c r="P2981">
        <f>IFERROR(ROUND(Table1[[#This Row],[pledged]]/Table1[[#This Row],[backers_count]],2),0)</f>
        <v>19.600000000000001</v>
      </c>
      <c r="Q2981" t="s">
        <v>8328</v>
      </c>
      <c r="R2981" t="s">
        <v>8351</v>
      </c>
      <c r="S2981" s="14">
        <f>(((Table1[[#This Row],[launched_at]]/60)/60)/24)+DATE(1970,1,1)</f>
        <v>41944.916215277779</v>
      </c>
      <c r="T2981" s="14">
        <f>(((Table1[[#This Row],[deadline]]/60)/60)/24)+DATE(1970,1,1)</f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9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>ROUND(Table1[[#This Row],[pledged]]/Table1[[#This Row],[goal]]*100,0)</f>
        <v>2</v>
      </c>
      <c r="P2982">
        <f>IFERROR(ROUND(Table1[[#This Row],[pledged]]/Table1[[#This Row],[backers_count]],2),0)</f>
        <v>27.86</v>
      </c>
      <c r="Q2982" t="s">
        <v>8328</v>
      </c>
      <c r="R2982" t="s">
        <v>8329</v>
      </c>
      <c r="S2982" s="14">
        <f>(((Table1[[#This Row],[launched_at]]/60)/60)/24)+DATE(1970,1,1)</f>
        <v>40431.127650462964</v>
      </c>
      <c r="T2982" s="14">
        <f>(((Table1[[#This Row],[deadline]]/60)/60)/24)+DATE(1970,1,1)</f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9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>ROUND(Table1[[#This Row],[pledged]]/Table1[[#This Row],[goal]]*100,0)</f>
        <v>130</v>
      </c>
      <c r="P2983">
        <f>IFERROR(ROUND(Table1[[#This Row],[pledged]]/Table1[[#This Row],[backers_count]],2),0)</f>
        <v>16.25</v>
      </c>
      <c r="Q2983" t="s">
        <v>8324</v>
      </c>
      <c r="R2983" t="s">
        <v>8327</v>
      </c>
      <c r="S2983" s="14">
        <f>(((Table1[[#This Row],[launched_at]]/60)/60)/24)+DATE(1970,1,1)</f>
        <v>42662.021539351852</v>
      </c>
      <c r="T2983" s="14">
        <f>(((Table1[[#This Row],[deadline]]/60)/60)/24)+DATE(1970,1,1)</f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9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>ROUND(Table1[[#This Row],[pledged]]/Table1[[#This Row],[goal]]*100,0)</f>
        <v>3</v>
      </c>
      <c r="P2984">
        <f>IFERROR(ROUND(Table1[[#This Row],[pledged]]/Table1[[#This Row],[backers_count]],2),0)</f>
        <v>39</v>
      </c>
      <c r="Q2984" t="s">
        <v>8324</v>
      </c>
      <c r="R2984" t="s">
        <v>8327</v>
      </c>
      <c r="S2984" s="14">
        <f>(((Table1[[#This Row],[launched_at]]/60)/60)/24)+DATE(1970,1,1)</f>
        <v>42031.833587962959</v>
      </c>
      <c r="T2984" s="14">
        <f>(((Table1[[#This Row],[deadline]]/60)/60)/24)+DATE(1970,1,1)</f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9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>ROUND(Table1[[#This Row],[pledged]]/Table1[[#This Row],[goal]]*100,0)</f>
        <v>1</v>
      </c>
      <c r="P2985">
        <f>IFERROR(ROUND(Table1[[#This Row],[pledged]]/Table1[[#This Row],[backers_count]],2),0)</f>
        <v>19.399999999999999</v>
      </c>
      <c r="Q2985" t="s">
        <v>8309</v>
      </c>
      <c r="R2985" t="s">
        <v>8311</v>
      </c>
      <c r="S2985" s="14">
        <f>(((Table1[[#This Row],[launched_at]]/60)/60)/24)+DATE(1970,1,1)</f>
        <v>42409.040231481486</v>
      </c>
      <c r="T2985" s="14">
        <f>(((Table1[[#This Row],[deadline]]/60)/60)/24)+DATE(1970,1,1)</f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9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>ROUND(Table1[[#This Row],[pledged]]/Table1[[#This Row],[goal]]*100,0)</f>
        <v>2</v>
      </c>
      <c r="P2986">
        <f>IFERROR(ROUND(Table1[[#This Row],[pledged]]/Table1[[#This Row],[backers_count]],2),0)</f>
        <v>47.5</v>
      </c>
      <c r="Q2986" t="s">
        <v>8322</v>
      </c>
      <c r="R2986" t="s">
        <v>8338</v>
      </c>
      <c r="S2986" s="14">
        <f>(((Table1[[#This Row],[launched_at]]/60)/60)/24)+DATE(1970,1,1)</f>
        <v>42067.62431712963</v>
      </c>
      <c r="T2986" s="14">
        <f>(((Table1[[#This Row],[deadline]]/60)/60)/24)+DATE(1970,1,1)</f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9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>ROUND(Table1[[#This Row],[pledged]]/Table1[[#This Row],[goal]]*100,0)</f>
        <v>95</v>
      </c>
      <c r="P2987">
        <f>IFERROR(ROUND(Table1[[#This Row],[pledged]]/Table1[[#This Row],[backers_count]],2),0)</f>
        <v>47.5</v>
      </c>
      <c r="Q2987" t="s">
        <v>8347</v>
      </c>
      <c r="R2987" t="s">
        <v>8348</v>
      </c>
      <c r="S2987" s="14">
        <f>(((Table1[[#This Row],[launched_at]]/60)/60)/24)+DATE(1970,1,1)</f>
        <v>42556.807187500002</v>
      </c>
      <c r="T2987" s="14">
        <f>(((Table1[[#This Row],[deadline]]/60)/60)/24)+DATE(1970,1,1)</f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9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>ROUND(Table1[[#This Row],[pledged]]/Table1[[#This Row],[goal]]*100,0)</f>
        <v>3</v>
      </c>
      <c r="P2988">
        <f>IFERROR(ROUND(Table1[[#This Row],[pledged]]/Table1[[#This Row],[backers_count]],2),0)</f>
        <v>23.63</v>
      </c>
      <c r="Q2988" t="s">
        <v>8324</v>
      </c>
      <c r="R2988" t="s">
        <v>8327</v>
      </c>
      <c r="S2988" s="14">
        <f>(((Table1[[#This Row],[launched_at]]/60)/60)/24)+DATE(1970,1,1)</f>
        <v>41885.221550925926</v>
      </c>
      <c r="T2988" s="14">
        <f>(((Table1[[#This Row],[deadline]]/60)/60)/24)+DATE(1970,1,1)</f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9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>ROUND(Table1[[#This Row],[pledged]]/Table1[[#This Row],[goal]]*100,0)</f>
        <v>1</v>
      </c>
      <c r="P2989">
        <f>IFERROR(ROUND(Table1[[#This Row],[pledged]]/Table1[[#This Row],[backers_count]],2),0)</f>
        <v>23.5</v>
      </c>
      <c r="Q2989" t="s">
        <v>8320</v>
      </c>
      <c r="R2989" t="s">
        <v>8346</v>
      </c>
      <c r="S2989" s="14">
        <f>(((Table1[[#This Row],[launched_at]]/60)/60)/24)+DATE(1970,1,1)</f>
        <v>41835.763981481483</v>
      </c>
      <c r="T2989" s="14">
        <f>(((Table1[[#This Row],[deadline]]/60)/60)/24)+DATE(1970,1,1)</f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9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>ROUND(Table1[[#This Row],[pledged]]/Table1[[#This Row],[goal]]*100,0)</f>
        <v>4</v>
      </c>
      <c r="P2990">
        <f>IFERROR(ROUND(Table1[[#This Row],[pledged]]/Table1[[#This Row],[backers_count]],2),0)</f>
        <v>12.47</v>
      </c>
      <c r="Q2990" t="s">
        <v>8314</v>
      </c>
      <c r="R2990" t="s">
        <v>8315</v>
      </c>
      <c r="S2990" s="14">
        <f>(((Table1[[#This Row],[launched_at]]/60)/60)/24)+DATE(1970,1,1)</f>
        <v>41849.560694444444</v>
      </c>
      <c r="T2990" s="14">
        <f>(((Table1[[#This Row],[deadline]]/60)/60)/24)+DATE(1970,1,1)</f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9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>ROUND(Table1[[#This Row],[pledged]]/Table1[[#This Row],[goal]]*100,0)</f>
        <v>0</v>
      </c>
      <c r="P2991">
        <f>IFERROR(ROUND(Table1[[#This Row],[pledged]]/Table1[[#This Row],[backers_count]],2),0)</f>
        <v>23.25</v>
      </c>
      <c r="Q2991" t="s">
        <v>8317</v>
      </c>
      <c r="R2991" t="s">
        <v>8345</v>
      </c>
      <c r="S2991" s="14">
        <f>(((Table1[[#This Row],[launched_at]]/60)/60)/24)+DATE(1970,1,1)</f>
        <v>42325.19358796296</v>
      </c>
      <c r="T2991" s="14">
        <f>(((Table1[[#This Row],[deadline]]/60)/60)/24)+DATE(1970,1,1)</f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9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>ROUND(Table1[[#This Row],[pledged]]/Table1[[#This Row],[goal]]*100,0)</f>
        <v>0</v>
      </c>
      <c r="P2992">
        <f>IFERROR(ROUND(Table1[[#This Row],[pledged]]/Table1[[#This Row],[backers_count]],2),0)</f>
        <v>46.25</v>
      </c>
      <c r="Q2992" t="s">
        <v>8324</v>
      </c>
      <c r="R2992" t="s">
        <v>8327</v>
      </c>
      <c r="S2992" s="14">
        <f>(((Table1[[#This Row],[launched_at]]/60)/60)/24)+DATE(1970,1,1)</f>
        <v>41948.727256944447</v>
      </c>
      <c r="T2992" s="14">
        <f>(((Table1[[#This Row],[deadline]]/60)/60)/24)+DATE(1970,1,1)</f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9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>ROUND(Table1[[#This Row],[pledged]]/Table1[[#This Row],[goal]]*100,0)</f>
        <v>3</v>
      </c>
      <c r="P2993">
        <f>IFERROR(ROUND(Table1[[#This Row],[pledged]]/Table1[[#This Row],[backers_count]],2),0)</f>
        <v>61.67</v>
      </c>
      <c r="Q2993" t="s">
        <v>8324</v>
      </c>
      <c r="R2993" t="s">
        <v>8327</v>
      </c>
      <c r="S2993" s="14">
        <f>(((Table1[[#This Row],[launched_at]]/60)/60)/24)+DATE(1970,1,1)</f>
        <v>42224.756909722222</v>
      </c>
      <c r="T2993" s="14">
        <f>(((Table1[[#This Row],[deadline]]/60)/60)/24)+DATE(1970,1,1)</f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9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>ROUND(Table1[[#This Row],[pledged]]/Table1[[#This Row],[goal]]*100,0)</f>
        <v>40</v>
      </c>
      <c r="P2994">
        <f>IFERROR(ROUND(Table1[[#This Row],[pledged]]/Table1[[#This Row],[backers_count]],2),0)</f>
        <v>25.71</v>
      </c>
      <c r="Q2994" t="s">
        <v>8322</v>
      </c>
      <c r="R2994" t="s">
        <v>8326</v>
      </c>
      <c r="S2994" s="14">
        <f>(((Table1[[#This Row],[launched_at]]/60)/60)/24)+DATE(1970,1,1)</f>
        <v>42070.047754629632</v>
      </c>
      <c r="T2994" s="14">
        <f>(((Table1[[#This Row],[deadline]]/60)/60)/24)+DATE(1970,1,1)</f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9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>ROUND(Table1[[#This Row],[pledged]]/Table1[[#This Row],[goal]]*100,0)</f>
        <v>7</v>
      </c>
      <c r="P2995">
        <f>IFERROR(ROUND(Table1[[#This Row],[pledged]]/Table1[[#This Row],[backers_count]],2),0)</f>
        <v>30</v>
      </c>
      <c r="Q2995" t="s">
        <v>8312</v>
      </c>
      <c r="R2995" t="s">
        <v>8349</v>
      </c>
      <c r="S2995" s="14">
        <f>(((Table1[[#This Row],[launched_at]]/60)/60)/24)+DATE(1970,1,1)</f>
        <v>42040.829872685179</v>
      </c>
      <c r="T2995" s="14">
        <f>(((Table1[[#This Row],[deadline]]/60)/60)/24)+DATE(1970,1,1)</f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9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>ROUND(Table1[[#This Row],[pledged]]/Table1[[#This Row],[goal]]*100,0)</f>
        <v>120</v>
      </c>
      <c r="P2996">
        <f>IFERROR(ROUND(Table1[[#This Row],[pledged]]/Table1[[#This Row],[backers_count]],2),0)</f>
        <v>22.5</v>
      </c>
      <c r="Q2996" t="s">
        <v>8328</v>
      </c>
      <c r="R2996" t="s">
        <v>8332</v>
      </c>
      <c r="S2996" s="14">
        <f>(((Table1[[#This Row],[launched_at]]/60)/60)/24)+DATE(1970,1,1)</f>
        <v>41153.066400462965</v>
      </c>
      <c r="T2996" s="14">
        <f>(((Table1[[#This Row],[deadline]]/60)/60)/24)+DATE(1970,1,1)</f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9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>ROUND(Table1[[#This Row],[pledged]]/Table1[[#This Row],[goal]]*100,0)</f>
        <v>3</v>
      </c>
      <c r="P2997">
        <f>IFERROR(ROUND(Table1[[#This Row],[pledged]]/Table1[[#This Row],[backers_count]],2),0)</f>
        <v>30</v>
      </c>
      <c r="Q2997" t="s">
        <v>8309</v>
      </c>
      <c r="R2997" t="s">
        <v>8343</v>
      </c>
      <c r="S2997" s="14">
        <f>(((Table1[[#This Row],[launched_at]]/60)/60)/24)+DATE(1970,1,1)</f>
        <v>42088.069108796291</v>
      </c>
      <c r="T2997" s="14">
        <f>(((Table1[[#This Row],[deadline]]/60)/60)/24)+DATE(1970,1,1)</f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9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>ROUND(Table1[[#This Row],[pledged]]/Table1[[#This Row],[goal]]*100,0)</f>
        <v>180</v>
      </c>
      <c r="P2998">
        <f>IFERROR(ROUND(Table1[[#This Row],[pledged]]/Table1[[#This Row],[backers_count]],2),0)</f>
        <v>12</v>
      </c>
      <c r="Q2998" t="s">
        <v>8324</v>
      </c>
      <c r="R2998" t="s">
        <v>8327</v>
      </c>
      <c r="S2998" s="14">
        <f>(((Table1[[#This Row],[launched_at]]/60)/60)/24)+DATE(1970,1,1)</f>
        <v>42477.729780092588</v>
      </c>
      <c r="T2998" s="14">
        <f>(((Table1[[#This Row],[deadline]]/60)/60)/24)+DATE(1970,1,1)</f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9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>ROUND(Table1[[#This Row],[pledged]]/Table1[[#This Row],[goal]]*100,0)</f>
        <v>0</v>
      </c>
      <c r="P2999">
        <f>IFERROR(ROUND(Table1[[#This Row],[pledged]]/Table1[[#This Row],[backers_count]],2),0)</f>
        <v>17.850000000000001</v>
      </c>
      <c r="Q2999" t="s">
        <v>8317</v>
      </c>
      <c r="R2999" t="s">
        <v>8335</v>
      </c>
      <c r="S2999" s="14">
        <f>(((Table1[[#This Row],[launched_at]]/60)/60)/24)+DATE(1970,1,1)</f>
        <v>41009.847314814811</v>
      </c>
      <c r="T2999" s="14">
        <f>(((Table1[[#This Row],[deadline]]/60)/60)/24)+DATE(1970,1,1)</f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9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>ROUND(Table1[[#This Row],[pledged]]/Table1[[#This Row],[goal]]*100,0)</f>
        <v>18</v>
      </c>
      <c r="P3000">
        <f>IFERROR(ROUND(Table1[[#This Row],[pledged]]/Table1[[#This Row],[backers_count]],2),0)</f>
        <v>59.33</v>
      </c>
      <c r="Q3000" t="s">
        <v>8328</v>
      </c>
      <c r="R3000" t="s">
        <v>8355</v>
      </c>
      <c r="S3000" s="14">
        <f>(((Table1[[#This Row],[launched_at]]/60)/60)/24)+DATE(1970,1,1)</f>
        <v>40731.61037037037</v>
      </c>
      <c r="T3000" s="14">
        <f>(((Table1[[#This Row],[deadline]]/60)/60)/24)+DATE(1970,1,1)</f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9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>ROUND(Table1[[#This Row],[pledged]]/Table1[[#This Row],[goal]]*100,0)</f>
        <v>4</v>
      </c>
      <c r="P3001">
        <f>IFERROR(ROUND(Table1[[#This Row],[pledged]]/Table1[[#This Row],[backers_count]],2),0)</f>
        <v>59</v>
      </c>
      <c r="Q3001" t="s">
        <v>8312</v>
      </c>
      <c r="R3001" t="s">
        <v>8353</v>
      </c>
      <c r="S3001" s="14">
        <f>(((Table1[[#This Row],[launched_at]]/60)/60)/24)+DATE(1970,1,1)</f>
        <v>42115.143634259264</v>
      </c>
      <c r="T3001" s="14">
        <f>(((Table1[[#This Row],[deadline]]/60)/60)/24)+DATE(1970,1,1)</f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9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>ROUND(Table1[[#This Row],[pledged]]/Table1[[#This Row],[goal]]*100,0)</f>
        <v>1</v>
      </c>
      <c r="P3002">
        <f>IFERROR(ROUND(Table1[[#This Row],[pledged]]/Table1[[#This Row],[backers_count]],2),0)</f>
        <v>35.4</v>
      </c>
      <c r="Q3002" t="s">
        <v>8324</v>
      </c>
      <c r="R3002" t="s">
        <v>8327</v>
      </c>
      <c r="S3002" s="14">
        <f>(((Table1[[#This Row],[launched_at]]/60)/60)/24)+DATE(1970,1,1)</f>
        <v>42540.593530092592</v>
      </c>
      <c r="T3002" s="14">
        <f>(((Table1[[#This Row],[deadline]]/60)/60)/24)+DATE(1970,1,1)</f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9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>ROUND(Table1[[#This Row],[pledged]]/Table1[[#This Row],[goal]]*100,0)</f>
        <v>1</v>
      </c>
      <c r="P3003">
        <f>IFERROR(ROUND(Table1[[#This Row],[pledged]]/Table1[[#This Row],[backers_count]],2),0)</f>
        <v>35</v>
      </c>
      <c r="Q3003" t="s">
        <v>8309</v>
      </c>
      <c r="R3003" t="s">
        <v>8343</v>
      </c>
      <c r="S3003" s="14">
        <f>(((Table1[[#This Row],[launched_at]]/60)/60)/24)+DATE(1970,1,1)</f>
        <v>41968.852118055554</v>
      </c>
      <c r="T3003" s="14">
        <f>(((Table1[[#This Row],[deadline]]/60)/60)/24)+DATE(1970,1,1)</f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9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>ROUND(Table1[[#This Row],[pledged]]/Table1[[#This Row],[goal]]*100,0)</f>
        <v>0</v>
      </c>
      <c r="P3004">
        <f>IFERROR(ROUND(Table1[[#This Row],[pledged]]/Table1[[#This Row],[backers_count]],2),0)</f>
        <v>87.5</v>
      </c>
      <c r="Q3004" t="s">
        <v>8324</v>
      </c>
      <c r="R3004" t="s">
        <v>8325</v>
      </c>
      <c r="S3004" s="14">
        <f>(((Table1[[#This Row],[launched_at]]/60)/60)/24)+DATE(1970,1,1)</f>
        <v>42263.691574074073</v>
      </c>
      <c r="T3004" s="14">
        <f>(((Table1[[#This Row],[deadline]]/60)/60)/24)+DATE(1970,1,1)</f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9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>ROUND(Table1[[#This Row],[pledged]]/Table1[[#This Row],[goal]]*100,0)</f>
        <v>12</v>
      </c>
      <c r="P3005">
        <f>IFERROR(ROUND(Table1[[#This Row],[pledged]]/Table1[[#This Row],[backers_count]],2),0)</f>
        <v>24.71</v>
      </c>
      <c r="Q3005" t="s">
        <v>8324</v>
      </c>
      <c r="R3005" t="s">
        <v>8327</v>
      </c>
      <c r="S3005" s="14">
        <f>(((Table1[[#This Row],[launched_at]]/60)/60)/24)+DATE(1970,1,1)</f>
        <v>42124.623877314814</v>
      </c>
      <c r="T3005" s="14">
        <f>(((Table1[[#This Row],[deadline]]/60)/60)/24)+DATE(1970,1,1)</f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9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>ROUND(Table1[[#This Row],[pledged]]/Table1[[#This Row],[goal]]*100,0)</f>
        <v>2</v>
      </c>
      <c r="P3006">
        <f>IFERROR(ROUND(Table1[[#This Row],[pledged]]/Table1[[#This Row],[backers_count]],2),0)</f>
        <v>34</v>
      </c>
      <c r="Q3006" t="s">
        <v>8312</v>
      </c>
      <c r="R3006" t="s">
        <v>8353</v>
      </c>
      <c r="S3006" s="14">
        <f>(((Table1[[#This Row],[launched_at]]/60)/60)/24)+DATE(1970,1,1)</f>
        <v>40863.060127314813</v>
      </c>
      <c r="T3006" s="14">
        <f>(((Table1[[#This Row],[deadline]]/60)/60)/24)+DATE(1970,1,1)</f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9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>ROUND(Table1[[#This Row],[pledged]]/Table1[[#This Row],[goal]]*100,0)</f>
        <v>0</v>
      </c>
      <c r="P3007">
        <f>IFERROR(ROUND(Table1[[#This Row],[pledged]]/Table1[[#This Row],[backers_count]],2),0)</f>
        <v>42.5</v>
      </c>
      <c r="Q3007" t="s">
        <v>8328</v>
      </c>
      <c r="R3007" t="s">
        <v>8351</v>
      </c>
      <c r="S3007" s="14">
        <f>(((Table1[[#This Row],[launched_at]]/60)/60)/24)+DATE(1970,1,1)</f>
        <v>41559.5549537037</v>
      </c>
      <c r="T3007" s="14">
        <f>(((Table1[[#This Row],[deadline]]/60)/60)/24)+DATE(1970,1,1)</f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9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>ROUND(Table1[[#This Row],[pledged]]/Table1[[#This Row],[goal]]*100,0)</f>
        <v>34</v>
      </c>
      <c r="P3008">
        <f>IFERROR(ROUND(Table1[[#This Row],[pledged]]/Table1[[#This Row],[backers_count]],2),0)</f>
        <v>28.33</v>
      </c>
      <c r="Q3008" t="s">
        <v>8314</v>
      </c>
      <c r="R3008" t="s">
        <v>8356</v>
      </c>
      <c r="S3008" s="14">
        <f>(((Table1[[#This Row],[launched_at]]/60)/60)/24)+DATE(1970,1,1)</f>
        <v>42281.136099537034</v>
      </c>
      <c r="T3008" s="14">
        <f>(((Table1[[#This Row],[deadline]]/60)/60)/24)+DATE(1970,1,1)</f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9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>ROUND(Table1[[#This Row],[pledged]]/Table1[[#This Row],[goal]]*100,0)</f>
        <v>11</v>
      </c>
      <c r="P3009">
        <f>IFERROR(ROUND(Table1[[#This Row],[pledged]]/Table1[[#This Row],[backers_count]],2),0)</f>
        <v>42.5</v>
      </c>
      <c r="Q3009" t="s">
        <v>8324</v>
      </c>
      <c r="R3009" t="s">
        <v>8327</v>
      </c>
      <c r="S3009" s="14">
        <f>(((Table1[[#This Row],[launched_at]]/60)/60)/24)+DATE(1970,1,1)</f>
        <v>41793.191875000004</v>
      </c>
      <c r="T3009" s="14">
        <f>(((Table1[[#This Row],[deadline]]/60)/60)/24)+DATE(1970,1,1)</f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9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>ROUND(Table1[[#This Row],[pledged]]/Table1[[#This Row],[goal]]*100,0)</f>
        <v>20</v>
      </c>
      <c r="P3010">
        <f>IFERROR(ROUND(Table1[[#This Row],[pledged]]/Table1[[#This Row],[backers_count]],2),0)</f>
        <v>34</v>
      </c>
      <c r="Q3010" t="s">
        <v>8324</v>
      </c>
      <c r="R3010" t="s">
        <v>8327</v>
      </c>
      <c r="S3010" s="14">
        <f>(((Table1[[#This Row],[launched_at]]/60)/60)/24)+DATE(1970,1,1)</f>
        <v>42132.809953703705</v>
      </c>
      <c r="T3010" s="14">
        <f>(((Table1[[#This Row],[deadline]]/60)/60)/24)+DATE(1970,1,1)</f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9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>ROUND(Table1[[#This Row],[pledged]]/Table1[[#This Row],[goal]]*100,0)</f>
        <v>41</v>
      </c>
      <c r="P3011">
        <f>IFERROR(ROUND(Table1[[#This Row],[pledged]]/Table1[[#This Row],[backers_count]],2),0)</f>
        <v>23.57</v>
      </c>
      <c r="Q3011" t="s">
        <v>8317</v>
      </c>
      <c r="R3011" t="s">
        <v>8335</v>
      </c>
      <c r="S3011" s="14">
        <f>(((Table1[[#This Row],[launched_at]]/60)/60)/24)+DATE(1970,1,1)</f>
        <v>40973.740451388891</v>
      </c>
      <c r="T3011" s="14">
        <f>(((Table1[[#This Row],[deadline]]/60)/60)/24)+DATE(1970,1,1)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9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>ROUND(Table1[[#This Row],[pledged]]/Table1[[#This Row],[goal]]*100,0)</f>
        <v>17</v>
      </c>
      <c r="P3012">
        <f>IFERROR(ROUND(Table1[[#This Row],[pledged]]/Table1[[#This Row],[backers_count]],2),0)</f>
        <v>27.5</v>
      </c>
      <c r="Q3012" t="s">
        <v>8324</v>
      </c>
      <c r="R3012" t="s">
        <v>8327</v>
      </c>
      <c r="S3012" s="14">
        <f>(((Table1[[#This Row],[launched_at]]/60)/60)/24)+DATE(1970,1,1)</f>
        <v>42031.666898148149</v>
      </c>
      <c r="T3012" s="14">
        <f>(((Table1[[#This Row],[deadline]]/60)/60)/24)+DATE(1970,1,1)</f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9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>ROUND(Table1[[#This Row],[pledged]]/Table1[[#This Row],[goal]]*100,0)</f>
        <v>21</v>
      </c>
      <c r="P3013">
        <f>IFERROR(ROUND(Table1[[#This Row],[pledged]]/Table1[[#This Row],[backers_count]],2),0)</f>
        <v>23.14</v>
      </c>
      <c r="Q3013" t="s">
        <v>8324</v>
      </c>
      <c r="R3013" t="s">
        <v>8327</v>
      </c>
      <c r="S3013" s="14">
        <f>(((Table1[[#This Row],[launched_at]]/60)/60)/24)+DATE(1970,1,1)</f>
        <v>42807.151863425926</v>
      </c>
      <c r="T3013" s="14">
        <f>(((Table1[[#This Row],[deadline]]/60)/60)/24)+DATE(1970,1,1)</f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9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>ROUND(Table1[[#This Row],[pledged]]/Table1[[#This Row],[goal]]*100,0)</f>
        <v>3</v>
      </c>
      <c r="P3014">
        <f>IFERROR(ROUND(Table1[[#This Row],[pledged]]/Table1[[#This Row],[backers_count]],2),0)</f>
        <v>40</v>
      </c>
      <c r="Q3014" t="s">
        <v>8328</v>
      </c>
      <c r="R3014" t="s">
        <v>8351</v>
      </c>
      <c r="S3014" s="14">
        <f>(((Table1[[#This Row],[launched_at]]/60)/60)/24)+DATE(1970,1,1)</f>
        <v>41149.796064814815</v>
      </c>
      <c r="T3014" s="14">
        <f>(((Table1[[#This Row],[deadline]]/60)/60)/24)+DATE(1970,1,1)</f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9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>ROUND(Table1[[#This Row],[pledged]]/Table1[[#This Row],[goal]]*100,0)</f>
        <v>3</v>
      </c>
      <c r="P3015">
        <f>IFERROR(ROUND(Table1[[#This Row],[pledged]]/Table1[[#This Row],[backers_count]],2),0)</f>
        <v>32</v>
      </c>
      <c r="Q3015" t="s">
        <v>8328</v>
      </c>
      <c r="R3015" t="s">
        <v>8351</v>
      </c>
      <c r="S3015" s="14">
        <f>(((Table1[[#This Row],[launched_at]]/60)/60)/24)+DATE(1970,1,1)</f>
        <v>41575.880914351852</v>
      </c>
      <c r="T3015" s="14">
        <f>(((Table1[[#This Row],[deadline]]/60)/60)/24)+DATE(1970,1,1)</f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9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>ROUND(Table1[[#This Row],[pledged]]/Table1[[#This Row],[goal]]*100,0)</f>
        <v>0</v>
      </c>
      <c r="P3016">
        <f>IFERROR(ROUND(Table1[[#This Row],[pledged]]/Table1[[#This Row],[backers_count]],2),0)</f>
        <v>39</v>
      </c>
      <c r="Q3016" t="s">
        <v>8309</v>
      </c>
      <c r="R3016" t="s">
        <v>8311</v>
      </c>
      <c r="S3016" s="14">
        <f>(((Table1[[#This Row],[launched_at]]/60)/60)/24)+DATE(1970,1,1)</f>
        <v>41990.438043981485</v>
      </c>
      <c r="T3016" s="14">
        <f>(((Table1[[#This Row],[deadline]]/60)/60)/24)+DATE(1970,1,1)</f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9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>ROUND(Table1[[#This Row],[pledged]]/Table1[[#This Row],[goal]]*100,0)</f>
        <v>155</v>
      </c>
      <c r="P3017">
        <f>IFERROR(ROUND(Table1[[#This Row],[pledged]]/Table1[[#This Row],[backers_count]],2),0)</f>
        <v>51.67</v>
      </c>
      <c r="Q3017" t="s">
        <v>8314</v>
      </c>
      <c r="R3017" t="s">
        <v>8315</v>
      </c>
      <c r="S3017" s="14">
        <f>(((Table1[[#This Row],[launched_at]]/60)/60)/24)+DATE(1970,1,1)</f>
        <v>42209.567824074074</v>
      </c>
      <c r="T3017" s="14">
        <f>(((Table1[[#This Row],[deadline]]/60)/60)/24)+DATE(1970,1,1)</f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9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>ROUND(Table1[[#This Row],[pledged]]/Table1[[#This Row],[goal]]*100,0)</f>
        <v>1</v>
      </c>
      <c r="P3018">
        <f>IFERROR(ROUND(Table1[[#This Row],[pledged]]/Table1[[#This Row],[backers_count]],2),0)</f>
        <v>11.77</v>
      </c>
      <c r="Q3018" t="s">
        <v>8322</v>
      </c>
      <c r="R3018" t="s">
        <v>8340</v>
      </c>
      <c r="S3018" s="14">
        <f>(((Table1[[#This Row],[launched_at]]/60)/60)/24)+DATE(1970,1,1)</f>
        <v>41400.92627314815</v>
      </c>
      <c r="T3018" s="14">
        <f>(((Table1[[#This Row],[deadline]]/60)/60)/24)+DATE(1970,1,1)</f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9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>ROUND(Table1[[#This Row],[pledged]]/Table1[[#This Row],[goal]]*100,0)</f>
        <v>100</v>
      </c>
      <c r="P3019">
        <f>IFERROR(ROUND(Table1[[#This Row],[pledged]]/Table1[[#This Row],[backers_count]],2),0)</f>
        <v>21.86</v>
      </c>
      <c r="Q3019" t="s">
        <v>8328</v>
      </c>
      <c r="R3019" t="s">
        <v>8332</v>
      </c>
      <c r="S3019" s="14">
        <f>(((Table1[[#This Row],[launched_at]]/60)/60)/24)+DATE(1970,1,1)</f>
        <v>42793.700821759259</v>
      </c>
      <c r="T3019" s="14">
        <f>(((Table1[[#This Row],[deadline]]/60)/60)/24)+DATE(1970,1,1)</f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9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>ROUND(Table1[[#This Row],[pledged]]/Table1[[#This Row],[goal]]*100,0)</f>
        <v>15</v>
      </c>
      <c r="P3020">
        <f>IFERROR(ROUND(Table1[[#This Row],[pledged]]/Table1[[#This Row],[backers_count]],2),0)</f>
        <v>38.25</v>
      </c>
      <c r="Q3020" t="s">
        <v>8324</v>
      </c>
      <c r="R3020" t="s">
        <v>8327</v>
      </c>
      <c r="S3020" s="14">
        <f>(((Table1[[#This Row],[launched_at]]/60)/60)/24)+DATE(1970,1,1)</f>
        <v>41906.819513888891</v>
      </c>
      <c r="T3020" s="14">
        <f>(((Table1[[#This Row],[deadline]]/60)/60)/24)+DATE(1970,1,1)</f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9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>ROUND(Table1[[#This Row],[pledged]]/Table1[[#This Row],[goal]]*100,0)</f>
        <v>0</v>
      </c>
      <c r="P3021">
        <f>IFERROR(ROUND(Table1[[#This Row],[pledged]]/Table1[[#This Row],[backers_count]],2),0)</f>
        <v>25.17</v>
      </c>
      <c r="Q3021" t="s">
        <v>8322</v>
      </c>
      <c r="R3021" t="s">
        <v>8338</v>
      </c>
      <c r="S3021" s="14">
        <f>(((Table1[[#This Row],[launched_at]]/60)/60)/24)+DATE(1970,1,1)</f>
        <v>41904.781990740739</v>
      </c>
      <c r="T3021" s="14">
        <f>(((Table1[[#This Row],[deadline]]/60)/60)/24)+DATE(1970,1,1)</f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9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>ROUND(Table1[[#This Row],[pledged]]/Table1[[#This Row],[goal]]*100,0)</f>
        <v>0</v>
      </c>
      <c r="P3022">
        <f>IFERROR(ROUND(Table1[[#This Row],[pledged]]/Table1[[#This Row],[backers_count]],2),0)</f>
        <v>50.33</v>
      </c>
      <c r="Q3022" t="s">
        <v>8328</v>
      </c>
      <c r="R3022" t="s">
        <v>8351</v>
      </c>
      <c r="S3022" s="14">
        <f>(((Table1[[#This Row],[launched_at]]/60)/60)/24)+DATE(1970,1,1)</f>
        <v>42342.080289351856</v>
      </c>
      <c r="T3022" s="14">
        <f>(((Table1[[#This Row],[deadline]]/60)/60)/24)+DATE(1970,1,1)</f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9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>ROUND(Table1[[#This Row],[pledged]]/Table1[[#This Row],[goal]]*100,0)</f>
        <v>2</v>
      </c>
      <c r="P3023">
        <f>IFERROR(ROUND(Table1[[#This Row],[pledged]]/Table1[[#This Row],[backers_count]],2),0)</f>
        <v>50.33</v>
      </c>
      <c r="Q3023" t="s">
        <v>8320</v>
      </c>
      <c r="R3023" t="s">
        <v>8346</v>
      </c>
      <c r="S3023" s="14">
        <f>(((Table1[[#This Row],[launched_at]]/60)/60)/24)+DATE(1970,1,1)</f>
        <v>41918.628240740742</v>
      </c>
      <c r="T3023" s="14">
        <f>(((Table1[[#This Row],[deadline]]/60)/60)/24)+DATE(1970,1,1)</f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9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>ROUND(Table1[[#This Row],[pledged]]/Table1[[#This Row],[goal]]*100,0)</f>
        <v>1</v>
      </c>
      <c r="P3024">
        <f>IFERROR(ROUND(Table1[[#This Row],[pledged]]/Table1[[#This Row],[backers_count]],2),0)</f>
        <v>50.33</v>
      </c>
      <c r="Q3024" t="s">
        <v>8320</v>
      </c>
      <c r="R3024" t="s">
        <v>8346</v>
      </c>
      <c r="S3024" s="14">
        <f>(((Table1[[#This Row],[launched_at]]/60)/60)/24)+DATE(1970,1,1)</f>
        <v>42211.732430555552</v>
      </c>
      <c r="T3024" s="14">
        <f>(((Table1[[#This Row],[deadline]]/60)/60)/24)+DATE(1970,1,1)</f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9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>ROUND(Table1[[#This Row],[pledged]]/Table1[[#This Row],[goal]]*100,0)</f>
        <v>4</v>
      </c>
      <c r="P3025">
        <f>IFERROR(ROUND(Table1[[#This Row],[pledged]]/Table1[[#This Row],[backers_count]],2),0)</f>
        <v>37.75</v>
      </c>
      <c r="Q3025" t="s">
        <v>8324</v>
      </c>
      <c r="R3025" t="s">
        <v>8336</v>
      </c>
      <c r="S3025" s="14">
        <f>(((Table1[[#This Row],[launched_at]]/60)/60)/24)+DATE(1970,1,1)</f>
        <v>42538.755428240736</v>
      </c>
      <c r="T3025" s="14">
        <f>(((Table1[[#This Row],[deadline]]/60)/60)/24)+DATE(1970,1,1)</f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9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>ROUND(Table1[[#This Row],[pledged]]/Table1[[#This Row],[goal]]*100,0)</f>
        <v>38</v>
      </c>
      <c r="P3026">
        <f>IFERROR(ROUND(Table1[[#This Row],[pledged]]/Table1[[#This Row],[backers_count]],2),0)</f>
        <v>11.62</v>
      </c>
      <c r="Q3026" t="s">
        <v>8324</v>
      </c>
      <c r="R3026" t="s">
        <v>8327</v>
      </c>
      <c r="S3026" s="14">
        <f>(((Table1[[#This Row],[launched_at]]/60)/60)/24)+DATE(1970,1,1)</f>
        <v>41765.92465277778</v>
      </c>
      <c r="T3026" s="14">
        <f>(((Table1[[#This Row],[deadline]]/60)/60)/24)+DATE(1970,1,1)</f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9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>ROUND(Table1[[#This Row],[pledged]]/Table1[[#This Row],[goal]]*100,0)</f>
        <v>3</v>
      </c>
      <c r="P3027">
        <f>IFERROR(ROUND(Table1[[#This Row],[pledged]]/Table1[[#This Row],[backers_count]],2),0)</f>
        <v>30</v>
      </c>
      <c r="Q3027" t="s">
        <v>8322</v>
      </c>
      <c r="R3027" t="s">
        <v>8340</v>
      </c>
      <c r="S3027" s="14">
        <f>(((Table1[[#This Row],[launched_at]]/60)/60)/24)+DATE(1970,1,1)</f>
        <v>41340.303032407406</v>
      </c>
      <c r="T3027" s="14">
        <f>(((Table1[[#This Row],[deadline]]/60)/60)/24)+DATE(1970,1,1)</f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9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>ROUND(Table1[[#This Row],[pledged]]/Table1[[#This Row],[goal]]*100,0)</f>
        <v>2</v>
      </c>
      <c r="P3028">
        <f>IFERROR(ROUND(Table1[[#This Row],[pledged]]/Table1[[#This Row],[backers_count]],2),0)</f>
        <v>50</v>
      </c>
      <c r="Q3028" t="s">
        <v>8312</v>
      </c>
      <c r="R3028" t="s">
        <v>8353</v>
      </c>
      <c r="S3028" s="14">
        <f>(((Table1[[#This Row],[launched_at]]/60)/60)/24)+DATE(1970,1,1)</f>
        <v>42130.795983796299</v>
      </c>
      <c r="T3028" s="14">
        <f>(((Table1[[#This Row],[deadline]]/60)/60)/24)+DATE(1970,1,1)</f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9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>ROUND(Table1[[#This Row],[pledged]]/Table1[[#This Row],[goal]]*100,0)</f>
        <v>8</v>
      </c>
      <c r="P3029">
        <f>IFERROR(ROUND(Table1[[#This Row],[pledged]]/Table1[[#This Row],[backers_count]],2),0)</f>
        <v>50</v>
      </c>
      <c r="Q3029" t="s">
        <v>8328</v>
      </c>
      <c r="R3029" t="s">
        <v>8331</v>
      </c>
      <c r="S3029" s="14">
        <f>(((Table1[[#This Row],[launched_at]]/60)/60)/24)+DATE(1970,1,1)</f>
        <v>42673.577534722222</v>
      </c>
      <c r="T3029" s="14">
        <f>(((Table1[[#This Row],[deadline]]/60)/60)/24)+DATE(1970,1,1)</f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9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>ROUND(Table1[[#This Row],[pledged]]/Table1[[#This Row],[goal]]*100,0)</f>
        <v>3</v>
      </c>
      <c r="P3030">
        <f>IFERROR(ROUND(Table1[[#This Row],[pledged]]/Table1[[#This Row],[backers_count]],2),0)</f>
        <v>75</v>
      </c>
      <c r="Q3030" t="s">
        <v>8312</v>
      </c>
      <c r="R3030" t="s">
        <v>8357</v>
      </c>
      <c r="S3030" s="14">
        <f>(((Table1[[#This Row],[launched_at]]/60)/60)/24)+DATE(1970,1,1)</f>
        <v>40863.013356481482</v>
      </c>
      <c r="T3030" s="14">
        <f>(((Table1[[#This Row],[deadline]]/60)/60)/24)+DATE(1970,1,1)</f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9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>ROUND(Table1[[#This Row],[pledged]]/Table1[[#This Row],[goal]]*100,0)</f>
        <v>21</v>
      </c>
      <c r="P3031">
        <f>IFERROR(ROUND(Table1[[#This Row],[pledged]]/Table1[[#This Row],[backers_count]],2),0)</f>
        <v>37.5</v>
      </c>
      <c r="Q3031" t="s">
        <v>8324</v>
      </c>
      <c r="R3031" t="s">
        <v>8327</v>
      </c>
      <c r="S3031" s="14">
        <f>(((Table1[[#This Row],[launched_at]]/60)/60)/24)+DATE(1970,1,1)</f>
        <v>42297.691006944442</v>
      </c>
      <c r="T3031" s="14">
        <f>(((Table1[[#This Row],[deadline]]/60)/60)/24)+DATE(1970,1,1)</f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9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>ROUND(Table1[[#This Row],[pledged]]/Table1[[#This Row],[goal]]*100,0)</f>
        <v>0</v>
      </c>
      <c r="P3032">
        <f>IFERROR(ROUND(Table1[[#This Row],[pledged]]/Table1[[#This Row],[backers_count]],2),0)</f>
        <v>13.55</v>
      </c>
      <c r="Q3032" t="s">
        <v>8322</v>
      </c>
      <c r="R3032" t="s">
        <v>8340</v>
      </c>
      <c r="S3032" s="14">
        <f>(((Table1[[#This Row],[launched_at]]/60)/60)/24)+DATE(1970,1,1)</f>
        <v>42272.93949074074</v>
      </c>
      <c r="T3032" s="14">
        <f>(((Table1[[#This Row],[deadline]]/60)/60)/24)+DATE(1970,1,1)</f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9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>ROUND(Table1[[#This Row],[pledged]]/Table1[[#This Row],[goal]]*100,0)</f>
        <v>5</v>
      </c>
      <c r="P3033">
        <f>IFERROR(ROUND(Table1[[#This Row],[pledged]]/Table1[[#This Row],[backers_count]],2),0)</f>
        <v>24.33</v>
      </c>
      <c r="Q3033" t="s">
        <v>8324</v>
      </c>
      <c r="R3033" t="s">
        <v>8327</v>
      </c>
      <c r="S3033" s="14">
        <f>(((Table1[[#This Row],[launched_at]]/60)/60)/24)+DATE(1970,1,1)</f>
        <v>42165.037581018521</v>
      </c>
      <c r="T3033" s="14">
        <f>(((Table1[[#This Row],[deadline]]/60)/60)/24)+DATE(1970,1,1)</f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9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>ROUND(Table1[[#This Row],[pledged]]/Table1[[#This Row],[goal]]*100,0)</f>
        <v>3</v>
      </c>
      <c r="P3034">
        <f>IFERROR(ROUND(Table1[[#This Row],[pledged]]/Table1[[#This Row],[backers_count]],2),0)</f>
        <v>48.33</v>
      </c>
      <c r="Q3034" t="s">
        <v>8312</v>
      </c>
      <c r="R3034" t="s">
        <v>8349</v>
      </c>
      <c r="S3034" s="14">
        <f>(((Table1[[#This Row],[launched_at]]/60)/60)/24)+DATE(1970,1,1)</f>
        <v>42708.668576388889</v>
      </c>
      <c r="T3034" s="14">
        <f>(((Table1[[#This Row],[deadline]]/60)/60)/24)+DATE(1970,1,1)</f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9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>ROUND(Table1[[#This Row],[pledged]]/Table1[[#This Row],[goal]]*100,0)</f>
        <v>2</v>
      </c>
      <c r="P3035">
        <f>IFERROR(ROUND(Table1[[#This Row],[pledged]]/Table1[[#This Row],[backers_count]],2),0)</f>
        <v>72.5</v>
      </c>
      <c r="Q3035" t="s">
        <v>8320</v>
      </c>
      <c r="R3035" t="s">
        <v>8346</v>
      </c>
      <c r="S3035" s="14">
        <f>(((Table1[[#This Row],[launched_at]]/60)/60)/24)+DATE(1970,1,1)</f>
        <v>42234.105462962965</v>
      </c>
      <c r="T3035" s="14">
        <f>(((Table1[[#This Row],[deadline]]/60)/60)/24)+DATE(1970,1,1)</f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9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>ROUND(Table1[[#This Row],[pledged]]/Table1[[#This Row],[goal]]*100,0)</f>
        <v>8</v>
      </c>
      <c r="P3036">
        <f>IFERROR(ROUND(Table1[[#This Row],[pledged]]/Table1[[#This Row],[backers_count]],2),0)</f>
        <v>20.71</v>
      </c>
      <c r="Q3036" t="s">
        <v>8324</v>
      </c>
      <c r="R3036" t="s">
        <v>8327</v>
      </c>
      <c r="S3036" s="14">
        <f>(((Table1[[#This Row],[launched_at]]/60)/60)/24)+DATE(1970,1,1)</f>
        <v>41755.476724537039</v>
      </c>
      <c r="T3036" s="14">
        <f>(((Table1[[#This Row],[deadline]]/60)/60)/24)+DATE(1970,1,1)</f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9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>ROUND(Table1[[#This Row],[pledged]]/Table1[[#This Row],[goal]]*100,0)</f>
        <v>0</v>
      </c>
      <c r="P3037">
        <f>IFERROR(ROUND(Table1[[#This Row],[pledged]]/Table1[[#This Row],[backers_count]],2),0)</f>
        <v>142</v>
      </c>
      <c r="Q3037" t="s">
        <v>8309</v>
      </c>
      <c r="R3037" t="s">
        <v>8343</v>
      </c>
      <c r="S3037" s="14">
        <f>(((Table1[[#This Row],[launched_at]]/60)/60)/24)+DATE(1970,1,1)</f>
        <v>42388.798252314817</v>
      </c>
      <c r="T3037" s="14">
        <f>(((Table1[[#This Row],[deadline]]/60)/60)/24)+DATE(1970,1,1)</f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9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>ROUND(Table1[[#This Row],[pledged]]/Table1[[#This Row],[goal]]*100,0)</f>
        <v>18</v>
      </c>
      <c r="P3038">
        <f>IFERROR(ROUND(Table1[[#This Row],[pledged]]/Table1[[#This Row],[backers_count]],2),0)</f>
        <v>28.2</v>
      </c>
      <c r="Q3038" t="s">
        <v>8322</v>
      </c>
      <c r="R3038" t="s">
        <v>8340</v>
      </c>
      <c r="S3038" s="14">
        <f>(((Table1[[#This Row],[launched_at]]/60)/60)/24)+DATE(1970,1,1)</f>
        <v>41844.922662037039</v>
      </c>
      <c r="T3038" s="14">
        <f>(((Table1[[#This Row],[deadline]]/60)/60)/24)+DATE(1970,1,1)</f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9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>ROUND(Table1[[#This Row],[pledged]]/Table1[[#This Row],[goal]]*100,0)</f>
        <v>14</v>
      </c>
      <c r="P3039">
        <f>IFERROR(ROUND(Table1[[#This Row],[pledged]]/Table1[[#This Row],[backers_count]],2),0)</f>
        <v>20.14</v>
      </c>
      <c r="Q3039" t="s">
        <v>8324</v>
      </c>
      <c r="R3039" t="s">
        <v>8325</v>
      </c>
      <c r="S3039" s="14">
        <f>(((Table1[[#This Row],[launched_at]]/60)/60)/24)+DATE(1970,1,1)</f>
        <v>41957.833726851852</v>
      </c>
      <c r="T3039" s="14">
        <f>(((Table1[[#This Row],[deadline]]/60)/60)/24)+DATE(1970,1,1)</f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9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>ROUND(Table1[[#This Row],[pledged]]/Table1[[#This Row],[goal]]*100,0)</f>
        <v>0</v>
      </c>
      <c r="P3040">
        <f>IFERROR(ROUND(Table1[[#This Row],[pledged]]/Table1[[#This Row],[backers_count]],2),0)</f>
        <v>28</v>
      </c>
      <c r="Q3040" t="s">
        <v>8322</v>
      </c>
      <c r="R3040" t="s">
        <v>8338</v>
      </c>
      <c r="S3040" s="14">
        <f>(((Table1[[#This Row],[launched_at]]/60)/60)/24)+DATE(1970,1,1)</f>
        <v>42113.550821759258</v>
      </c>
      <c r="T3040" s="14">
        <f>(((Table1[[#This Row],[deadline]]/60)/60)/24)+DATE(1970,1,1)</f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9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>ROUND(Table1[[#This Row],[pledged]]/Table1[[#This Row],[goal]]*100,0)</f>
        <v>1</v>
      </c>
      <c r="P3041">
        <f>IFERROR(ROUND(Table1[[#This Row],[pledged]]/Table1[[#This Row],[backers_count]],2),0)</f>
        <v>23.33</v>
      </c>
      <c r="Q3041" t="s">
        <v>8309</v>
      </c>
      <c r="R3041" t="s">
        <v>8343</v>
      </c>
      <c r="S3041" s="14">
        <f>(((Table1[[#This Row],[launched_at]]/60)/60)/24)+DATE(1970,1,1)</f>
        <v>41969.858090277776</v>
      </c>
      <c r="T3041" s="14">
        <f>(((Table1[[#This Row],[deadline]]/60)/60)/24)+DATE(1970,1,1)</f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9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>ROUND(Table1[[#This Row],[pledged]]/Table1[[#This Row],[goal]]*100,0)</f>
        <v>7</v>
      </c>
      <c r="P3042">
        <f>IFERROR(ROUND(Table1[[#This Row],[pledged]]/Table1[[#This Row],[backers_count]],2),0)</f>
        <v>46.67</v>
      </c>
      <c r="Q3042" t="s">
        <v>8314</v>
      </c>
      <c r="R3042" t="s">
        <v>8354</v>
      </c>
      <c r="S3042" s="14">
        <f>(((Table1[[#This Row],[launched_at]]/60)/60)/24)+DATE(1970,1,1)</f>
        <v>42167.89335648148</v>
      </c>
      <c r="T3042" s="14">
        <f>(((Table1[[#This Row],[deadline]]/60)/60)/24)+DATE(1970,1,1)</f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9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>ROUND(Table1[[#This Row],[pledged]]/Table1[[#This Row],[goal]]*100,0)</f>
        <v>28</v>
      </c>
      <c r="P3043">
        <f>IFERROR(ROUND(Table1[[#This Row],[pledged]]/Table1[[#This Row],[backers_count]],2),0)</f>
        <v>35</v>
      </c>
      <c r="Q3043" t="s">
        <v>8312</v>
      </c>
      <c r="R3043" t="s">
        <v>8357</v>
      </c>
      <c r="S3043" s="14">
        <f>(((Table1[[#This Row],[launched_at]]/60)/60)/24)+DATE(1970,1,1)</f>
        <v>41044.64811342593</v>
      </c>
      <c r="T3043" s="14">
        <f>(((Table1[[#This Row],[deadline]]/60)/60)/24)+DATE(1970,1,1)</f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9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>ROUND(Table1[[#This Row],[pledged]]/Table1[[#This Row],[goal]]*100,0)</f>
        <v>27</v>
      </c>
      <c r="P3044">
        <f>IFERROR(ROUND(Table1[[#This Row],[pledged]]/Table1[[#This Row],[backers_count]],2),0)</f>
        <v>17.25</v>
      </c>
      <c r="Q3044" t="s">
        <v>8322</v>
      </c>
      <c r="R3044" t="s">
        <v>8340</v>
      </c>
      <c r="S3044" s="14">
        <f>(((Table1[[#This Row],[launched_at]]/60)/60)/24)+DATE(1970,1,1)</f>
        <v>41801.120069444441</v>
      </c>
      <c r="T3044" s="14">
        <f>(((Table1[[#This Row],[deadline]]/60)/60)/24)+DATE(1970,1,1)</f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9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>ROUND(Table1[[#This Row],[pledged]]/Table1[[#This Row],[goal]]*100,0)</f>
        <v>27</v>
      </c>
      <c r="P3045">
        <f>IFERROR(ROUND(Table1[[#This Row],[pledged]]/Table1[[#This Row],[backers_count]],2),0)</f>
        <v>22.83</v>
      </c>
      <c r="Q3045" t="s">
        <v>8324</v>
      </c>
      <c r="R3045" t="s">
        <v>8327</v>
      </c>
      <c r="S3045" s="14">
        <f>(((Table1[[#This Row],[launched_at]]/60)/60)/24)+DATE(1970,1,1)</f>
        <v>42475.848067129627</v>
      </c>
      <c r="T3045" s="14">
        <f>(((Table1[[#This Row],[deadline]]/60)/60)/24)+DATE(1970,1,1)</f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9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>ROUND(Table1[[#This Row],[pledged]]/Table1[[#This Row],[goal]]*100,0)</f>
        <v>1</v>
      </c>
      <c r="P3046">
        <f>IFERROR(ROUND(Table1[[#This Row],[pledged]]/Table1[[#This Row],[backers_count]],2),0)</f>
        <v>22.67</v>
      </c>
      <c r="Q3046" t="s">
        <v>8324</v>
      </c>
      <c r="R3046" t="s">
        <v>8327</v>
      </c>
      <c r="S3046" s="14">
        <f>(((Table1[[#This Row],[launched_at]]/60)/60)/24)+DATE(1970,1,1)</f>
        <v>41811.536180555559</v>
      </c>
      <c r="T3046" s="14">
        <f>(((Table1[[#This Row],[deadline]]/60)/60)/24)+DATE(1970,1,1)</f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9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>ROUND(Table1[[#This Row],[pledged]]/Table1[[#This Row],[goal]]*100,0)</f>
        <v>5</v>
      </c>
      <c r="P3047">
        <f>IFERROR(ROUND(Table1[[#This Row],[pledged]]/Table1[[#This Row],[backers_count]],2),0)</f>
        <v>27</v>
      </c>
      <c r="Q3047" t="s">
        <v>8324</v>
      </c>
      <c r="R3047" t="s">
        <v>8327</v>
      </c>
      <c r="S3047" s="14">
        <f>(((Table1[[#This Row],[launched_at]]/60)/60)/24)+DATE(1970,1,1)</f>
        <v>42136.092488425929</v>
      </c>
      <c r="T3047" s="14">
        <f>(((Table1[[#This Row],[deadline]]/60)/60)/24)+DATE(1970,1,1)</f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9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>ROUND(Table1[[#This Row],[pledged]]/Table1[[#This Row],[goal]]*100,0)</f>
        <v>0</v>
      </c>
      <c r="P3048">
        <f>IFERROR(ROUND(Table1[[#This Row],[pledged]]/Table1[[#This Row],[backers_count]],2),0)</f>
        <v>33.75</v>
      </c>
      <c r="Q3048" t="s">
        <v>8324</v>
      </c>
      <c r="R3048" t="s">
        <v>8327</v>
      </c>
      <c r="S3048" s="14">
        <f>(((Table1[[#This Row],[launched_at]]/60)/60)/24)+DATE(1970,1,1)</f>
        <v>41863.359282407408</v>
      </c>
      <c r="T3048" s="14">
        <f>(((Table1[[#This Row],[deadline]]/60)/60)/24)+DATE(1970,1,1)</f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9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>ROUND(Table1[[#This Row],[pledged]]/Table1[[#This Row],[goal]]*100,0)</f>
        <v>5</v>
      </c>
      <c r="P3049">
        <f>IFERROR(ROUND(Table1[[#This Row],[pledged]]/Table1[[#This Row],[backers_count]],2),0)</f>
        <v>45</v>
      </c>
      <c r="Q3049" t="s">
        <v>8324</v>
      </c>
      <c r="R3049" t="s">
        <v>8327</v>
      </c>
      <c r="S3049" s="14">
        <f>(((Table1[[#This Row],[launched_at]]/60)/60)/24)+DATE(1970,1,1)</f>
        <v>42657.38726851852</v>
      </c>
      <c r="T3049" s="14">
        <f>(((Table1[[#This Row],[deadline]]/60)/60)/24)+DATE(1970,1,1)</f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9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>ROUND(Table1[[#This Row],[pledged]]/Table1[[#This Row],[goal]]*100,0)</f>
        <v>1</v>
      </c>
      <c r="P3050">
        <f>IFERROR(ROUND(Table1[[#This Row],[pledged]]/Table1[[#This Row],[backers_count]],2),0)</f>
        <v>15</v>
      </c>
      <c r="Q3050" t="s">
        <v>8324</v>
      </c>
      <c r="R3050" t="s">
        <v>8327</v>
      </c>
      <c r="S3050" s="14">
        <f>(((Table1[[#This Row],[launched_at]]/60)/60)/24)+DATE(1970,1,1)</f>
        <v>41787.681527777779</v>
      </c>
      <c r="T3050" s="14">
        <f>(((Table1[[#This Row],[deadline]]/60)/60)/24)+DATE(1970,1,1)</f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9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>ROUND(Table1[[#This Row],[pledged]]/Table1[[#This Row],[goal]]*100,0)</f>
        <v>1</v>
      </c>
      <c r="P3051">
        <f>IFERROR(ROUND(Table1[[#This Row],[pledged]]/Table1[[#This Row],[backers_count]],2),0)</f>
        <v>16.63</v>
      </c>
      <c r="Q3051" t="s">
        <v>8322</v>
      </c>
      <c r="R3051" t="s">
        <v>8340</v>
      </c>
      <c r="S3051" s="14">
        <f>(((Table1[[#This Row],[launched_at]]/60)/60)/24)+DATE(1970,1,1)</f>
        <v>42400.711967592593</v>
      </c>
      <c r="T3051" s="14">
        <f>(((Table1[[#This Row],[deadline]]/60)/60)/24)+DATE(1970,1,1)</f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9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>ROUND(Table1[[#This Row],[pledged]]/Table1[[#This Row],[goal]]*100,0)</f>
        <v>4</v>
      </c>
      <c r="P3052">
        <f>IFERROR(ROUND(Table1[[#This Row],[pledged]]/Table1[[#This Row],[backers_count]],2),0)</f>
        <v>44</v>
      </c>
      <c r="Q3052" t="s">
        <v>8328</v>
      </c>
      <c r="R3052" t="s">
        <v>8355</v>
      </c>
      <c r="S3052" s="14">
        <f>(((Table1[[#This Row],[launched_at]]/60)/60)/24)+DATE(1970,1,1)</f>
        <v>41509.905995370369</v>
      </c>
      <c r="T3052" s="14">
        <f>(((Table1[[#This Row],[deadline]]/60)/60)/24)+DATE(1970,1,1)</f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9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>ROUND(Table1[[#This Row],[pledged]]/Table1[[#This Row],[goal]]*100,0)</f>
        <v>0</v>
      </c>
      <c r="P3053">
        <f>IFERROR(ROUND(Table1[[#This Row],[pledged]]/Table1[[#This Row],[backers_count]],2),0)</f>
        <v>44</v>
      </c>
      <c r="Q3053" t="s">
        <v>8309</v>
      </c>
      <c r="R3053" t="s">
        <v>8341</v>
      </c>
      <c r="S3053" s="14">
        <f>(((Table1[[#This Row],[launched_at]]/60)/60)/24)+DATE(1970,1,1)</f>
        <v>42033.001087962963</v>
      </c>
      <c r="T3053" s="14">
        <f>(((Table1[[#This Row],[deadline]]/60)/60)/24)+DATE(1970,1,1)</f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9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>ROUND(Table1[[#This Row],[pledged]]/Table1[[#This Row],[goal]]*100,0)</f>
        <v>3</v>
      </c>
      <c r="P3054">
        <f>IFERROR(ROUND(Table1[[#This Row],[pledged]]/Table1[[#This Row],[backers_count]],2),0)</f>
        <v>16.38</v>
      </c>
      <c r="Q3054" t="s">
        <v>8309</v>
      </c>
      <c r="R3054" t="s">
        <v>8343</v>
      </c>
      <c r="S3054" s="14">
        <f>(((Table1[[#This Row],[launched_at]]/60)/60)/24)+DATE(1970,1,1)</f>
        <v>42194.357731481476</v>
      </c>
      <c r="T3054" s="14">
        <f>(((Table1[[#This Row],[deadline]]/60)/60)/24)+DATE(1970,1,1)</f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9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>ROUND(Table1[[#This Row],[pledged]]/Table1[[#This Row],[goal]]*100,0)</f>
        <v>7</v>
      </c>
      <c r="P3055">
        <f>IFERROR(ROUND(Table1[[#This Row],[pledged]]/Table1[[#This Row],[backers_count]],2),0)</f>
        <v>18.71</v>
      </c>
      <c r="Q3055" t="s">
        <v>8328</v>
      </c>
      <c r="R3055" t="s">
        <v>8351</v>
      </c>
      <c r="S3055" s="14">
        <f>(((Table1[[#This Row],[launched_at]]/60)/60)/24)+DATE(1970,1,1)</f>
        <v>41680.359976851854</v>
      </c>
      <c r="T3055" s="14">
        <f>(((Table1[[#This Row],[deadline]]/60)/60)/24)+DATE(1970,1,1)</f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9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>ROUND(Table1[[#This Row],[pledged]]/Table1[[#This Row],[goal]]*100,0)</f>
        <v>15</v>
      </c>
      <c r="P3056">
        <f>IFERROR(ROUND(Table1[[#This Row],[pledged]]/Table1[[#This Row],[backers_count]],2),0)</f>
        <v>32.75</v>
      </c>
      <c r="Q3056" t="s">
        <v>8324</v>
      </c>
      <c r="R3056" t="s">
        <v>8327</v>
      </c>
      <c r="S3056" s="14">
        <f>(((Table1[[#This Row],[launched_at]]/60)/60)/24)+DATE(1970,1,1)</f>
        <v>41968.677465277782</v>
      </c>
      <c r="T3056" s="14">
        <f>(((Table1[[#This Row],[deadline]]/60)/60)/24)+DATE(1970,1,1)</f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9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>ROUND(Table1[[#This Row],[pledged]]/Table1[[#This Row],[goal]]*100,0)</f>
        <v>13</v>
      </c>
      <c r="P3057">
        <f>IFERROR(ROUND(Table1[[#This Row],[pledged]]/Table1[[#This Row],[backers_count]],2),0)</f>
        <v>65</v>
      </c>
      <c r="Q3057" t="s">
        <v>8322</v>
      </c>
      <c r="R3057" t="s">
        <v>8326</v>
      </c>
      <c r="S3057" s="14">
        <f>(((Table1[[#This Row],[launched_at]]/60)/60)/24)+DATE(1970,1,1)</f>
        <v>42031.769884259258</v>
      </c>
      <c r="T3057" s="14">
        <f>(((Table1[[#This Row],[deadline]]/60)/60)/24)+DATE(1970,1,1)</f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9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>ROUND(Table1[[#This Row],[pledged]]/Table1[[#This Row],[goal]]*100,0)</f>
        <v>26</v>
      </c>
      <c r="P3058">
        <f>IFERROR(ROUND(Table1[[#This Row],[pledged]]/Table1[[#This Row],[backers_count]],2),0)</f>
        <v>13</v>
      </c>
      <c r="Q3058" t="s">
        <v>8317</v>
      </c>
      <c r="R3058" t="s">
        <v>8335</v>
      </c>
      <c r="S3058" s="14">
        <f>(((Table1[[#This Row],[launched_at]]/60)/60)/24)+DATE(1970,1,1)</f>
        <v>41599.855682870373</v>
      </c>
      <c r="T3058" s="14">
        <f>(((Table1[[#This Row],[deadline]]/60)/60)/24)+DATE(1970,1,1)</f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9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>ROUND(Table1[[#This Row],[pledged]]/Table1[[#This Row],[goal]]*100,0)</f>
        <v>33</v>
      </c>
      <c r="P3059">
        <f>IFERROR(ROUND(Table1[[#This Row],[pledged]]/Table1[[#This Row],[backers_count]],2),0)</f>
        <v>26</v>
      </c>
      <c r="Q3059" t="s">
        <v>8324</v>
      </c>
      <c r="R3059" t="s">
        <v>8327</v>
      </c>
      <c r="S3059" s="14">
        <f>(((Table1[[#This Row],[launched_at]]/60)/60)/24)+DATE(1970,1,1)</f>
        <v>42047.07640046296</v>
      </c>
      <c r="T3059" s="14">
        <f>(((Table1[[#This Row],[deadline]]/60)/60)/24)+DATE(1970,1,1)</f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9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>ROUND(Table1[[#This Row],[pledged]]/Table1[[#This Row],[goal]]*100,0)</f>
        <v>65</v>
      </c>
      <c r="P3060">
        <f>IFERROR(ROUND(Table1[[#This Row],[pledged]]/Table1[[#This Row],[backers_count]],2),0)</f>
        <v>14.44</v>
      </c>
      <c r="Q3060" t="s">
        <v>8324</v>
      </c>
      <c r="R3060" t="s">
        <v>8336</v>
      </c>
      <c r="S3060" s="14">
        <f>(((Table1[[#This Row],[launched_at]]/60)/60)/24)+DATE(1970,1,1)</f>
        <v>42144.415532407409</v>
      </c>
      <c r="T3060" s="14">
        <f>(((Table1[[#This Row],[deadline]]/60)/60)/24)+DATE(1970,1,1)</f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9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>ROUND(Table1[[#This Row],[pledged]]/Table1[[#This Row],[goal]]*100,0)</f>
        <v>9</v>
      </c>
      <c r="P3061">
        <f>IFERROR(ROUND(Table1[[#This Row],[pledged]]/Table1[[#This Row],[backers_count]],2),0)</f>
        <v>32.5</v>
      </c>
      <c r="Q3061" t="s">
        <v>8324</v>
      </c>
      <c r="R3061" t="s">
        <v>8327</v>
      </c>
      <c r="S3061" s="14">
        <f>(((Table1[[#This Row],[launched_at]]/60)/60)/24)+DATE(1970,1,1)</f>
        <v>42620.91097222222</v>
      </c>
      <c r="T3061" s="14">
        <f>(((Table1[[#This Row],[deadline]]/60)/60)/24)+DATE(1970,1,1)</f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9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>ROUND(Table1[[#This Row],[pledged]]/Table1[[#This Row],[goal]]*100,0)</f>
        <v>129</v>
      </c>
      <c r="P3062">
        <f>IFERROR(ROUND(Table1[[#This Row],[pledged]]/Table1[[#This Row],[backers_count]],2),0)</f>
        <v>43</v>
      </c>
      <c r="Q3062" t="s">
        <v>8324</v>
      </c>
      <c r="R3062" t="s">
        <v>8336</v>
      </c>
      <c r="S3062" s="14">
        <f>(((Table1[[#This Row],[launched_at]]/60)/60)/24)+DATE(1970,1,1)</f>
        <v>41877.886620370373</v>
      </c>
      <c r="T3062" s="14">
        <f>(((Table1[[#This Row],[deadline]]/60)/60)/24)+DATE(1970,1,1)</f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9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>ROUND(Table1[[#This Row],[pledged]]/Table1[[#This Row],[goal]]*100,0)</f>
        <v>13</v>
      </c>
      <c r="P3063">
        <f>IFERROR(ROUND(Table1[[#This Row],[pledged]]/Table1[[#This Row],[backers_count]],2),0)</f>
        <v>10.67</v>
      </c>
      <c r="Q3063" t="s">
        <v>8317</v>
      </c>
      <c r="R3063" t="s">
        <v>8335</v>
      </c>
      <c r="S3063" s="14">
        <f>(((Table1[[#This Row],[launched_at]]/60)/60)/24)+DATE(1970,1,1)</f>
        <v>41557.013182870374</v>
      </c>
      <c r="T3063" s="14">
        <f>(((Table1[[#This Row],[deadline]]/60)/60)/24)+DATE(1970,1,1)</f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9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>ROUND(Table1[[#This Row],[pledged]]/Table1[[#This Row],[goal]]*100,0)</f>
        <v>0</v>
      </c>
      <c r="P3064">
        <f>IFERROR(ROUND(Table1[[#This Row],[pledged]]/Table1[[#This Row],[backers_count]],2),0)</f>
        <v>12.8</v>
      </c>
      <c r="Q3064" t="s">
        <v>8324</v>
      </c>
      <c r="R3064" t="s">
        <v>8325</v>
      </c>
      <c r="S3064" s="14">
        <f>(((Table1[[#This Row],[launched_at]]/60)/60)/24)+DATE(1970,1,1)</f>
        <v>42435.942083333335</v>
      </c>
      <c r="T3064" s="14">
        <f>(((Table1[[#This Row],[deadline]]/60)/60)/24)+DATE(1970,1,1)</f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9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>ROUND(Table1[[#This Row],[pledged]]/Table1[[#This Row],[goal]]*100,0)</f>
        <v>1</v>
      </c>
      <c r="P3065">
        <f>IFERROR(ROUND(Table1[[#This Row],[pledged]]/Table1[[#This Row],[backers_count]],2),0)</f>
        <v>25.2</v>
      </c>
      <c r="Q3065" t="s">
        <v>8309</v>
      </c>
      <c r="R3065" t="s">
        <v>8311</v>
      </c>
      <c r="S3065" s="14">
        <f>(((Table1[[#This Row],[launched_at]]/60)/60)/24)+DATE(1970,1,1)</f>
        <v>41999.164340277777</v>
      </c>
      <c r="T3065" s="14">
        <f>(((Table1[[#This Row],[deadline]]/60)/60)/24)+DATE(1970,1,1)</f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9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>ROUND(Table1[[#This Row],[pledged]]/Table1[[#This Row],[goal]]*100,0)</f>
        <v>0</v>
      </c>
      <c r="P3066">
        <f>IFERROR(ROUND(Table1[[#This Row],[pledged]]/Table1[[#This Row],[backers_count]],2),0)</f>
        <v>42</v>
      </c>
      <c r="Q3066" t="s">
        <v>8324</v>
      </c>
      <c r="R3066" t="s">
        <v>8325</v>
      </c>
      <c r="S3066" s="14">
        <f>(((Table1[[#This Row],[launched_at]]/60)/60)/24)+DATE(1970,1,1)</f>
        <v>41981.57230324074</v>
      </c>
      <c r="T3066" s="14">
        <f>(((Table1[[#This Row],[deadline]]/60)/60)/24)+DATE(1970,1,1)</f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9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>ROUND(Table1[[#This Row],[pledged]]/Table1[[#This Row],[goal]]*100,0)</f>
        <v>6</v>
      </c>
      <c r="P3067">
        <f>IFERROR(ROUND(Table1[[#This Row],[pledged]]/Table1[[#This Row],[backers_count]],2),0)</f>
        <v>42</v>
      </c>
      <c r="Q3067" t="s">
        <v>8324</v>
      </c>
      <c r="R3067" t="s">
        <v>8327</v>
      </c>
      <c r="S3067" s="14">
        <f>(((Table1[[#This Row],[launched_at]]/60)/60)/24)+DATE(1970,1,1)</f>
        <v>42053.722060185188</v>
      </c>
      <c r="T3067" s="14">
        <f>(((Table1[[#This Row],[deadline]]/60)/60)/24)+DATE(1970,1,1)</f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9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>ROUND(Table1[[#This Row],[pledged]]/Table1[[#This Row],[goal]]*100,0)</f>
        <v>5</v>
      </c>
      <c r="P3068">
        <f>IFERROR(ROUND(Table1[[#This Row],[pledged]]/Table1[[#This Row],[backers_count]],2),0)</f>
        <v>62.5</v>
      </c>
      <c r="Q3068" t="s">
        <v>8322</v>
      </c>
      <c r="R3068" t="s">
        <v>8340</v>
      </c>
      <c r="S3068" s="14">
        <f>(((Table1[[#This Row],[launched_at]]/60)/60)/24)+DATE(1970,1,1)</f>
        <v>41576.834513888891</v>
      </c>
      <c r="T3068" s="14">
        <f>(((Table1[[#This Row],[deadline]]/60)/60)/24)+DATE(1970,1,1)</f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9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>ROUND(Table1[[#This Row],[pledged]]/Table1[[#This Row],[goal]]*100,0)</f>
        <v>4</v>
      </c>
      <c r="P3069">
        <f>IFERROR(ROUND(Table1[[#This Row],[pledged]]/Table1[[#This Row],[backers_count]],2),0)</f>
        <v>31.25</v>
      </c>
      <c r="Q3069" t="s">
        <v>8328</v>
      </c>
      <c r="R3069" t="s">
        <v>8329</v>
      </c>
      <c r="S3069" s="14">
        <f>(((Table1[[#This Row],[launched_at]]/60)/60)/24)+DATE(1970,1,1)</f>
        <v>41569.698831018519</v>
      </c>
      <c r="T3069" s="14">
        <f>(((Table1[[#This Row],[deadline]]/60)/60)/24)+DATE(1970,1,1)</f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9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>ROUND(Table1[[#This Row],[pledged]]/Table1[[#This Row],[goal]]*100,0)</f>
        <v>0</v>
      </c>
      <c r="P3070">
        <f>IFERROR(ROUND(Table1[[#This Row],[pledged]]/Table1[[#This Row],[backers_count]],2),0)</f>
        <v>31.25</v>
      </c>
      <c r="Q3070" t="s">
        <v>8317</v>
      </c>
      <c r="R3070" t="s">
        <v>8345</v>
      </c>
      <c r="S3070" s="14">
        <f>(((Table1[[#This Row],[launched_at]]/60)/60)/24)+DATE(1970,1,1)</f>
        <v>42736.9066087963</v>
      </c>
      <c r="T3070" s="14">
        <f>(((Table1[[#This Row],[deadline]]/60)/60)/24)+DATE(1970,1,1)</f>
        <v>42756.9066087963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9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>ROUND(Table1[[#This Row],[pledged]]/Table1[[#This Row],[goal]]*100,0)</f>
        <v>5</v>
      </c>
      <c r="P3071">
        <f>IFERROR(ROUND(Table1[[#This Row],[pledged]]/Table1[[#This Row],[backers_count]],2),0)</f>
        <v>41.67</v>
      </c>
      <c r="Q3071" t="s">
        <v>8312</v>
      </c>
      <c r="R3071" t="s">
        <v>8350</v>
      </c>
      <c r="S3071" s="14">
        <f>(((Table1[[#This Row],[launched_at]]/60)/60)/24)+DATE(1970,1,1)</f>
        <v>42404.033090277779</v>
      </c>
      <c r="T3071" s="14">
        <f>(((Table1[[#This Row],[deadline]]/60)/60)/24)+DATE(1970,1,1)</f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9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>ROUND(Table1[[#This Row],[pledged]]/Table1[[#This Row],[goal]]*100,0)</f>
        <v>1</v>
      </c>
      <c r="P3072">
        <f>IFERROR(ROUND(Table1[[#This Row],[pledged]]/Table1[[#This Row],[backers_count]],2),0)</f>
        <v>62.5</v>
      </c>
      <c r="Q3072" t="s">
        <v>8317</v>
      </c>
      <c r="R3072" t="s">
        <v>8345</v>
      </c>
      <c r="S3072" s="14">
        <f>(((Table1[[#This Row],[launched_at]]/60)/60)/24)+DATE(1970,1,1)</f>
        <v>42742.246493055558</v>
      </c>
      <c r="T3072" s="14">
        <f>(((Table1[[#This Row],[deadline]]/60)/60)/24)+DATE(1970,1,1)</f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9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>ROUND(Table1[[#This Row],[pledged]]/Table1[[#This Row],[goal]]*100,0)</f>
        <v>1</v>
      </c>
      <c r="P3073">
        <f>IFERROR(ROUND(Table1[[#This Row],[pledged]]/Table1[[#This Row],[backers_count]],2),0)</f>
        <v>62.5</v>
      </c>
      <c r="Q3073" t="s">
        <v>8324</v>
      </c>
      <c r="R3073" t="s">
        <v>8325</v>
      </c>
      <c r="S3073" s="14">
        <f>(((Table1[[#This Row],[launched_at]]/60)/60)/24)+DATE(1970,1,1)</f>
        <v>42665.150347222225</v>
      </c>
      <c r="T3073" s="14">
        <f>(((Table1[[#This Row],[deadline]]/60)/60)/24)+DATE(1970,1,1)</f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9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>ROUND(Table1[[#This Row],[pledged]]/Table1[[#This Row],[goal]]*100,0)</f>
        <v>1</v>
      </c>
      <c r="P3074">
        <f>IFERROR(ROUND(Table1[[#This Row],[pledged]]/Table1[[#This Row],[backers_count]],2),0)</f>
        <v>62.5</v>
      </c>
      <c r="Q3074" t="s">
        <v>8324</v>
      </c>
      <c r="R3074" t="s">
        <v>8327</v>
      </c>
      <c r="S3074" s="14">
        <f>(((Table1[[#This Row],[launched_at]]/60)/60)/24)+DATE(1970,1,1)</f>
        <v>41843.775011574071</v>
      </c>
      <c r="T3074" s="14">
        <f>(((Table1[[#This Row],[deadline]]/60)/60)/24)+DATE(1970,1,1)</f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9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>ROUND(Table1[[#This Row],[pledged]]/Table1[[#This Row],[goal]]*100,0)</f>
        <v>1</v>
      </c>
      <c r="P3075">
        <f>IFERROR(ROUND(Table1[[#This Row],[pledged]]/Table1[[#This Row],[backers_count]],2),0)</f>
        <v>62.5</v>
      </c>
      <c r="Q3075" t="s">
        <v>8324</v>
      </c>
      <c r="R3075" t="s">
        <v>8327</v>
      </c>
      <c r="S3075" s="14">
        <f>(((Table1[[#This Row],[launched_at]]/60)/60)/24)+DATE(1970,1,1)</f>
        <v>41878.911550925928</v>
      </c>
      <c r="T3075" s="14">
        <f>(((Table1[[#This Row],[deadline]]/60)/60)/24)+DATE(1970,1,1)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9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>ROUND(Table1[[#This Row],[pledged]]/Table1[[#This Row],[goal]]*100,0)</f>
        <v>0</v>
      </c>
      <c r="P3076">
        <f>IFERROR(ROUND(Table1[[#This Row],[pledged]]/Table1[[#This Row],[backers_count]],2),0)</f>
        <v>41.33</v>
      </c>
      <c r="Q3076" t="s">
        <v>8309</v>
      </c>
      <c r="R3076" t="s">
        <v>8316</v>
      </c>
      <c r="S3076" s="14">
        <f>(((Table1[[#This Row],[launched_at]]/60)/60)/24)+DATE(1970,1,1)</f>
        <v>42341.99700231482</v>
      </c>
      <c r="T3076" s="14">
        <f>(((Table1[[#This Row],[deadline]]/60)/60)/24)+DATE(1970,1,1)</f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9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>ROUND(Table1[[#This Row],[pledged]]/Table1[[#This Row],[goal]]*100,0)</f>
        <v>124</v>
      </c>
      <c r="P3077">
        <f>IFERROR(ROUND(Table1[[#This Row],[pledged]]/Table1[[#This Row],[backers_count]],2),0)</f>
        <v>8.86</v>
      </c>
      <c r="Q3077" t="s">
        <v>8324</v>
      </c>
      <c r="R3077" t="s">
        <v>8327</v>
      </c>
      <c r="S3077" s="14">
        <f>(((Table1[[#This Row],[launched_at]]/60)/60)/24)+DATE(1970,1,1)</f>
        <v>42067.011643518519</v>
      </c>
      <c r="T3077" s="14">
        <f>(((Table1[[#This Row],[deadline]]/60)/60)/24)+DATE(1970,1,1)</f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9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>ROUND(Table1[[#This Row],[pledged]]/Table1[[#This Row],[goal]]*100,0)</f>
        <v>0</v>
      </c>
      <c r="P3078">
        <f>IFERROR(ROUND(Table1[[#This Row],[pledged]]/Table1[[#This Row],[backers_count]],2),0)</f>
        <v>20.5</v>
      </c>
      <c r="Q3078" t="s">
        <v>8309</v>
      </c>
      <c r="R3078" t="s">
        <v>8343</v>
      </c>
      <c r="S3078" s="14">
        <f>(((Table1[[#This Row],[launched_at]]/60)/60)/24)+DATE(1970,1,1)</f>
        <v>41927.71980324074</v>
      </c>
      <c r="T3078" s="14">
        <f>(((Table1[[#This Row],[deadline]]/60)/60)/24)+DATE(1970,1,1)</f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9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>ROUND(Table1[[#This Row],[pledged]]/Table1[[#This Row],[goal]]*100,0)</f>
        <v>22</v>
      </c>
      <c r="P3079">
        <f>IFERROR(ROUND(Table1[[#This Row],[pledged]]/Table1[[#This Row],[backers_count]],2),0)</f>
        <v>24.6</v>
      </c>
      <c r="Q3079" t="s">
        <v>8328</v>
      </c>
      <c r="R3079" t="s">
        <v>8351</v>
      </c>
      <c r="S3079" s="14">
        <f>(((Table1[[#This Row],[launched_at]]/60)/60)/24)+DATE(1970,1,1)</f>
        <v>42737.545358796298</v>
      </c>
      <c r="T3079" s="14">
        <f>(((Table1[[#This Row],[deadline]]/60)/60)/24)+DATE(1970,1,1)</f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9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>ROUND(Table1[[#This Row],[pledged]]/Table1[[#This Row],[goal]]*100,0)</f>
        <v>6</v>
      </c>
      <c r="P3080">
        <f>IFERROR(ROUND(Table1[[#This Row],[pledged]]/Table1[[#This Row],[backers_count]],2),0)</f>
        <v>60</v>
      </c>
      <c r="Q3080" t="s">
        <v>8328</v>
      </c>
      <c r="R3080" t="s">
        <v>8351</v>
      </c>
      <c r="S3080" s="14">
        <f>(((Table1[[#This Row],[launched_at]]/60)/60)/24)+DATE(1970,1,1)</f>
        <v>41711.169085648151</v>
      </c>
      <c r="T3080" s="14">
        <f>(((Table1[[#This Row],[deadline]]/60)/60)/24)+DATE(1970,1,1)</f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9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>ROUND(Table1[[#This Row],[pledged]]/Table1[[#This Row],[goal]]*100,0)</f>
        <v>48</v>
      </c>
      <c r="P3081">
        <f>IFERROR(ROUND(Table1[[#This Row],[pledged]]/Table1[[#This Row],[backers_count]],2),0)</f>
        <v>30</v>
      </c>
      <c r="Q3081" t="s">
        <v>8320</v>
      </c>
      <c r="R3081" t="s">
        <v>8321</v>
      </c>
      <c r="S3081" s="14">
        <f>(((Table1[[#This Row],[launched_at]]/60)/60)/24)+DATE(1970,1,1)</f>
        <v>42807.755173611105</v>
      </c>
      <c r="T3081" s="14">
        <f>(((Table1[[#This Row],[deadline]]/60)/60)/24)+DATE(1970,1,1)</f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9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>ROUND(Table1[[#This Row],[pledged]]/Table1[[#This Row],[goal]]*100,0)</f>
        <v>29</v>
      </c>
      <c r="P3082">
        <f>IFERROR(ROUND(Table1[[#This Row],[pledged]]/Table1[[#This Row],[backers_count]],2),0)</f>
        <v>60</v>
      </c>
      <c r="Q3082" t="s">
        <v>8309</v>
      </c>
      <c r="R3082" t="s">
        <v>8343</v>
      </c>
      <c r="S3082" s="14">
        <f>(((Table1[[#This Row],[launched_at]]/60)/60)/24)+DATE(1970,1,1)</f>
        <v>41954.688310185185</v>
      </c>
      <c r="T3082" s="14">
        <f>(((Table1[[#This Row],[deadline]]/60)/60)/24)+DATE(1970,1,1)</f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9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>ROUND(Table1[[#This Row],[pledged]]/Table1[[#This Row],[goal]]*100,0)</f>
        <v>0</v>
      </c>
      <c r="P3083">
        <f>IFERROR(ROUND(Table1[[#This Row],[pledged]]/Table1[[#This Row],[backers_count]],2),0)</f>
        <v>60</v>
      </c>
      <c r="Q3083" t="s">
        <v>8320</v>
      </c>
      <c r="R3083" t="s">
        <v>8346</v>
      </c>
      <c r="S3083" s="14">
        <f>(((Table1[[#This Row],[launched_at]]/60)/60)/24)+DATE(1970,1,1)</f>
        <v>42087.878912037035</v>
      </c>
      <c r="T3083" s="14">
        <f>(((Table1[[#This Row],[deadline]]/60)/60)/24)+DATE(1970,1,1)</f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9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>ROUND(Table1[[#This Row],[pledged]]/Table1[[#This Row],[goal]]*100,0)</f>
        <v>171</v>
      </c>
      <c r="P3084">
        <f>IFERROR(ROUND(Table1[[#This Row],[pledged]]/Table1[[#This Row],[backers_count]],2),0)</f>
        <v>8.57</v>
      </c>
      <c r="Q3084" t="s">
        <v>8324</v>
      </c>
      <c r="R3084" t="s">
        <v>8327</v>
      </c>
      <c r="S3084" s="14">
        <f>(((Table1[[#This Row],[launched_at]]/60)/60)/24)+DATE(1970,1,1)</f>
        <v>42425.730671296296</v>
      </c>
      <c r="T3084" s="14">
        <f>(((Table1[[#This Row],[deadline]]/60)/60)/24)+DATE(1970,1,1)</f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9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>ROUND(Table1[[#This Row],[pledged]]/Table1[[#This Row],[goal]]*100,0)</f>
        <v>0</v>
      </c>
      <c r="P3085">
        <f>IFERROR(ROUND(Table1[[#This Row],[pledged]]/Table1[[#This Row],[backers_count]],2),0)</f>
        <v>40</v>
      </c>
      <c r="Q3085" t="s">
        <v>8324</v>
      </c>
      <c r="R3085" t="s">
        <v>8327</v>
      </c>
      <c r="S3085" s="14">
        <f>(((Table1[[#This Row],[launched_at]]/60)/60)/24)+DATE(1970,1,1)</f>
        <v>41843.664618055554</v>
      </c>
      <c r="T3085" s="14">
        <f>(((Table1[[#This Row],[deadline]]/60)/60)/24)+DATE(1970,1,1)</f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9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>ROUND(Table1[[#This Row],[pledged]]/Table1[[#This Row],[goal]]*100,0)</f>
        <v>0</v>
      </c>
      <c r="P3086">
        <f>IFERROR(ROUND(Table1[[#This Row],[pledged]]/Table1[[#This Row],[backers_count]],2),0)</f>
        <v>19.670000000000002</v>
      </c>
      <c r="Q3086" t="s">
        <v>8317</v>
      </c>
      <c r="R3086" t="s">
        <v>8335</v>
      </c>
      <c r="S3086" s="14">
        <f>(((Table1[[#This Row],[launched_at]]/60)/60)/24)+DATE(1970,1,1)</f>
        <v>42520.847384259265</v>
      </c>
      <c r="T3086" s="14">
        <f>(((Table1[[#This Row],[deadline]]/60)/60)/24)+DATE(1970,1,1)</f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9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>ROUND(Table1[[#This Row],[pledged]]/Table1[[#This Row],[goal]]*100,0)</f>
        <v>1</v>
      </c>
      <c r="P3087">
        <f>IFERROR(ROUND(Table1[[#This Row],[pledged]]/Table1[[#This Row],[backers_count]],2),0)</f>
        <v>13.11</v>
      </c>
      <c r="Q3087" t="s">
        <v>8324</v>
      </c>
      <c r="R3087" t="s">
        <v>8327</v>
      </c>
      <c r="S3087" s="14">
        <f>(((Table1[[#This Row],[launched_at]]/60)/60)/24)+DATE(1970,1,1)</f>
        <v>41977.004976851851</v>
      </c>
      <c r="T3087" s="14">
        <f>(((Table1[[#This Row],[deadline]]/60)/60)/24)+DATE(1970,1,1)</f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9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>ROUND(Table1[[#This Row],[pledged]]/Table1[[#This Row],[goal]]*100,0)</f>
        <v>12</v>
      </c>
      <c r="P3088">
        <f>IFERROR(ROUND(Table1[[#This Row],[pledged]]/Table1[[#This Row],[backers_count]],2),0)</f>
        <v>19.329999999999998</v>
      </c>
      <c r="Q3088" t="s">
        <v>8328</v>
      </c>
      <c r="R3088" t="s">
        <v>8355</v>
      </c>
      <c r="S3088" s="14">
        <f>(((Table1[[#This Row],[launched_at]]/60)/60)/24)+DATE(1970,1,1)</f>
        <v>40939.948773148149</v>
      </c>
      <c r="T3088" s="14">
        <f>(((Table1[[#This Row],[deadline]]/60)/60)/24)+DATE(1970,1,1)</f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9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>ROUND(Table1[[#This Row],[pledged]]/Table1[[#This Row],[goal]]*100,0)</f>
        <v>58</v>
      </c>
      <c r="P3089">
        <f>IFERROR(ROUND(Table1[[#This Row],[pledged]]/Table1[[#This Row],[backers_count]],2),0)</f>
        <v>58</v>
      </c>
      <c r="Q3089" t="s">
        <v>8324</v>
      </c>
      <c r="R3089" t="s">
        <v>8325</v>
      </c>
      <c r="S3089" s="14">
        <f>(((Table1[[#This Row],[launched_at]]/60)/60)/24)+DATE(1970,1,1)</f>
        <v>42678.932083333333</v>
      </c>
      <c r="T3089" s="14">
        <f>(((Table1[[#This Row],[deadline]]/60)/60)/24)+DATE(1970,1,1)</f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9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>ROUND(Table1[[#This Row],[pledged]]/Table1[[#This Row],[goal]]*100,0)</f>
        <v>3</v>
      </c>
      <c r="P3090">
        <f>IFERROR(ROUND(Table1[[#This Row],[pledged]]/Table1[[#This Row],[backers_count]],2),0)</f>
        <v>29</v>
      </c>
      <c r="Q3090" t="s">
        <v>8324</v>
      </c>
      <c r="R3090" t="s">
        <v>8336</v>
      </c>
      <c r="S3090" s="14">
        <f>(((Table1[[#This Row],[launched_at]]/60)/60)/24)+DATE(1970,1,1)</f>
        <v>42138.798819444448</v>
      </c>
      <c r="T3090" s="14">
        <f>(((Table1[[#This Row],[deadline]]/60)/60)/24)+DATE(1970,1,1)</f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9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>ROUND(Table1[[#This Row],[pledged]]/Table1[[#This Row],[goal]]*100,0)</f>
        <v>1</v>
      </c>
      <c r="P3091">
        <f>IFERROR(ROUND(Table1[[#This Row],[pledged]]/Table1[[#This Row],[backers_count]],2),0)</f>
        <v>38.33</v>
      </c>
      <c r="Q3091" t="s">
        <v>8322</v>
      </c>
      <c r="R3091" t="s">
        <v>8338</v>
      </c>
      <c r="S3091" s="14">
        <f>(((Table1[[#This Row],[launched_at]]/60)/60)/24)+DATE(1970,1,1)</f>
        <v>42693.016180555554</v>
      </c>
      <c r="T3091" s="14">
        <f>(((Table1[[#This Row],[deadline]]/60)/60)/24)+DATE(1970,1,1)</f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9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>ROUND(Table1[[#This Row],[pledged]]/Table1[[#This Row],[goal]]*100,0)</f>
        <v>23</v>
      </c>
      <c r="P3092">
        <f>IFERROR(ROUND(Table1[[#This Row],[pledged]]/Table1[[#This Row],[backers_count]],2),0)</f>
        <v>16.43</v>
      </c>
      <c r="Q3092" t="s">
        <v>8309</v>
      </c>
      <c r="R3092" t="s">
        <v>8343</v>
      </c>
      <c r="S3092" s="14">
        <f>(((Table1[[#This Row],[launched_at]]/60)/60)/24)+DATE(1970,1,1)</f>
        <v>42070.677604166667</v>
      </c>
      <c r="T3092" s="14">
        <f>(((Table1[[#This Row],[deadline]]/60)/60)/24)+DATE(1970,1,1)</f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9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>ROUND(Table1[[#This Row],[pledged]]/Table1[[#This Row],[goal]]*100,0)</f>
        <v>10</v>
      </c>
      <c r="P3093">
        <f>IFERROR(ROUND(Table1[[#This Row],[pledged]]/Table1[[#This Row],[backers_count]],2),0)</f>
        <v>23</v>
      </c>
      <c r="Q3093" t="s">
        <v>8317</v>
      </c>
      <c r="R3093" t="s">
        <v>8335</v>
      </c>
      <c r="S3093" s="14">
        <f>(((Table1[[#This Row],[launched_at]]/60)/60)/24)+DATE(1970,1,1)</f>
        <v>40464.028182870366</v>
      </c>
      <c r="T3093" s="14">
        <f>(((Table1[[#This Row],[deadline]]/60)/60)/24)+DATE(1970,1,1)</f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9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>ROUND(Table1[[#This Row],[pledged]]/Table1[[#This Row],[goal]]*100,0)</f>
        <v>2</v>
      </c>
      <c r="P3094">
        <f>IFERROR(ROUND(Table1[[#This Row],[pledged]]/Table1[[#This Row],[backers_count]],2),0)</f>
        <v>23</v>
      </c>
      <c r="Q3094" t="s">
        <v>8317</v>
      </c>
      <c r="R3094" t="s">
        <v>8335</v>
      </c>
      <c r="S3094" s="14">
        <f>(((Table1[[#This Row],[launched_at]]/60)/60)/24)+DATE(1970,1,1)</f>
        <v>42430.747511574074</v>
      </c>
      <c r="T3094" s="14">
        <f>(((Table1[[#This Row],[deadline]]/60)/60)/24)+DATE(1970,1,1)</f>
        <v>42460.70584490741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9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>ROUND(Table1[[#This Row],[pledged]]/Table1[[#This Row],[goal]]*100,0)</f>
        <v>2</v>
      </c>
      <c r="P3095">
        <f>IFERROR(ROUND(Table1[[#This Row],[pledged]]/Table1[[#This Row],[backers_count]],2),0)</f>
        <v>12.67</v>
      </c>
      <c r="Q3095" t="s">
        <v>8322</v>
      </c>
      <c r="R3095" t="s">
        <v>8340</v>
      </c>
      <c r="S3095" s="14">
        <f>(((Table1[[#This Row],[launched_at]]/60)/60)/24)+DATE(1970,1,1)</f>
        <v>41991.526655092588</v>
      </c>
      <c r="T3095" s="14">
        <f>(((Table1[[#This Row],[deadline]]/60)/60)/24)+DATE(1970,1,1)</f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9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>ROUND(Table1[[#This Row],[pledged]]/Table1[[#This Row],[goal]]*100,0)</f>
        <v>3</v>
      </c>
      <c r="P3096">
        <f>IFERROR(ROUND(Table1[[#This Row],[pledged]]/Table1[[#This Row],[backers_count]],2),0)</f>
        <v>14.13</v>
      </c>
      <c r="Q3096" t="s">
        <v>8328</v>
      </c>
      <c r="R3096" t="s">
        <v>8329</v>
      </c>
      <c r="S3096" s="14">
        <f>(((Table1[[#This Row],[launched_at]]/60)/60)/24)+DATE(1970,1,1)</f>
        <v>41179.32104166667</v>
      </c>
      <c r="T3096" s="14">
        <f>(((Table1[[#This Row],[deadline]]/60)/60)/24)+DATE(1970,1,1)</f>
        <v>41212.32104166667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9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>ROUND(Table1[[#This Row],[pledged]]/Table1[[#This Row],[goal]]*100,0)</f>
        <v>3</v>
      </c>
      <c r="P3097">
        <f>IFERROR(ROUND(Table1[[#This Row],[pledged]]/Table1[[#This Row],[backers_count]],2),0)</f>
        <v>15.71</v>
      </c>
      <c r="Q3097" t="s">
        <v>8322</v>
      </c>
      <c r="R3097" t="s">
        <v>8326</v>
      </c>
      <c r="S3097" s="14">
        <f>(((Table1[[#This Row],[launched_at]]/60)/60)/24)+DATE(1970,1,1)</f>
        <v>42032.82576388889</v>
      </c>
      <c r="T3097" s="14">
        <f>(((Table1[[#This Row],[deadline]]/60)/60)/24)+DATE(1970,1,1)</f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9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>ROUND(Table1[[#This Row],[pledged]]/Table1[[#This Row],[goal]]*100,0)</f>
        <v>11</v>
      </c>
      <c r="P3098">
        <f>IFERROR(ROUND(Table1[[#This Row],[pledged]]/Table1[[#This Row],[backers_count]],2),0)</f>
        <v>55</v>
      </c>
      <c r="Q3098" t="s">
        <v>8328</v>
      </c>
      <c r="R3098" t="s">
        <v>8331</v>
      </c>
      <c r="S3098" s="14">
        <f>(((Table1[[#This Row],[launched_at]]/60)/60)/24)+DATE(1970,1,1)</f>
        <v>42559.814178240747</v>
      </c>
      <c r="T3098" s="14">
        <f>(((Table1[[#This Row],[deadline]]/60)/60)/24)+DATE(1970,1,1)</f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9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>ROUND(Table1[[#This Row],[pledged]]/Table1[[#This Row],[goal]]*100,0)</f>
        <v>1</v>
      </c>
      <c r="P3099">
        <f>IFERROR(ROUND(Table1[[#This Row],[pledged]]/Table1[[#This Row],[backers_count]],2),0)</f>
        <v>55</v>
      </c>
      <c r="Q3099" t="s">
        <v>8312</v>
      </c>
      <c r="R3099" t="s">
        <v>8357</v>
      </c>
      <c r="S3099" s="14">
        <f>(((Table1[[#This Row],[launched_at]]/60)/60)/24)+DATE(1970,1,1)</f>
        <v>42068.799039351856</v>
      </c>
      <c r="T3099" s="14">
        <f>(((Table1[[#This Row],[deadline]]/60)/60)/24)+DATE(1970,1,1)</f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9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>ROUND(Table1[[#This Row],[pledged]]/Table1[[#This Row],[goal]]*100,0)</f>
        <v>0</v>
      </c>
      <c r="P3100">
        <f>IFERROR(ROUND(Table1[[#This Row],[pledged]]/Table1[[#This Row],[backers_count]],2),0)</f>
        <v>36.67</v>
      </c>
      <c r="Q3100" t="s">
        <v>8324</v>
      </c>
      <c r="R3100" t="s">
        <v>8336</v>
      </c>
      <c r="S3100" s="14">
        <f>(((Table1[[#This Row],[launched_at]]/60)/60)/24)+DATE(1970,1,1)</f>
        <v>42013.424502314811</v>
      </c>
      <c r="T3100" s="14">
        <f>(((Table1[[#This Row],[deadline]]/60)/60)/24)+DATE(1970,1,1)</f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9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>ROUND(Table1[[#This Row],[pledged]]/Table1[[#This Row],[goal]]*100,0)</f>
        <v>2</v>
      </c>
      <c r="P3101">
        <f>IFERROR(ROUND(Table1[[#This Row],[pledged]]/Table1[[#This Row],[backers_count]],2),0)</f>
        <v>18.329999999999998</v>
      </c>
      <c r="Q3101" t="s">
        <v>8324</v>
      </c>
      <c r="R3101" t="s">
        <v>8327</v>
      </c>
      <c r="S3101" s="14">
        <f>(((Table1[[#This Row],[launched_at]]/60)/60)/24)+DATE(1970,1,1)</f>
        <v>42069.903437500005</v>
      </c>
      <c r="T3101" s="14">
        <f>(((Table1[[#This Row],[deadline]]/60)/60)/24)+DATE(1970,1,1)</f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9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>ROUND(Table1[[#This Row],[pledged]]/Table1[[#This Row],[goal]]*100,0)</f>
        <v>2</v>
      </c>
      <c r="P3102">
        <f>IFERROR(ROUND(Table1[[#This Row],[pledged]]/Table1[[#This Row],[backers_count]],2),0)</f>
        <v>27.5</v>
      </c>
      <c r="Q3102" t="s">
        <v>8324</v>
      </c>
      <c r="R3102" t="s">
        <v>8327</v>
      </c>
      <c r="S3102" s="14">
        <f>(((Table1[[#This Row],[launched_at]]/60)/60)/24)+DATE(1970,1,1)</f>
        <v>41991.022488425922</v>
      </c>
      <c r="T3102" s="14">
        <f>(((Table1[[#This Row],[deadline]]/60)/60)/24)+DATE(1970,1,1)</f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9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>ROUND(Table1[[#This Row],[pledged]]/Table1[[#This Row],[goal]]*100,0)</f>
        <v>22</v>
      </c>
      <c r="P3103">
        <f>IFERROR(ROUND(Table1[[#This Row],[pledged]]/Table1[[#This Row],[backers_count]],2),0)</f>
        <v>55</v>
      </c>
      <c r="Q3103" t="s">
        <v>8324</v>
      </c>
      <c r="R3103" t="s">
        <v>8327</v>
      </c>
      <c r="S3103" s="14">
        <f>(((Table1[[#This Row],[launched_at]]/60)/60)/24)+DATE(1970,1,1)</f>
        <v>41928.690138888887</v>
      </c>
      <c r="T3103" s="14">
        <f>(((Table1[[#This Row],[deadline]]/60)/60)/24)+DATE(1970,1,1)</f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9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>ROUND(Table1[[#This Row],[pledged]]/Table1[[#This Row],[goal]]*100,0)</f>
        <v>2</v>
      </c>
      <c r="P3104">
        <f>IFERROR(ROUND(Table1[[#This Row],[pledged]]/Table1[[#This Row],[backers_count]],2),0)</f>
        <v>36.33</v>
      </c>
      <c r="Q3104" t="s">
        <v>8317</v>
      </c>
      <c r="R3104" t="s">
        <v>8335</v>
      </c>
      <c r="S3104" s="14">
        <f>(((Table1[[#This Row],[launched_at]]/60)/60)/24)+DATE(1970,1,1)</f>
        <v>41704.16642361111</v>
      </c>
      <c r="T3104" s="14">
        <f>(((Table1[[#This Row],[deadline]]/60)/60)/24)+DATE(1970,1,1)</f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9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>ROUND(Table1[[#This Row],[pledged]]/Table1[[#This Row],[goal]]*100,0)</f>
        <v>1</v>
      </c>
      <c r="P3105">
        <f>IFERROR(ROUND(Table1[[#This Row],[pledged]]/Table1[[#This Row],[backers_count]],2),0)</f>
        <v>108</v>
      </c>
      <c r="Q3105" t="s">
        <v>8320</v>
      </c>
      <c r="R3105" t="s">
        <v>8321</v>
      </c>
      <c r="S3105" s="14">
        <f>(((Table1[[#This Row],[launched_at]]/60)/60)/24)+DATE(1970,1,1)</f>
        <v>42804.034120370372</v>
      </c>
      <c r="T3105" s="14">
        <f>(((Table1[[#This Row],[deadline]]/60)/60)/24)+DATE(1970,1,1)</f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9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>ROUND(Table1[[#This Row],[pledged]]/Table1[[#This Row],[goal]]*100,0)</f>
        <v>1</v>
      </c>
      <c r="P3106">
        <f>IFERROR(ROUND(Table1[[#This Row],[pledged]]/Table1[[#This Row],[backers_count]],2),0)</f>
        <v>15.43</v>
      </c>
      <c r="Q3106" t="s">
        <v>8309</v>
      </c>
      <c r="R3106" t="s">
        <v>8343</v>
      </c>
      <c r="S3106" s="14">
        <f>(((Table1[[#This Row],[launched_at]]/60)/60)/24)+DATE(1970,1,1)</f>
        <v>42094.101145833338</v>
      </c>
      <c r="T3106" s="14">
        <f>(((Table1[[#This Row],[deadline]]/60)/60)/24)+DATE(1970,1,1)</f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9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>ROUND(Table1[[#This Row],[pledged]]/Table1[[#This Row],[goal]]*100,0)</f>
        <v>4</v>
      </c>
      <c r="P3107">
        <f>IFERROR(ROUND(Table1[[#This Row],[pledged]]/Table1[[#This Row],[backers_count]],2),0)</f>
        <v>26.75</v>
      </c>
      <c r="Q3107" t="s">
        <v>8314</v>
      </c>
      <c r="R3107" t="s">
        <v>8315</v>
      </c>
      <c r="S3107" s="14">
        <f>(((Table1[[#This Row],[launched_at]]/60)/60)/24)+DATE(1970,1,1)</f>
        <v>41973.740335648152</v>
      </c>
      <c r="T3107" s="14">
        <f>(((Table1[[#This Row],[deadline]]/60)/60)/24)+DATE(1970,1,1)</f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9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>ROUND(Table1[[#This Row],[pledged]]/Table1[[#This Row],[goal]]*100,0)</f>
        <v>0</v>
      </c>
      <c r="P3108">
        <f>IFERROR(ROUND(Table1[[#This Row],[pledged]]/Table1[[#This Row],[backers_count]],2),0)</f>
        <v>53</v>
      </c>
      <c r="Q3108" t="s">
        <v>8309</v>
      </c>
      <c r="R3108" t="s">
        <v>8343</v>
      </c>
      <c r="S3108" s="14">
        <f>(((Table1[[#This Row],[launched_at]]/60)/60)/24)+DATE(1970,1,1)</f>
        <v>42192.816238425927</v>
      </c>
      <c r="T3108" s="14">
        <f>(((Table1[[#This Row],[deadline]]/60)/60)/24)+DATE(1970,1,1)</f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9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>ROUND(Table1[[#This Row],[pledged]]/Table1[[#This Row],[goal]]*100,0)</f>
        <v>1</v>
      </c>
      <c r="P3109">
        <f>IFERROR(ROUND(Table1[[#This Row],[pledged]]/Table1[[#This Row],[backers_count]],2),0)</f>
        <v>26.5</v>
      </c>
      <c r="Q3109" t="s">
        <v>8309</v>
      </c>
      <c r="R3109" t="s">
        <v>8311</v>
      </c>
      <c r="S3109" s="14">
        <f>(((Table1[[#This Row],[launched_at]]/60)/60)/24)+DATE(1970,1,1)</f>
        <v>41836.847615740742</v>
      </c>
      <c r="T3109" s="14">
        <f>(((Table1[[#This Row],[deadline]]/60)/60)/24)+DATE(1970,1,1)</f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9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>ROUND(Table1[[#This Row],[pledged]]/Table1[[#This Row],[goal]]*100,0)</f>
        <v>1</v>
      </c>
      <c r="P3110">
        <f>IFERROR(ROUND(Table1[[#This Row],[pledged]]/Table1[[#This Row],[backers_count]],2),0)</f>
        <v>35.33</v>
      </c>
      <c r="Q3110" t="s">
        <v>8309</v>
      </c>
      <c r="R3110" t="s">
        <v>8311</v>
      </c>
      <c r="S3110" s="14">
        <f>(((Table1[[#This Row],[launched_at]]/60)/60)/24)+DATE(1970,1,1)</f>
        <v>42061.11583333333</v>
      </c>
      <c r="T3110" s="14">
        <f>(((Table1[[#This Row],[deadline]]/60)/60)/24)+DATE(1970,1,1)</f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9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>ROUND(Table1[[#This Row],[pledged]]/Table1[[#This Row],[goal]]*100,0)</f>
        <v>0</v>
      </c>
      <c r="P3111">
        <f>IFERROR(ROUND(Table1[[#This Row],[pledged]]/Table1[[#This Row],[backers_count]],2),0)</f>
        <v>26.5</v>
      </c>
      <c r="Q3111" t="s">
        <v>8309</v>
      </c>
      <c r="R3111" t="s">
        <v>8311</v>
      </c>
      <c r="S3111" s="14">
        <f>(((Table1[[#This Row],[launched_at]]/60)/60)/24)+DATE(1970,1,1)</f>
        <v>42115.656539351854</v>
      </c>
      <c r="T3111" s="14">
        <f>(((Table1[[#This Row],[deadline]]/60)/60)/24)+DATE(1970,1,1)</f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9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>ROUND(Table1[[#This Row],[pledged]]/Table1[[#This Row],[goal]]*100,0)</f>
        <v>424</v>
      </c>
      <c r="P3112">
        <f>IFERROR(ROUND(Table1[[#This Row],[pledged]]/Table1[[#This Row],[backers_count]],2),0)</f>
        <v>21.2</v>
      </c>
      <c r="Q3112" t="s">
        <v>8328</v>
      </c>
      <c r="R3112" t="s">
        <v>8332</v>
      </c>
      <c r="S3112" s="14">
        <f>(((Table1[[#This Row],[launched_at]]/60)/60)/24)+DATE(1970,1,1)</f>
        <v>42141.762800925921</v>
      </c>
      <c r="T3112" s="14">
        <f>(((Table1[[#This Row],[deadline]]/60)/60)/24)+DATE(1970,1,1)</f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9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>ROUND(Table1[[#This Row],[pledged]]/Table1[[#This Row],[goal]]*100,0)</f>
        <v>1</v>
      </c>
      <c r="P3113">
        <f>IFERROR(ROUND(Table1[[#This Row],[pledged]]/Table1[[#This Row],[backers_count]],2),0)</f>
        <v>17.670000000000002</v>
      </c>
      <c r="Q3113" t="s">
        <v>8309</v>
      </c>
      <c r="R3113" t="s">
        <v>8316</v>
      </c>
      <c r="S3113" s="14">
        <f>(((Table1[[#This Row],[launched_at]]/60)/60)/24)+DATE(1970,1,1)</f>
        <v>42408.714814814812</v>
      </c>
      <c r="T3113" s="14">
        <f>(((Table1[[#This Row],[deadline]]/60)/60)/24)+DATE(1970,1,1)</f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9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>ROUND(Table1[[#This Row],[pledged]]/Table1[[#This Row],[goal]]*100,0)</f>
        <v>0</v>
      </c>
      <c r="P3114">
        <f>IFERROR(ROUND(Table1[[#This Row],[pledged]]/Table1[[#This Row],[backers_count]],2),0)</f>
        <v>26.25</v>
      </c>
      <c r="Q3114" t="s">
        <v>8309</v>
      </c>
      <c r="R3114" t="s">
        <v>8311</v>
      </c>
      <c r="S3114" s="14">
        <f>(((Table1[[#This Row],[launched_at]]/60)/60)/24)+DATE(1970,1,1)</f>
        <v>42384.680925925932</v>
      </c>
      <c r="T3114" s="14">
        <f>(((Table1[[#This Row],[deadline]]/60)/60)/24)+DATE(1970,1,1)</f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9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>ROUND(Table1[[#This Row],[pledged]]/Table1[[#This Row],[goal]]*100,0)</f>
        <v>0</v>
      </c>
      <c r="P3115">
        <f>IFERROR(ROUND(Table1[[#This Row],[pledged]]/Table1[[#This Row],[backers_count]],2),0)</f>
        <v>6.18</v>
      </c>
      <c r="Q3115" t="s">
        <v>8312</v>
      </c>
      <c r="R3115" t="s">
        <v>8349</v>
      </c>
      <c r="S3115" s="14">
        <f>(((Table1[[#This Row],[launched_at]]/60)/60)/24)+DATE(1970,1,1)</f>
        <v>41941.680567129632</v>
      </c>
      <c r="T3115" s="14">
        <f>(((Table1[[#This Row],[deadline]]/60)/60)/24)+DATE(1970,1,1)</f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9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>ROUND(Table1[[#This Row],[pledged]]/Table1[[#This Row],[goal]]*100,0)</f>
        <v>2</v>
      </c>
      <c r="P3116">
        <f>IFERROR(ROUND(Table1[[#This Row],[pledged]]/Table1[[#This Row],[backers_count]],2),0)</f>
        <v>17.5</v>
      </c>
      <c r="Q3116" t="s">
        <v>8312</v>
      </c>
      <c r="R3116" t="s">
        <v>8353</v>
      </c>
      <c r="S3116" s="14">
        <f>(((Table1[[#This Row],[launched_at]]/60)/60)/24)+DATE(1970,1,1)</f>
        <v>41550.922974537039</v>
      </c>
      <c r="T3116" s="14">
        <f>(((Table1[[#This Row],[deadline]]/60)/60)/24)+DATE(1970,1,1)</f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9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>ROUND(Table1[[#This Row],[pledged]]/Table1[[#This Row],[goal]]*100,0)</f>
        <v>11</v>
      </c>
      <c r="P3117">
        <f>IFERROR(ROUND(Table1[[#This Row],[pledged]]/Table1[[#This Row],[backers_count]],2),0)</f>
        <v>52.5</v>
      </c>
      <c r="Q3117" t="s">
        <v>8312</v>
      </c>
      <c r="R3117" t="s">
        <v>8357</v>
      </c>
      <c r="S3117" s="14">
        <f>(((Table1[[#This Row],[launched_at]]/60)/60)/24)+DATE(1970,1,1)</f>
        <v>42524.36650462963</v>
      </c>
      <c r="T3117" s="14">
        <f>(((Table1[[#This Row],[deadline]]/60)/60)/24)+DATE(1970,1,1)</f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9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>ROUND(Table1[[#This Row],[pledged]]/Table1[[#This Row],[goal]]*100,0)</f>
        <v>0</v>
      </c>
      <c r="P3118">
        <f>IFERROR(ROUND(Table1[[#This Row],[pledged]]/Table1[[#This Row],[backers_count]],2),0)</f>
        <v>52.5</v>
      </c>
      <c r="Q3118" t="s">
        <v>8324</v>
      </c>
      <c r="R3118" t="s">
        <v>8325</v>
      </c>
      <c r="S3118" s="14">
        <f>(((Table1[[#This Row],[launched_at]]/60)/60)/24)+DATE(1970,1,1)</f>
        <v>42766.956921296296</v>
      </c>
      <c r="T3118" s="14">
        <f>(((Table1[[#This Row],[deadline]]/60)/60)/24)+DATE(1970,1,1)</f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9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>ROUND(Table1[[#This Row],[pledged]]/Table1[[#This Row],[goal]]*100,0)</f>
        <v>1</v>
      </c>
      <c r="P3119">
        <f>IFERROR(ROUND(Table1[[#This Row],[pledged]]/Table1[[#This Row],[backers_count]],2),0)</f>
        <v>52.5</v>
      </c>
      <c r="Q3119" t="s">
        <v>8324</v>
      </c>
      <c r="R3119" t="s">
        <v>8327</v>
      </c>
      <c r="S3119" s="14">
        <f>(((Table1[[#This Row],[launched_at]]/60)/60)/24)+DATE(1970,1,1)</f>
        <v>41856.672152777777</v>
      </c>
      <c r="T3119" s="14">
        <f>(((Table1[[#This Row],[deadline]]/60)/60)/24)+DATE(1970,1,1)</f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9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>ROUND(Table1[[#This Row],[pledged]]/Table1[[#This Row],[goal]]*100,0)</f>
        <v>2</v>
      </c>
      <c r="P3120">
        <f>IFERROR(ROUND(Table1[[#This Row],[pledged]]/Table1[[#This Row],[backers_count]],2),0)</f>
        <v>34.67</v>
      </c>
      <c r="Q3120" t="s">
        <v>8317</v>
      </c>
      <c r="R3120" t="s">
        <v>8335</v>
      </c>
      <c r="S3120" s="14">
        <f>(((Table1[[#This Row],[launched_at]]/60)/60)/24)+DATE(1970,1,1)</f>
        <v>41361.886469907404</v>
      </c>
      <c r="T3120" s="14">
        <f>(((Table1[[#This Row],[deadline]]/60)/60)/24)+DATE(1970,1,1)</f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9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>ROUND(Table1[[#This Row],[pledged]]/Table1[[#This Row],[goal]]*100,0)</f>
        <v>1</v>
      </c>
      <c r="P3121">
        <f>IFERROR(ROUND(Table1[[#This Row],[pledged]]/Table1[[#This Row],[backers_count]],2),0)</f>
        <v>17</v>
      </c>
      <c r="Q3121" t="s">
        <v>8309</v>
      </c>
      <c r="R3121" t="s">
        <v>8319</v>
      </c>
      <c r="S3121" s="14">
        <f>(((Table1[[#This Row],[launched_at]]/60)/60)/24)+DATE(1970,1,1)</f>
        <v>42656.717303240745</v>
      </c>
      <c r="T3121" s="14">
        <f>(((Table1[[#This Row],[deadline]]/60)/60)/24)+DATE(1970,1,1)</f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9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>ROUND(Table1[[#This Row],[pledged]]/Table1[[#This Row],[goal]]*100,0)</f>
        <v>1</v>
      </c>
      <c r="P3122">
        <f>IFERROR(ROUND(Table1[[#This Row],[pledged]]/Table1[[#This Row],[backers_count]],2),0)</f>
        <v>12.75</v>
      </c>
      <c r="Q3122" t="s">
        <v>8324</v>
      </c>
      <c r="R3122" t="s">
        <v>8336</v>
      </c>
      <c r="S3122" s="14">
        <f>(((Table1[[#This Row],[launched_at]]/60)/60)/24)+DATE(1970,1,1)</f>
        <v>42018.94049768518</v>
      </c>
      <c r="T3122" s="14">
        <f>(((Table1[[#This Row],[deadline]]/60)/60)/24)+DATE(1970,1,1)</f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9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>ROUND(Table1[[#This Row],[pledged]]/Table1[[#This Row],[goal]]*100,0)</f>
        <v>144</v>
      </c>
      <c r="P3123">
        <f>IFERROR(ROUND(Table1[[#This Row],[pledged]]/Table1[[#This Row],[backers_count]],2),0)</f>
        <v>50.5</v>
      </c>
      <c r="Q3123" t="s">
        <v>8309</v>
      </c>
      <c r="R3123" t="s">
        <v>8311</v>
      </c>
      <c r="S3123" s="14">
        <f>(((Table1[[#This Row],[launched_at]]/60)/60)/24)+DATE(1970,1,1)</f>
        <v>42683.420312500006</v>
      </c>
      <c r="T3123" s="14">
        <f>(((Table1[[#This Row],[deadline]]/60)/60)/24)+DATE(1970,1,1)</f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9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>ROUND(Table1[[#This Row],[pledged]]/Table1[[#This Row],[goal]]*100,0)</f>
        <v>2</v>
      </c>
      <c r="P3124">
        <f>IFERROR(ROUND(Table1[[#This Row],[pledged]]/Table1[[#This Row],[backers_count]],2),0)</f>
        <v>50.5</v>
      </c>
      <c r="Q3124" t="s">
        <v>8328</v>
      </c>
      <c r="R3124" t="s">
        <v>8351</v>
      </c>
      <c r="S3124" s="14">
        <f>(((Table1[[#This Row],[launched_at]]/60)/60)/24)+DATE(1970,1,1)</f>
        <v>42599.965324074074</v>
      </c>
      <c r="T3124" s="14">
        <f>(((Table1[[#This Row],[deadline]]/60)/60)/24)+DATE(1970,1,1)</f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9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>ROUND(Table1[[#This Row],[pledged]]/Table1[[#This Row],[goal]]*100,0)</f>
        <v>13</v>
      </c>
      <c r="P3125">
        <f>IFERROR(ROUND(Table1[[#This Row],[pledged]]/Table1[[#This Row],[backers_count]],2),0)</f>
        <v>14.43</v>
      </c>
      <c r="Q3125" t="s">
        <v>8314</v>
      </c>
      <c r="R3125" t="s">
        <v>8356</v>
      </c>
      <c r="S3125" s="14">
        <f>(((Table1[[#This Row],[launched_at]]/60)/60)/24)+DATE(1970,1,1)</f>
        <v>42472.449467592596</v>
      </c>
      <c r="T3125" s="14">
        <f>(((Table1[[#This Row],[deadline]]/60)/60)/24)+DATE(1970,1,1)</f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9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>ROUND(Table1[[#This Row],[pledged]]/Table1[[#This Row],[goal]]*100,0)</f>
        <v>3</v>
      </c>
      <c r="P3126">
        <f>IFERROR(ROUND(Table1[[#This Row],[pledged]]/Table1[[#This Row],[backers_count]],2),0)</f>
        <v>50.5</v>
      </c>
      <c r="Q3126" t="s">
        <v>8324</v>
      </c>
      <c r="R3126" t="s">
        <v>8327</v>
      </c>
      <c r="S3126" s="14">
        <f>(((Table1[[#This Row],[launched_at]]/60)/60)/24)+DATE(1970,1,1)</f>
        <v>42615.142870370371</v>
      </c>
      <c r="T3126" s="14">
        <f>(((Table1[[#This Row],[deadline]]/60)/60)/24)+DATE(1970,1,1)</f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9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>ROUND(Table1[[#This Row],[pledged]]/Table1[[#This Row],[goal]]*100,0)</f>
        <v>2</v>
      </c>
      <c r="P3127">
        <f>IFERROR(ROUND(Table1[[#This Row],[pledged]]/Table1[[#This Row],[backers_count]],2),0)</f>
        <v>100</v>
      </c>
      <c r="Q3127" t="s">
        <v>8322</v>
      </c>
      <c r="R3127" t="s">
        <v>8326</v>
      </c>
      <c r="S3127" s="14">
        <f>(((Table1[[#This Row],[launched_at]]/60)/60)/24)+DATE(1970,1,1)</f>
        <v>42079.628344907411</v>
      </c>
      <c r="T3127" s="14">
        <f>(((Table1[[#This Row],[deadline]]/60)/60)/24)+DATE(1970,1,1)</f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9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>ROUND(Table1[[#This Row],[pledged]]/Table1[[#This Row],[goal]]*100,0)</f>
        <v>2</v>
      </c>
      <c r="P3128">
        <f>IFERROR(ROUND(Table1[[#This Row],[pledged]]/Table1[[#This Row],[backers_count]],2),0)</f>
        <v>100</v>
      </c>
      <c r="Q3128" t="s">
        <v>8309</v>
      </c>
      <c r="R3128" t="s">
        <v>8343</v>
      </c>
      <c r="S3128" s="14">
        <f>(((Table1[[#This Row],[launched_at]]/60)/60)/24)+DATE(1970,1,1)</f>
        <v>42073.798171296294</v>
      </c>
      <c r="T3128" s="14">
        <f>(((Table1[[#This Row],[deadline]]/60)/60)/24)+DATE(1970,1,1)</f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9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>ROUND(Table1[[#This Row],[pledged]]/Table1[[#This Row],[goal]]*100,0)</f>
        <v>1</v>
      </c>
      <c r="P3129">
        <f>IFERROR(ROUND(Table1[[#This Row],[pledged]]/Table1[[#This Row],[backers_count]],2),0)</f>
        <v>100</v>
      </c>
      <c r="Q3129" t="s">
        <v>8328</v>
      </c>
      <c r="R3129" t="s">
        <v>8351</v>
      </c>
      <c r="S3129" s="14">
        <f>(((Table1[[#This Row],[launched_at]]/60)/60)/24)+DATE(1970,1,1)</f>
        <v>41227.641724537039</v>
      </c>
      <c r="T3129" s="14">
        <f>(((Table1[[#This Row],[deadline]]/60)/60)/24)+DATE(1970,1,1)</f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9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>ROUND(Table1[[#This Row],[pledged]]/Table1[[#This Row],[goal]]*100,0)</f>
        <v>3</v>
      </c>
      <c r="P3130">
        <f>IFERROR(ROUND(Table1[[#This Row],[pledged]]/Table1[[#This Row],[backers_count]],2),0)</f>
        <v>10</v>
      </c>
      <c r="Q3130" t="s">
        <v>8317</v>
      </c>
      <c r="R3130" t="s">
        <v>8335</v>
      </c>
      <c r="S3130" s="14">
        <f>(((Table1[[#This Row],[launched_at]]/60)/60)/24)+DATE(1970,1,1)</f>
        <v>42384.110775462963</v>
      </c>
      <c r="T3130" s="14">
        <f>(((Table1[[#This Row],[deadline]]/60)/60)/24)+DATE(1970,1,1)</f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9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>ROUND(Table1[[#This Row],[pledged]]/Table1[[#This Row],[goal]]*100,0)</f>
        <v>0</v>
      </c>
      <c r="P3131">
        <f>IFERROR(ROUND(Table1[[#This Row],[pledged]]/Table1[[#This Row],[backers_count]],2),0)</f>
        <v>100</v>
      </c>
      <c r="Q3131" t="s">
        <v>8320</v>
      </c>
      <c r="R3131" t="s">
        <v>8346</v>
      </c>
      <c r="S3131" s="14">
        <f>(((Table1[[#This Row],[launched_at]]/60)/60)/24)+DATE(1970,1,1)</f>
        <v>41854.747592592597</v>
      </c>
      <c r="T3131" s="14">
        <f>(((Table1[[#This Row],[deadline]]/60)/60)/24)+DATE(1970,1,1)</f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9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>ROUND(Table1[[#This Row],[pledged]]/Table1[[#This Row],[goal]]*100,0)</f>
        <v>0</v>
      </c>
      <c r="P3132">
        <f>IFERROR(ROUND(Table1[[#This Row],[pledged]]/Table1[[#This Row],[backers_count]],2),0)</f>
        <v>50</v>
      </c>
      <c r="Q3132" t="s">
        <v>8320</v>
      </c>
      <c r="R3132" t="s">
        <v>8346</v>
      </c>
      <c r="S3132" s="14">
        <f>(((Table1[[#This Row],[launched_at]]/60)/60)/24)+DATE(1970,1,1)</f>
        <v>42124.893182870372</v>
      </c>
      <c r="T3132" s="14">
        <f>(((Table1[[#This Row],[deadline]]/60)/60)/24)+DATE(1970,1,1)</f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9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>ROUND(Table1[[#This Row],[pledged]]/Table1[[#This Row],[goal]]*100,0)</f>
        <v>4</v>
      </c>
      <c r="P3133">
        <f>IFERROR(ROUND(Table1[[#This Row],[pledged]]/Table1[[#This Row],[backers_count]],2),0)</f>
        <v>33.33</v>
      </c>
      <c r="Q3133" t="s">
        <v>8320</v>
      </c>
      <c r="R3133" t="s">
        <v>8346</v>
      </c>
      <c r="S3133" s="14">
        <f>(((Table1[[#This Row],[launched_at]]/60)/60)/24)+DATE(1970,1,1)</f>
        <v>42656.86137731481</v>
      </c>
      <c r="T3133" s="14">
        <f>(((Table1[[#This Row],[deadline]]/60)/60)/24)+DATE(1970,1,1)</f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9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>ROUND(Table1[[#This Row],[pledged]]/Table1[[#This Row],[goal]]*100,0)</f>
        <v>0</v>
      </c>
      <c r="P3134">
        <f>IFERROR(ROUND(Table1[[#This Row],[pledged]]/Table1[[#This Row],[backers_count]],2),0)</f>
        <v>100</v>
      </c>
      <c r="Q3134" t="s">
        <v>8309</v>
      </c>
      <c r="R3134" t="s">
        <v>8311</v>
      </c>
      <c r="S3134" s="14">
        <f>(((Table1[[#This Row],[launched_at]]/60)/60)/24)+DATE(1970,1,1)</f>
        <v>42172.816423611104</v>
      </c>
      <c r="T3134" s="14">
        <f>(((Table1[[#This Row],[deadline]]/60)/60)/24)+DATE(1970,1,1)</f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9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>ROUND(Table1[[#This Row],[pledged]]/Table1[[#This Row],[goal]]*100,0)</f>
        <v>5</v>
      </c>
      <c r="P3135">
        <f>IFERROR(ROUND(Table1[[#This Row],[pledged]]/Table1[[#This Row],[backers_count]],2),0)</f>
        <v>100</v>
      </c>
      <c r="Q3135" t="s">
        <v>8312</v>
      </c>
      <c r="R3135" t="s">
        <v>8349</v>
      </c>
      <c r="S3135" s="14">
        <f>(((Table1[[#This Row],[launched_at]]/60)/60)/24)+DATE(1970,1,1)</f>
        <v>42360.437152777777</v>
      </c>
      <c r="T3135" s="14">
        <f>(((Table1[[#This Row],[deadline]]/60)/60)/24)+DATE(1970,1,1)</f>
        <v>42420.437152777777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9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>ROUND(Table1[[#This Row],[pledged]]/Table1[[#This Row],[goal]]*100,0)</f>
        <v>0</v>
      </c>
      <c r="P3136">
        <f>IFERROR(ROUND(Table1[[#This Row],[pledged]]/Table1[[#This Row],[backers_count]],2),0)</f>
        <v>100</v>
      </c>
      <c r="Q3136" t="s">
        <v>8312</v>
      </c>
      <c r="R3136" t="s">
        <v>8349</v>
      </c>
      <c r="S3136" s="14">
        <f>(((Table1[[#This Row],[launched_at]]/60)/60)/24)+DATE(1970,1,1)</f>
        <v>42340.360312500001</v>
      </c>
      <c r="T3136" s="14">
        <f>(((Table1[[#This Row],[deadline]]/60)/60)/24)+DATE(1970,1,1)</f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9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>ROUND(Table1[[#This Row],[pledged]]/Table1[[#This Row],[goal]]*100,0)</f>
        <v>8</v>
      </c>
      <c r="P3137">
        <f>IFERROR(ROUND(Table1[[#This Row],[pledged]]/Table1[[#This Row],[backers_count]],2),0)</f>
        <v>100</v>
      </c>
      <c r="Q3137" t="s">
        <v>8312</v>
      </c>
      <c r="R3137" t="s">
        <v>8353</v>
      </c>
      <c r="S3137" s="14">
        <f>(((Table1[[#This Row],[launched_at]]/60)/60)/24)+DATE(1970,1,1)</f>
        <v>41991.713460648149</v>
      </c>
      <c r="T3137" s="14">
        <f>(((Table1[[#This Row],[deadline]]/60)/60)/24)+DATE(1970,1,1)</f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9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>ROUND(Table1[[#This Row],[pledged]]/Table1[[#This Row],[goal]]*100,0)</f>
        <v>4</v>
      </c>
      <c r="P3138">
        <f>IFERROR(ROUND(Table1[[#This Row],[pledged]]/Table1[[#This Row],[backers_count]],2),0)</f>
        <v>100</v>
      </c>
      <c r="Q3138" t="s">
        <v>8314</v>
      </c>
      <c r="R3138" t="s">
        <v>8356</v>
      </c>
      <c r="S3138" s="14">
        <f>(((Table1[[#This Row],[launched_at]]/60)/60)/24)+DATE(1970,1,1)</f>
        <v>41871.65315972222</v>
      </c>
      <c r="T3138" s="14">
        <f>(((Table1[[#This Row],[deadline]]/60)/60)/24)+DATE(1970,1,1)</f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9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>ROUND(Table1[[#This Row],[pledged]]/Table1[[#This Row],[goal]]*100,0)</f>
        <v>3</v>
      </c>
      <c r="P3139">
        <f>IFERROR(ROUND(Table1[[#This Row],[pledged]]/Table1[[#This Row],[backers_count]],2),0)</f>
        <v>100</v>
      </c>
      <c r="Q3139" t="s">
        <v>8312</v>
      </c>
      <c r="R3139" t="s">
        <v>8350</v>
      </c>
      <c r="S3139" s="14">
        <f>(((Table1[[#This Row],[launched_at]]/60)/60)/24)+DATE(1970,1,1)</f>
        <v>40672.729872685188</v>
      </c>
      <c r="T3139" s="14">
        <f>(((Table1[[#This Row],[deadline]]/60)/60)/24)+DATE(1970,1,1)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9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>ROUND(Table1[[#This Row],[pledged]]/Table1[[#This Row],[goal]]*100,0)</f>
        <v>0</v>
      </c>
      <c r="P3140">
        <f>IFERROR(ROUND(Table1[[#This Row],[pledged]]/Table1[[#This Row],[backers_count]],2),0)</f>
        <v>50</v>
      </c>
      <c r="Q3140" t="s">
        <v>8309</v>
      </c>
      <c r="R3140" t="s">
        <v>8343</v>
      </c>
      <c r="S3140" s="14">
        <f>(((Table1[[#This Row],[launched_at]]/60)/60)/24)+DATE(1970,1,1)</f>
        <v>42063.721817129626</v>
      </c>
      <c r="T3140" s="14">
        <f>(((Table1[[#This Row],[deadline]]/60)/60)/24)+DATE(1970,1,1)</f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9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>ROUND(Table1[[#This Row],[pledged]]/Table1[[#This Row],[goal]]*100,0)</f>
        <v>1</v>
      </c>
      <c r="P3141">
        <f>IFERROR(ROUND(Table1[[#This Row],[pledged]]/Table1[[#This Row],[backers_count]],2),0)</f>
        <v>100</v>
      </c>
      <c r="Q3141" t="s">
        <v>8320</v>
      </c>
      <c r="R3141" t="s">
        <v>8346</v>
      </c>
      <c r="S3141" s="14">
        <f>(((Table1[[#This Row],[launched_at]]/60)/60)/24)+DATE(1970,1,1)</f>
        <v>42440.650335648148</v>
      </c>
      <c r="T3141" s="14">
        <f>(((Table1[[#This Row],[deadline]]/60)/60)/24)+DATE(1970,1,1)</f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9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>ROUND(Table1[[#This Row],[pledged]]/Table1[[#This Row],[goal]]*100,0)</f>
        <v>2</v>
      </c>
      <c r="P3142">
        <f>IFERROR(ROUND(Table1[[#This Row],[pledged]]/Table1[[#This Row],[backers_count]],2),0)</f>
        <v>25</v>
      </c>
      <c r="Q3142" t="s">
        <v>8312</v>
      </c>
      <c r="R3142" t="s">
        <v>8357</v>
      </c>
      <c r="S3142" s="14">
        <f>(((Table1[[#This Row],[launched_at]]/60)/60)/24)+DATE(1970,1,1)</f>
        <v>40736.668032407404</v>
      </c>
      <c r="T3142" s="14">
        <f>(((Table1[[#This Row],[deadline]]/60)/60)/24)+DATE(1970,1,1)</f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9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>ROUND(Table1[[#This Row],[pledged]]/Table1[[#This Row],[goal]]*100,0)</f>
        <v>1</v>
      </c>
      <c r="P3143">
        <f>IFERROR(ROUND(Table1[[#This Row],[pledged]]/Table1[[#This Row],[backers_count]],2),0)</f>
        <v>100</v>
      </c>
      <c r="Q3143" t="s">
        <v>8324</v>
      </c>
      <c r="R3143" t="s">
        <v>8325</v>
      </c>
      <c r="S3143" s="14">
        <f>(((Table1[[#This Row],[launched_at]]/60)/60)/24)+DATE(1970,1,1)</f>
        <v>42132.9143287037</v>
      </c>
      <c r="T3143" s="14">
        <f>(((Table1[[#This Row],[deadline]]/60)/60)/24)+DATE(1970,1,1)</f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9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>ROUND(Table1[[#This Row],[pledged]]/Table1[[#This Row],[goal]]*100,0)</f>
        <v>100</v>
      </c>
      <c r="P3144">
        <f>IFERROR(ROUND(Table1[[#This Row],[pledged]]/Table1[[#This Row],[backers_count]],2),0)</f>
        <v>20</v>
      </c>
      <c r="Q3144" t="s">
        <v>8324</v>
      </c>
      <c r="R3144" t="s">
        <v>8327</v>
      </c>
      <c r="S3144" s="14">
        <f>(((Table1[[#This Row],[launched_at]]/60)/60)/24)+DATE(1970,1,1)</f>
        <v>42649.54923611111</v>
      </c>
      <c r="T3144" s="14">
        <f>(((Table1[[#This Row],[deadline]]/60)/60)/24)+DATE(1970,1,1)</f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9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>ROUND(Table1[[#This Row],[pledged]]/Table1[[#This Row],[goal]]*100,0)</f>
        <v>20</v>
      </c>
      <c r="P3145">
        <f>IFERROR(ROUND(Table1[[#This Row],[pledged]]/Table1[[#This Row],[backers_count]],2),0)</f>
        <v>100</v>
      </c>
      <c r="Q3145" t="s">
        <v>8324</v>
      </c>
      <c r="R3145" t="s">
        <v>8336</v>
      </c>
      <c r="S3145" s="14">
        <f>(((Table1[[#This Row],[launched_at]]/60)/60)/24)+DATE(1970,1,1)</f>
        <v>41946.936909722222</v>
      </c>
      <c r="T3145" s="14">
        <f>(((Table1[[#This Row],[deadline]]/60)/60)/24)+DATE(1970,1,1)</f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9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>ROUND(Table1[[#This Row],[pledged]]/Table1[[#This Row],[goal]]*100,0)</f>
        <v>10</v>
      </c>
      <c r="P3146">
        <f>IFERROR(ROUND(Table1[[#This Row],[pledged]]/Table1[[#This Row],[backers_count]],2),0)</f>
        <v>100</v>
      </c>
      <c r="Q3146" t="s">
        <v>8324</v>
      </c>
      <c r="R3146" t="s">
        <v>8327</v>
      </c>
      <c r="S3146" s="14">
        <f>(((Table1[[#This Row],[launched_at]]/60)/60)/24)+DATE(1970,1,1)</f>
        <v>42203.677766203706</v>
      </c>
      <c r="T3146" s="14">
        <f>(((Table1[[#This Row],[deadline]]/60)/60)/24)+DATE(1970,1,1)</f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9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>ROUND(Table1[[#This Row],[pledged]]/Table1[[#This Row],[goal]]*100,0)</f>
        <v>2</v>
      </c>
      <c r="P3147">
        <f>IFERROR(ROUND(Table1[[#This Row],[pledged]]/Table1[[#This Row],[backers_count]],2),0)</f>
        <v>25</v>
      </c>
      <c r="Q3147" t="s">
        <v>8324</v>
      </c>
      <c r="R3147" t="s">
        <v>8327</v>
      </c>
      <c r="S3147" s="14">
        <f>(((Table1[[#This Row],[launched_at]]/60)/60)/24)+DATE(1970,1,1)</f>
        <v>41858.214629629627</v>
      </c>
      <c r="T3147" s="14">
        <f>(((Table1[[#This Row],[deadline]]/60)/60)/24)+DATE(1970,1,1)</f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9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>ROUND(Table1[[#This Row],[pledged]]/Table1[[#This Row],[goal]]*100,0)</f>
        <v>5</v>
      </c>
      <c r="P3148">
        <f>IFERROR(ROUND(Table1[[#This Row],[pledged]]/Table1[[#This Row],[backers_count]],2),0)</f>
        <v>100</v>
      </c>
      <c r="Q3148" t="s">
        <v>8324</v>
      </c>
      <c r="R3148" t="s">
        <v>8327</v>
      </c>
      <c r="S3148" s="14">
        <f>(((Table1[[#This Row],[launched_at]]/60)/60)/24)+DATE(1970,1,1)</f>
        <v>41914.590011574073</v>
      </c>
      <c r="T3148" s="14">
        <f>(((Table1[[#This Row],[deadline]]/60)/60)/24)+DATE(1970,1,1)</f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9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>ROUND(Table1[[#This Row],[pledged]]/Table1[[#This Row],[goal]]*100,0)</f>
        <v>20</v>
      </c>
      <c r="P3149">
        <f>IFERROR(ROUND(Table1[[#This Row],[pledged]]/Table1[[#This Row],[backers_count]],2),0)</f>
        <v>100</v>
      </c>
      <c r="Q3149" t="s">
        <v>8324</v>
      </c>
      <c r="R3149" t="s">
        <v>8327</v>
      </c>
      <c r="S3149" s="14">
        <f>(((Table1[[#This Row],[launched_at]]/60)/60)/24)+DATE(1970,1,1)</f>
        <v>42125.644467592589</v>
      </c>
      <c r="T3149" s="14">
        <f>(((Table1[[#This Row],[deadline]]/60)/60)/24)+DATE(1970,1,1)</f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9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>ROUND(Table1[[#This Row],[pledged]]/Table1[[#This Row],[goal]]*100,0)</f>
        <v>17</v>
      </c>
      <c r="P3150">
        <f>IFERROR(ROUND(Table1[[#This Row],[pledged]]/Table1[[#This Row],[backers_count]],2),0)</f>
        <v>33.33</v>
      </c>
      <c r="Q3150" t="s">
        <v>8324</v>
      </c>
      <c r="R3150" t="s">
        <v>8327</v>
      </c>
      <c r="S3150" s="14">
        <f>(((Table1[[#This Row],[launched_at]]/60)/60)/24)+DATE(1970,1,1)</f>
        <v>42057.190960648149</v>
      </c>
      <c r="T3150" s="14">
        <f>(((Table1[[#This Row],[deadline]]/60)/60)/24)+DATE(1970,1,1)</f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9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>ROUND(Table1[[#This Row],[pledged]]/Table1[[#This Row],[goal]]*100,0)</f>
        <v>10</v>
      </c>
      <c r="P3151">
        <f>IFERROR(ROUND(Table1[[#This Row],[pledged]]/Table1[[#This Row],[backers_count]],2),0)</f>
        <v>16.670000000000002</v>
      </c>
      <c r="Q3151" t="s">
        <v>8324</v>
      </c>
      <c r="R3151" t="s">
        <v>8327</v>
      </c>
      <c r="S3151" s="14">
        <f>(((Table1[[#This Row],[launched_at]]/60)/60)/24)+DATE(1970,1,1)</f>
        <v>42188.83293981482</v>
      </c>
      <c r="T3151" s="14">
        <f>(((Table1[[#This Row],[deadline]]/60)/60)/24)+DATE(1970,1,1)</f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9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>ROUND(Table1[[#This Row],[pledged]]/Table1[[#This Row],[goal]]*100,0)</f>
        <v>1</v>
      </c>
      <c r="P3152">
        <f>IFERROR(ROUND(Table1[[#This Row],[pledged]]/Table1[[#This Row],[backers_count]],2),0)</f>
        <v>24</v>
      </c>
      <c r="Q3152" t="s">
        <v>8324</v>
      </c>
      <c r="R3152" t="s">
        <v>8327</v>
      </c>
      <c r="S3152" s="14">
        <f>(((Table1[[#This Row],[launched_at]]/60)/60)/24)+DATE(1970,1,1)</f>
        <v>42802.718784722223</v>
      </c>
      <c r="T3152" s="14">
        <f>(((Table1[[#This Row],[deadline]]/60)/60)/24)+DATE(1970,1,1)</f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9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>ROUND(Table1[[#This Row],[pledged]]/Table1[[#This Row],[goal]]*100,0)</f>
        <v>1</v>
      </c>
      <c r="P3153">
        <f>IFERROR(ROUND(Table1[[#This Row],[pledged]]/Table1[[#This Row],[backers_count]],2),0)</f>
        <v>10.56</v>
      </c>
      <c r="Q3153" t="s">
        <v>8309</v>
      </c>
      <c r="R3153" t="s">
        <v>8311</v>
      </c>
      <c r="S3153" s="14">
        <f>(((Table1[[#This Row],[launched_at]]/60)/60)/24)+DATE(1970,1,1)</f>
        <v>42636.645358796297</v>
      </c>
      <c r="T3153" s="14">
        <f>(((Table1[[#This Row],[deadline]]/60)/60)/24)+DATE(1970,1,1)</f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9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>ROUND(Table1[[#This Row],[pledged]]/Table1[[#This Row],[goal]]*100,0)</f>
        <v>2</v>
      </c>
      <c r="P3154">
        <f>IFERROR(ROUND(Table1[[#This Row],[pledged]]/Table1[[#This Row],[backers_count]],2),0)</f>
        <v>15.83</v>
      </c>
      <c r="Q3154" t="s">
        <v>8324</v>
      </c>
      <c r="R3154" t="s">
        <v>8327</v>
      </c>
      <c r="S3154" s="14">
        <f>(((Table1[[#This Row],[launched_at]]/60)/60)/24)+DATE(1970,1,1)</f>
        <v>41781.045173611114</v>
      </c>
      <c r="T3154" s="14">
        <f>(((Table1[[#This Row],[deadline]]/60)/60)/24)+DATE(1970,1,1)</f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9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>ROUND(Table1[[#This Row],[pledged]]/Table1[[#This Row],[goal]]*100,0)</f>
        <v>6</v>
      </c>
      <c r="P3155">
        <f>IFERROR(ROUND(Table1[[#This Row],[pledged]]/Table1[[#This Row],[backers_count]],2),0)</f>
        <v>9.5</v>
      </c>
      <c r="Q3155" t="s">
        <v>8324</v>
      </c>
      <c r="R3155" t="s">
        <v>8327</v>
      </c>
      <c r="S3155" s="14">
        <f>(((Table1[[#This Row],[launched_at]]/60)/60)/24)+DATE(1970,1,1)</f>
        <v>41920.963472222218</v>
      </c>
      <c r="T3155" s="14">
        <f>(((Table1[[#This Row],[deadline]]/60)/60)/24)+DATE(1970,1,1)</f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9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>ROUND(Table1[[#This Row],[pledged]]/Table1[[#This Row],[goal]]*100,0)</f>
        <v>3</v>
      </c>
      <c r="P3156">
        <f>IFERROR(ROUND(Table1[[#This Row],[pledged]]/Table1[[#This Row],[backers_count]],2),0)</f>
        <v>23.75</v>
      </c>
      <c r="Q3156" t="s">
        <v>8324</v>
      </c>
      <c r="R3156" t="s">
        <v>8327</v>
      </c>
      <c r="S3156" s="14">
        <f>(((Table1[[#This Row],[launched_at]]/60)/60)/24)+DATE(1970,1,1)</f>
        <v>42446.060694444444</v>
      </c>
      <c r="T3156" s="14">
        <f>(((Table1[[#This Row],[deadline]]/60)/60)/24)+DATE(1970,1,1)</f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9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>ROUND(Table1[[#This Row],[pledged]]/Table1[[#This Row],[goal]]*100,0)</f>
        <v>4</v>
      </c>
      <c r="P3157">
        <f>IFERROR(ROUND(Table1[[#This Row],[pledged]]/Table1[[#This Row],[backers_count]],2),0)</f>
        <v>23.5</v>
      </c>
      <c r="Q3157" t="s">
        <v>8314</v>
      </c>
      <c r="R3157" t="s">
        <v>8356</v>
      </c>
      <c r="S3157" s="14">
        <f>(((Table1[[#This Row],[launched_at]]/60)/60)/24)+DATE(1970,1,1)</f>
        <v>41936.020752314813</v>
      </c>
      <c r="T3157" s="14">
        <f>(((Table1[[#This Row],[deadline]]/60)/60)/24)+DATE(1970,1,1)</f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9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>ROUND(Table1[[#This Row],[pledged]]/Table1[[#This Row],[goal]]*100,0)</f>
        <v>3</v>
      </c>
      <c r="P3158">
        <f>IFERROR(ROUND(Table1[[#This Row],[pledged]]/Table1[[#This Row],[backers_count]],2),0)</f>
        <v>15.67</v>
      </c>
      <c r="Q3158" t="s">
        <v>8324</v>
      </c>
      <c r="R3158" t="s">
        <v>8327</v>
      </c>
      <c r="S3158" s="14">
        <f>(((Table1[[#This Row],[launched_at]]/60)/60)/24)+DATE(1970,1,1)</f>
        <v>42029.135879629626</v>
      </c>
      <c r="T3158" s="14">
        <f>(((Table1[[#This Row],[deadline]]/60)/60)/24)+DATE(1970,1,1)</f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9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>ROUND(Table1[[#This Row],[pledged]]/Table1[[#This Row],[goal]]*100,0)</f>
        <v>9</v>
      </c>
      <c r="P3159">
        <f>IFERROR(ROUND(Table1[[#This Row],[pledged]]/Table1[[#This Row],[backers_count]],2),0)</f>
        <v>31</v>
      </c>
      <c r="Q3159" t="s">
        <v>8314</v>
      </c>
      <c r="R3159" t="s">
        <v>8352</v>
      </c>
      <c r="S3159" s="14">
        <f>(((Table1[[#This Row],[launched_at]]/60)/60)/24)+DATE(1970,1,1)</f>
        <v>42246.789965277778</v>
      </c>
      <c r="T3159" s="14">
        <f>(((Table1[[#This Row],[deadline]]/60)/60)/24)+DATE(1970,1,1)</f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9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>ROUND(Table1[[#This Row],[pledged]]/Table1[[#This Row],[goal]]*100,0)</f>
        <v>1</v>
      </c>
      <c r="P3160">
        <f>IFERROR(ROUND(Table1[[#This Row],[pledged]]/Table1[[#This Row],[backers_count]],2),0)</f>
        <v>15.33</v>
      </c>
      <c r="Q3160" t="s">
        <v>8322</v>
      </c>
      <c r="R3160" t="s">
        <v>8338</v>
      </c>
      <c r="S3160" s="14">
        <f>(((Table1[[#This Row],[launched_at]]/60)/60)/24)+DATE(1970,1,1)</f>
        <v>41968.172106481477</v>
      </c>
      <c r="T3160" s="14">
        <f>(((Table1[[#This Row],[deadline]]/60)/60)/24)+DATE(1970,1,1)</f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9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>ROUND(Table1[[#This Row],[pledged]]/Table1[[#This Row],[goal]]*100,0)</f>
        <v>0</v>
      </c>
      <c r="P3161">
        <f>IFERROR(ROUND(Table1[[#This Row],[pledged]]/Table1[[#This Row],[backers_count]],2),0)</f>
        <v>22.75</v>
      </c>
      <c r="Q3161" t="s">
        <v>8309</v>
      </c>
      <c r="R3161" t="s">
        <v>8316</v>
      </c>
      <c r="S3161" s="14">
        <f>(((Table1[[#This Row],[launched_at]]/60)/60)/24)+DATE(1970,1,1)</f>
        <v>42551.884189814817</v>
      </c>
      <c r="T3161" s="14">
        <f>(((Table1[[#This Row],[deadline]]/60)/60)/24)+DATE(1970,1,1)</f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9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>ROUND(Table1[[#This Row],[pledged]]/Table1[[#This Row],[goal]]*100,0)</f>
        <v>0</v>
      </c>
      <c r="P3162">
        <f>IFERROR(ROUND(Table1[[#This Row],[pledged]]/Table1[[#This Row],[backers_count]],2),0)</f>
        <v>90</v>
      </c>
      <c r="Q3162" t="s">
        <v>8309</v>
      </c>
      <c r="R3162" t="s">
        <v>8343</v>
      </c>
      <c r="S3162" s="14">
        <f>(((Table1[[#This Row],[launched_at]]/60)/60)/24)+DATE(1970,1,1)</f>
        <v>42384.306840277779</v>
      </c>
      <c r="T3162" s="14">
        <f>(((Table1[[#This Row],[deadline]]/60)/60)/24)+DATE(1970,1,1)</f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9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>ROUND(Table1[[#This Row],[pledged]]/Table1[[#This Row],[goal]]*100,0)</f>
        <v>1</v>
      </c>
      <c r="P3163">
        <f>IFERROR(ROUND(Table1[[#This Row],[pledged]]/Table1[[#This Row],[backers_count]],2),0)</f>
        <v>22.5</v>
      </c>
      <c r="Q3163" t="s">
        <v>8309</v>
      </c>
      <c r="R3163" t="s">
        <v>8311</v>
      </c>
      <c r="S3163" s="14">
        <f>(((Table1[[#This Row],[launched_at]]/60)/60)/24)+DATE(1970,1,1)</f>
        <v>42752.845451388886</v>
      </c>
      <c r="T3163" s="14">
        <f>(((Table1[[#This Row],[deadline]]/60)/60)/24)+DATE(1970,1,1)</f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9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>ROUND(Table1[[#This Row],[pledged]]/Table1[[#This Row],[goal]]*100,0)</f>
        <v>5</v>
      </c>
      <c r="P3164">
        <f>IFERROR(ROUND(Table1[[#This Row],[pledged]]/Table1[[#This Row],[backers_count]],2),0)</f>
        <v>18</v>
      </c>
      <c r="Q3164" t="s">
        <v>8328</v>
      </c>
      <c r="R3164" t="s">
        <v>8351</v>
      </c>
      <c r="S3164" s="14">
        <f>(((Table1[[#This Row],[launched_at]]/60)/60)/24)+DATE(1970,1,1)</f>
        <v>40921.117662037039</v>
      </c>
      <c r="T3164" s="14">
        <f>(((Table1[[#This Row],[deadline]]/60)/60)/24)+DATE(1970,1,1)</f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9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>ROUND(Table1[[#This Row],[pledged]]/Table1[[#This Row],[goal]]*100,0)</f>
        <v>0</v>
      </c>
      <c r="P3165">
        <f>IFERROR(ROUND(Table1[[#This Row],[pledged]]/Table1[[#This Row],[backers_count]],2),0)</f>
        <v>30</v>
      </c>
      <c r="Q3165" t="s">
        <v>8328</v>
      </c>
      <c r="R3165" t="s">
        <v>8351</v>
      </c>
      <c r="S3165" s="14">
        <f>(((Table1[[#This Row],[launched_at]]/60)/60)/24)+DATE(1970,1,1)</f>
        <v>41829.965532407405</v>
      </c>
      <c r="T3165" s="14">
        <f>(((Table1[[#This Row],[deadline]]/60)/60)/24)+DATE(1970,1,1)</f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9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>ROUND(Table1[[#This Row],[pledged]]/Table1[[#This Row],[goal]]*100,0)</f>
        <v>1</v>
      </c>
      <c r="P3166">
        <f>IFERROR(ROUND(Table1[[#This Row],[pledged]]/Table1[[#This Row],[backers_count]],2),0)</f>
        <v>18</v>
      </c>
      <c r="Q3166" t="s">
        <v>8320</v>
      </c>
      <c r="R3166" t="s">
        <v>8346</v>
      </c>
      <c r="S3166" s="14">
        <f>(((Table1[[#This Row],[launched_at]]/60)/60)/24)+DATE(1970,1,1)</f>
        <v>41809.754016203704</v>
      </c>
      <c r="T3166" s="14">
        <f>(((Table1[[#This Row],[deadline]]/60)/60)/24)+DATE(1970,1,1)</f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9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>ROUND(Table1[[#This Row],[pledged]]/Table1[[#This Row],[goal]]*100,0)</f>
        <v>0</v>
      </c>
      <c r="P3167">
        <f>IFERROR(ROUND(Table1[[#This Row],[pledged]]/Table1[[#This Row],[backers_count]],2),0)</f>
        <v>30</v>
      </c>
      <c r="Q3167" t="s">
        <v>8312</v>
      </c>
      <c r="R3167" t="s">
        <v>8357</v>
      </c>
      <c r="S3167" s="14">
        <f>(((Table1[[#This Row],[launched_at]]/60)/60)/24)+DATE(1970,1,1)</f>
        <v>41373.579675925925</v>
      </c>
      <c r="T3167" s="14">
        <f>(((Table1[[#This Row],[deadline]]/60)/60)/24)+DATE(1970,1,1)</f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9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>ROUND(Table1[[#This Row],[pledged]]/Table1[[#This Row],[goal]]*100,0)</f>
        <v>2</v>
      </c>
      <c r="P3168">
        <f>IFERROR(ROUND(Table1[[#This Row],[pledged]]/Table1[[#This Row],[backers_count]],2),0)</f>
        <v>30</v>
      </c>
      <c r="Q3168" t="s">
        <v>8324</v>
      </c>
      <c r="R3168" t="s">
        <v>8327</v>
      </c>
      <c r="S3168" s="14">
        <f>(((Table1[[#This Row],[launched_at]]/60)/60)/24)+DATE(1970,1,1)</f>
        <v>42358.684872685189</v>
      </c>
      <c r="T3168" s="14">
        <f>(((Table1[[#This Row],[deadline]]/60)/60)/24)+DATE(1970,1,1)</f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9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>ROUND(Table1[[#This Row],[pledged]]/Table1[[#This Row],[goal]]*100,0)</f>
        <v>0</v>
      </c>
      <c r="P3169">
        <f>IFERROR(ROUND(Table1[[#This Row],[pledged]]/Table1[[#This Row],[backers_count]],2),0)</f>
        <v>17.2</v>
      </c>
      <c r="Q3169" t="s">
        <v>8320</v>
      </c>
      <c r="R3169" t="s">
        <v>8358</v>
      </c>
      <c r="S3169" s="14">
        <f>(((Table1[[#This Row],[launched_at]]/60)/60)/24)+DATE(1970,1,1)</f>
        <v>41858.825439814813</v>
      </c>
      <c r="T3169" s="14">
        <f>(((Table1[[#This Row],[deadline]]/60)/60)/24)+DATE(1970,1,1)</f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9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>ROUND(Table1[[#This Row],[pledged]]/Table1[[#This Row],[goal]]*100,0)</f>
        <v>29</v>
      </c>
      <c r="P3170">
        <f>IFERROR(ROUND(Table1[[#This Row],[pledged]]/Table1[[#This Row],[backers_count]],2),0)</f>
        <v>14.33</v>
      </c>
      <c r="Q3170" t="s">
        <v>8324</v>
      </c>
      <c r="R3170" t="s">
        <v>8327</v>
      </c>
      <c r="S3170" s="14">
        <f>(((Table1[[#This Row],[launched_at]]/60)/60)/24)+DATE(1970,1,1)</f>
        <v>42512.626747685179</v>
      </c>
      <c r="T3170" s="14">
        <f>(((Table1[[#This Row],[deadline]]/60)/60)/24)+DATE(1970,1,1)</f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9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>ROUND(Table1[[#This Row],[pledged]]/Table1[[#This Row],[goal]]*100,0)</f>
        <v>1</v>
      </c>
      <c r="P3171">
        <f>IFERROR(ROUND(Table1[[#This Row],[pledged]]/Table1[[#This Row],[backers_count]],2),0)</f>
        <v>42.5</v>
      </c>
      <c r="Q3171" t="s">
        <v>8312</v>
      </c>
      <c r="R3171" t="s">
        <v>8350</v>
      </c>
      <c r="S3171" s="14">
        <f>(((Table1[[#This Row],[launched_at]]/60)/60)/24)+DATE(1970,1,1)</f>
        <v>41652.742488425924</v>
      </c>
      <c r="T3171" s="14">
        <f>(((Table1[[#This Row],[deadline]]/60)/60)/24)+DATE(1970,1,1)</f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9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>ROUND(Table1[[#This Row],[pledged]]/Table1[[#This Row],[goal]]*100,0)</f>
        <v>5</v>
      </c>
      <c r="P3172">
        <f>IFERROR(ROUND(Table1[[#This Row],[pledged]]/Table1[[#This Row],[backers_count]],2),0)</f>
        <v>21.25</v>
      </c>
      <c r="Q3172" t="s">
        <v>8328</v>
      </c>
      <c r="R3172" t="s">
        <v>8331</v>
      </c>
      <c r="S3172" s="14">
        <f>(((Table1[[#This Row],[launched_at]]/60)/60)/24)+DATE(1970,1,1)</f>
        <v>41841.56381944444</v>
      </c>
      <c r="T3172" s="14">
        <f>(((Table1[[#This Row],[deadline]]/60)/60)/24)+DATE(1970,1,1)</f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9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>ROUND(Table1[[#This Row],[pledged]]/Table1[[#This Row],[goal]]*100,0)</f>
        <v>0</v>
      </c>
      <c r="P3173">
        <f>IFERROR(ROUND(Table1[[#This Row],[pledged]]/Table1[[#This Row],[backers_count]],2),0)</f>
        <v>21.25</v>
      </c>
      <c r="Q3173" t="s">
        <v>8309</v>
      </c>
      <c r="R3173" t="s">
        <v>8319</v>
      </c>
      <c r="S3173" s="14">
        <f>(((Table1[[#This Row],[launched_at]]/60)/60)/24)+DATE(1970,1,1)</f>
        <v>41767.587094907409</v>
      </c>
      <c r="T3173" s="14">
        <f>(((Table1[[#This Row],[deadline]]/60)/60)/24)+DATE(1970,1,1)</f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9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>ROUND(Table1[[#This Row],[pledged]]/Table1[[#This Row],[goal]]*100,0)</f>
        <v>0</v>
      </c>
      <c r="P3174">
        <f>IFERROR(ROUND(Table1[[#This Row],[pledged]]/Table1[[#This Row],[backers_count]],2),0)</f>
        <v>21.25</v>
      </c>
      <c r="Q3174" t="s">
        <v>8317</v>
      </c>
      <c r="R3174" t="s">
        <v>8335</v>
      </c>
      <c r="S3174" s="14">
        <f>(((Table1[[#This Row],[launched_at]]/60)/60)/24)+DATE(1970,1,1)</f>
        <v>41832.086377314816</v>
      </c>
      <c r="T3174" s="14">
        <f>(((Table1[[#This Row],[deadline]]/60)/60)/24)+DATE(1970,1,1)</f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9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>ROUND(Table1[[#This Row],[pledged]]/Table1[[#This Row],[goal]]*100,0)</f>
        <v>1</v>
      </c>
      <c r="P3175">
        <f>IFERROR(ROUND(Table1[[#This Row],[pledged]]/Table1[[#This Row],[backers_count]],2),0)</f>
        <v>5.31</v>
      </c>
      <c r="Q3175" t="s">
        <v>8317</v>
      </c>
      <c r="R3175" t="s">
        <v>8335</v>
      </c>
      <c r="S3175" s="14">
        <f>(((Table1[[#This Row],[launched_at]]/60)/60)/24)+DATE(1970,1,1)</f>
        <v>41018.711863425924</v>
      </c>
      <c r="T3175" s="14">
        <f>(((Table1[[#This Row],[deadline]]/60)/60)/24)+DATE(1970,1,1)</f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9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>ROUND(Table1[[#This Row],[pledged]]/Table1[[#This Row],[goal]]*100,0)</f>
        <v>3</v>
      </c>
      <c r="P3176">
        <f>IFERROR(ROUND(Table1[[#This Row],[pledged]]/Table1[[#This Row],[backers_count]],2),0)</f>
        <v>21.25</v>
      </c>
      <c r="Q3176" t="s">
        <v>8320</v>
      </c>
      <c r="R3176" t="s">
        <v>8321</v>
      </c>
      <c r="S3176" s="14">
        <f>(((Table1[[#This Row],[launched_at]]/60)/60)/24)+DATE(1970,1,1)</f>
        <v>42804.895474537043</v>
      </c>
      <c r="T3176" s="14">
        <f>(((Table1[[#This Row],[deadline]]/60)/60)/24)+DATE(1970,1,1)</f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9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>ROUND(Table1[[#This Row],[pledged]]/Table1[[#This Row],[goal]]*100,0)</f>
        <v>6</v>
      </c>
      <c r="P3177">
        <f>IFERROR(ROUND(Table1[[#This Row],[pledged]]/Table1[[#This Row],[backers_count]],2),0)</f>
        <v>12.14</v>
      </c>
      <c r="Q3177" t="s">
        <v>8320</v>
      </c>
      <c r="R3177" t="s">
        <v>8346</v>
      </c>
      <c r="S3177" s="14">
        <f>(((Table1[[#This Row],[launched_at]]/60)/60)/24)+DATE(1970,1,1)</f>
        <v>42510.341631944444</v>
      </c>
      <c r="T3177" s="14">
        <f>(((Table1[[#This Row],[deadline]]/60)/60)/24)+DATE(1970,1,1)</f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9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>ROUND(Table1[[#This Row],[pledged]]/Table1[[#This Row],[goal]]*100,0)</f>
        <v>8</v>
      </c>
      <c r="P3178">
        <f>IFERROR(ROUND(Table1[[#This Row],[pledged]]/Table1[[#This Row],[backers_count]],2),0)</f>
        <v>10.38</v>
      </c>
      <c r="Q3178" t="s">
        <v>8317</v>
      </c>
      <c r="R3178" t="s">
        <v>8335</v>
      </c>
      <c r="S3178" s="14">
        <f>(((Table1[[#This Row],[launched_at]]/60)/60)/24)+DATE(1970,1,1)</f>
        <v>42333.598530092597</v>
      </c>
      <c r="T3178" s="14">
        <f>(((Table1[[#This Row],[deadline]]/60)/60)/24)+DATE(1970,1,1)</f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9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>ROUND(Table1[[#This Row],[pledged]]/Table1[[#This Row],[goal]]*100,0)</f>
        <v>3</v>
      </c>
      <c r="P3179">
        <f>IFERROR(ROUND(Table1[[#This Row],[pledged]]/Table1[[#This Row],[backers_count]],2),0)</f>
        <v>20.5</v>
      </c>
      <c r="Q3179" t="s">
        <v>8322</v>
      </c>
      <c r="R3179" t="s">
        <v>8340</v>
      </c>
      <c r="S3179" s="14">
        <f>(((Table1[[#This Row],[launched_at]]/60)/60)/24)+DATE(1970,1,1)</f>
        <v>41753.758043981477</v>
      </c>
      <c r="T3179" s="14">
        <f>(((Table1[[#This Row],[deadline]]/60)/60)/24)+DATE(1970,1,1)</f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9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>ROUND(Table1[[#This Row],[pledged]]/Table1[[#This Row],[goal]]*100,0)</f>
        <v>1</v>
      </c>
      <c r="P3180">
        <f>IFERROR(ROUND(Table1[[#This Row],[pledged]]/Table1[[#This Row],[backers_count]],2),0)</f>
        <v>16.399999999999999</v>
      </c>
      <c r="Q3180" t="s">
        <v>8322</v>
      </c>
      <c r="R3180" t="s">
        <v>8340</v>
      </c>
      <c r="S3180" s="14">
        <f>(((Table1[[#This Row],[launched_at]]/60)/60)/24)+DATE(1970,1,1)</f>
        <v>41938.717256944445</v>
      </c>
      <c r="T3180" s="14">
        <f>(((Table1[[#This Row],[deadline]]/60)/60)/24)+DATE(1970,1,1)</f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9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>ROUND(Table1[[#This Row],[pledged]]/Table1[[#This Row],[goal]]*100,0)</f>
        <v>0</v>
      </c>
      <c r="P3181">
        <f>IFERROR(ROUND(Table1[[#This Row],[pledged]]/Table1[[#This Row],[backers_count]],2),0)</f>
        <v>20.5</v>
      </c>
      <c r="Q3181" t="s">
        <v>8309</v>
      </c>
      <c r="R3181" t="s">
        <v>8343</v>
      </c>
      <c r="S3181" s="14">
        <f>(((Table1[[#This Row],[launched_at]]/60)/60)/24)+DATE(1970,1,1)</f>
        <v>41961.18913194444</v>
      </c>
      <c r="T3181" s="14">
        <f>(((Table1[[#This Row],[deadline]]/60)/60)/24)+DATE(1970,1,1)</f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9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>ROUND(Table1[[#This Row],[pledged]]/Table1[[#This Row],[goal]]*100,0)</f>
        <v>0</v>
      </c>
      <c r="P3182">
        <f>IFERROR(ROUND(Table1[[#This Row],[pledged]]/Table1[[#This Row],[backers_count]],2),0)</f>
        <v>20.25</v>
      </c>
      <c r="Q3182" t="s">
        <v>8322</v>
      </c>
      <c r="R3182" t="s">
        <v>8338</v>
      </c>
      <c r="S3182" s="14">
        <f>(((Table1[[#This Row],[launched_at]]/60)/60)/24)+DATE(1970,1,1)</f>
        <v>42168.559432870374</v>
      </c>
      <c r="T3182" s="14">
        <f>(((Table1[[#This Row],[deadline]]/60)/60)/24)+DATE(1970,1,1)</f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9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>ROUND(Table1[[#This Row],[pledged]]/Table1[[#This Row],[goal]]*100,0)</f>
        <v>3</v>
      </c>
      <c r="P3183">
        <f>IFERROR(ROUND(Table1[[#This Row],[pledged]]/Table1[[#This Row],[backers_count]],2),0)</f>
        <v>16.2</v>
      </c>
      <c r="Q3183" t="s">
        <v>8317</v>
      </c>
      <c r="R3183" t="s">
        <v>8335</v>
      </c>
      <c r="S3183" s="14">
        <f>(((Table1[[#This Row],[launched_at]]/60)/60)/24)+DATE(1970,1,1)</f>
        <v>41661.381041666667</v>
      </c>
      <c r="T3183" s="14">
        <f>(((Table1[[#This Row],[deadline]]/60)/60)/24)+DATE(1970,1,1)</f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9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>ROUND(Table1[[#This Row],[pledged]]/Table1[[#This Row],[goal]]*100,0)</f>
        <v>1</v>
      </c>
      <c r="P3184">
        <f>IFERROR(ROUND(Table1[[#This Row],[pledged]]/Table1[[#This Row],[backers_count]],2),0)</f>
        <v>20</v>
      </c>
      <c r="Q3184" t="s">
        <v>8309</v>
      </c>
      <c r="R3184" t="s">
        <v>8343</v>
      </c>
      <c r="S3184" s="14">
        <f>(((Table1[[#This Row],[launched_at]]/60)/60)/24)+DATE(1970,1,1)</f>
        <v>42632.443368055552</v>
      </c>
      <c r="T3184" s="14">
        <f>(((Table1[[#This Row],[deadline]]/60)/60)/24)+DATE(1970,1,1)</f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9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>ROUND(Table1[[#This Row],[pledged]]/Table1[[#This Row],[goal]]*100,0)</f>
        <v>1</v>
      </c>
      <c r="P3185">
        <f>IFERROR(ROUND(Table1[[#This Row],[pledged]]/Table1[[#This Row],[backers_count]],2),0)</f>
        <v>20</v>
      </c>
      <c r="Q3185" t="s">
        <v>8312</v>
      </c>
      <c r="R3185" t="s">
        <v>8350</v>
      </c>
      <c r="S3185" s="14">
        <f>(((Table1[[#This Row],[launched_at]]/60)/60)/24)+DATE(1970,1,1)</f>
        <v>42144.769479166673</v>
      </c>
      <c r="T3185" s="14">
        <f>(((Table1[[#This Row],[deadline]]/60)/60)/24)+DATE(1970,1,1)</f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9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>ROUND(Table1[[#This Row],[pledged]]/Table1[[#This Row],[goal]]*100,0)</f>
        <v>8</v>
      </c>
      <c r="P3186">
        <f>IFERROR(ROUND(Table1[[#This Row],[pledged]]/Table1[[#This Row],[backers_count]],2),0)</f>
        <v>11.43</v>
      </c>
      <c r="Q3186" t="s">
        <v>8320</v>
      </c>
      <c r="R3186" t="s">
        <v>8321</v>
      </c>
      <c r="S3186" s="14">
        <f>(((Table1[[#This Row],[launched_at]]/60)/60)/24)+DATE(1970,1,1)</f>
        <v>42794.022349537037</v>
      </c>
      <c r="T3186" s="14">
        <f>(((Table1[[#This Row],[deadline]]/60)/60)/24)+DATE(1970,1,1)</f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9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>ROUND(Table1[[#This Row],[pledged]]/Table1[[#This Row],[goal]]*100,0)</f>
        <v>32</v>
      </c>
      <c r="P3187">
        <f>IFERROR(ROUND(Table1[[#This Row],[pledged]]/Table1[[#This Row],[backers_count]],2),0)</f>
        <v>26.67</v>
      </c>
      <c r="Q3187" t="s">
        <v>8324</v>
      </c>
      <c r="R3187" t="s">
        <v>8327</v>
      </c>
      <c r="S3187" s="14">
        <f>(((Table1[[#This Row],[launched_at]]/60)/60)/24)+DATE(1970,1,1)</f>
        <v>42257.590833333335</v>
      </c>
      <c r="T3187" s="14">
        <f>(((Table1[[#This Row],[deadline]]/60)/60)/24)+DATE(1970,1,1)</f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9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>ROUND(Table1[[#This Row],[pledged]]/Table1[[#This Row],[goal]]*100,0)</f>
        <v>11</v>
      </c>
      <c r="P3188">
        <f>IFERROR(ROUND(Table1[[#This Row],[pledged]]/Table1[[#This Row],[backers_count]],2),0)</f>
        <v>40</v>
      </c>
      <c r="Q3188" t="s">
        <v>8324</v>
      </c>
      <c r="R3188" t="s">
        <v>8327</v>
      </c>
      <c r="S3188" s="14">
        <f>(((Table1[[#This Row],[launched_at]]/60)/60)/24)+DATE(1970,1,1)</f>
        <v>42497.070775462969</v>
      </c>
      <c r="T3188" s="14">
        <f>(((Table1[[#This Row],[deadline]]/60)/60)/24)+DATE(1970,1,1)</f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9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>ROUND(Table1[[#This Row],[pledged]]/Table1[[#This Row],[goal]]*100,0)</f>
        <v>8</v>
      </c>
      <c r="P3189">
        <f>IFERROR(ROUND(Table1[[#This Row],[pledged]]/Table1[[#This Row],[backers_count]],2),0)</f>
        <v>26</v>
      </c>
      <c r="Q3189" t="s">
        <v>8314</v>
      </c>
      <c r="R3189" t="s">
        <v>8354</v>
      </c>
      <c r="S3189" s="14">
        <f>(((Table1[[#This Row],[launched_at]]/60)/60)/24)+DATE(1970,1,1)</f>
        <v>42181.902037037042</v>
      </c>
      <c r="T3189" s="14">
        <f>(((Table1[[#This Row],[deadline]]/60)/60)/24)+DATE(1970,1,1)</f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9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>ROUND(Table1[[#This Row],[pledged]]/Table1[[#This Row],[goal]]*100,0)</f>
        <v>1</v>
      </c>
      <c r="P3190">
        <f>IFERROR(ROUND(Table1[[#This Row],[pledged]]/Table1[[#This Row],[backers_count]],2),0)</f>
        <v>38.5</v>
      </c>
      <c r="Q3190" t="s">
        <v>8312</v>
      </c>
      <c r="R3190" t="s">
        <v>8349</v>
      </c>
      <c r="S3190" s="14">
        <f>(((Table1[[#This Row],[launched_at]]/60)/60)/24)+DATE(1970,1,1)</f>
        <v>42391.35019675926</v>
      </c>
      <c r="T3190" s="14">
        <f>(((Table1[[#This Row],[deadline]]/60)/60)/24)+DATE(1970,1,1)</f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9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>ROUND(Table1[[#This Row],[pledged]]/Table1[[#This Row],[goal]]*100,0)</f>
        <v>1</v>
      </c>
      <c r="P3191">
        <f>IFERROR(ROUND(Table1[[#This Row],[pledged]]/Table1[[#This Row],[backers_count]],2),0)</f>
        <v>15.2</v>
      </c>
      <c r="Q3191" t="s">
        <v>8322</v>
      </c>
      <c r="R3191" t="s">
        <v>8340</v>
      </c>
      <c r="S3191" s="14">
        <f>(((Table1[[#This Row],[launched_at]]/60)/60)/24)+DATE(1970,1,1)</f>
        <v>41129.942870370374</v>
      </c>
      <c r="T3191" s="14">
        <f>(((Table1[[#This Row],[deadline]]/60)/60)/24)+DATE(1970,1,1)</f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9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>ROUND(Table1[[#This Row],[pledged]]/Table1[[#This Row],[goal]]*100,0)</f>
        <v>1</v>
      </c>
      <c r="P3192">
        <f>IFERROR(ROUND(Table1[[#This Row],[pledged]]/Table1[[#This Row],[backers_count]],2),0)</f>
        <v>19</v>
      </c>
      <c r="Q3192" t="s">
        <v>8314</v>
      </c>
      <c r="R3192" t="s">
        <v>8315</v>
      </c>
      <c r="S3192" s="14">
        <f>(((Table1[[#This Row],[launched_at]]/60)/60)/24)+DATE(1970,1,1)</f>
        <v>41913.94840277778</v>
      </c>
      <c r="T3192" s="14">
        <f>(((Table1[[#This Row],[deadline]]/60)/60)/24)+DATE(1970,1,1)</f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9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>ROUND(Table1[[#This Row],[pledged]]/Table1[[#This Row],[goal]]*100,0)</f>
        <v>0</v>
      </c>
      <c r="P3193">
        <f>IFERROR(ROUND(Table1[[#This Row],[pledged]]/Table1[[#This Row],[backers_count]],2),0)</f>
        <v>75</v>
      </c>
      <c r="Q3193" t="s">
        <v>8309</v>
      </c>
      <c r="R3193" t="s">
        <v>8311</v>
      </c>
      <c r="S3193" s="14">
        <f>(((Table1[[#This Row],[launched_at]]/60)/60)/24)+DATE(1970,1,1)</f>
        <v>41946.898090277777</v>
      </c>
      <c r="T3193" s="14">
        <f>(((Table1[[#This Row],[deadline]]/60)/60)/24)+DATE(1970,1,1)</f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9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>ROUND(Table1[[#This Row],[pledged]]/Table1[[#This Row],[goal]]*100,0)</f>
        <v>0</v>
      </c>
      <c r="P3194">
        <f>IFERROR(ROUND(Table1[[#This Row],[pledged]]/Table1[[#This Row],[backers_count]],2),0)</f>
        <v>37.5</v>
      </c>
      <c r="Q3194" t="s">
        <v>8320</v>
      </c>
      <c r="R3194" t="s">
        <v>8346</v>
      </c>
      <c r="S3194" s="14">
        <f>(((Table1[[#This Row],[launched_at]]/60)/60)/24)+DATE(1970,1,1)</f>
        <v>42507.71025462963</v>
      </c>
      <c r="T3194" s="14">
        <f>(((Table1[[#This Row],[deadline]]/60)/60)/24)+DATE(1970,1,1)</f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9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>ROUND(Table1[[#This Row],[pledged]]/Table1[[#This Row],[goal]]*100,0)</f>
        <v>0</v>
      </c>
      <c r="P3195">
        <f>IFERROR(ROUND(Table1[[#This Row],[pledged]]/Table1[[#This Row],[backers_count]],2),0)</f>
        <v>25</v>
      </c>
      <c r="Q3195" t="s">
        <v>8312</v>
      </c>
      <c r="R3195" t="s">
        <v>8349</v>
      </c>
      <c r="S3195" s="14">
        <f>(((Table1[[#This Row],[launched_at]]/60)/60)/24)+DATE(1970,1,1)</f>
        <v>42529.730717592596</v>
      </c>
      <c r="T3195" s="14">
        <f>(((Table1[[#This Row],[deadline]]/60)/60)/24)+DATE(1970,1,1)</f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9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>ROUND(Table1[[#This Row],[pledged]]/Table1[[#This Row],[goal]]*100,0)</f>
        <v>2</v>
      </c>
      <c r="P3196">
        <f>IFERROR(ROUND(Table1[[#This Row],[pledged]]/Table1[[#This Row],[backers_count]],2),0)</f>
        <v>25</v>
      </c>
      <c r="Q3196" t="s">
        <v>8314</v>
      </c>
      <c r="R3196" t="s">
        <v>8352</v>
      </c>
      <c r="S3196" s="14">
        <f>(((Table1[[#This Row],[launched_at]]/60)/60)/24)+DATE(1970,1,1)</f>
        <v>41941.430196759262</v>
      </c>
      <c r="T3196" s="14">
        <f>(((Table1[[#This Row],[deadline]]/60)/60)/24)+DATE(1970,1,1)</f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9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>ROUND(Table1[[#This Row],[pledged]]/Table1[[#This Row],[goal]]*100,0)</f>
        <v>0</v>
      </c>
      <c r="P3197">
        <f>IFERROR(ROUND(Table1[[#This Row],[pledged]]/Table1[[#This Row],[backers_count]],2),0)</f>
        <v>37.5</v>
      </c>
      <c r="Q3197" t="s">
        <v>8328</v>
      </c>
      <c r="R3197" t="s">
        <v>8331</v>
      </c>
      <c r="S3197" s="14">
        <f>(((Table1[[#This Row],[launched_at]]/60)/60)/24)+DATE(1970,1,1)</f>
        <v>42460.610520833332</v>
      </c>
      <c r="T3197" s="14">
        <f>(((Table1[[#This Row],[deadline]]/60)/60)/24)+DATE(1970,1,1)</f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9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>ROUND(Table1[[#This Row],[pledged]]/Table1[[#This Row],[goal]]*100,0)</f>
        <v>3</v>
      </c>
      <c r="P3198">
        <f>IFERROR(ROUND(Table1[[#This Row],[pledged]]/Table1[[#This Row],[backers_count]],2),0)</f>
        <v>37.5</v>
      </c>
      <c r="Q3198" t="s">
        <v>8309</v>
      </c>
      <c r="R3198" t="s">
        <v>8343</v>
      </c>
      <c r="S3198" s="14">
        <f>(((Table1[[#This Row],[launched_at]]/60)/60)/24)+DATE(1970,1,1)</f>
        <v>42195.187534722223</v>
      </c>
      <c r="T3198" s="14">
        <f>(((Table1[[#This Row],[deadline]]/60)/60)/24)+DATE(1970,1,1)</f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9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>ROUND(Table1[[#This Row],[pledged]]/Table1[[#This Row],[goal]]*100,0)</f>
        <v>0</v>
      </c>
      <c r="P3199">
        <f>IFERROR(ROUND(Table1[[#This Row],[pledged]]/Table1[[#This Row],[backers_count]],2),0)</f>
        <v>37.5</v>
      </c>
      <c r="Q3199" t="s">
        <v>8320</v>
      </c>
      <c r="R3199" t="s">
        <v>8358</v>
      </c>
      <c r="S3199" s="14">
        <f>(((Table1[[#This Row],[launched_at]]/60)/60)/24)+DATE(1970,1,1)</f>
        <v>42078.997361111105</v>
      </c>
      <c r="T3199" s="14">
        <f>(((Table1[[#This Row],[deadline]]/60)/60)/24)+DATE(1970,1,1)</f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9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>ROUND(Table1[[#This Row],[pledged]]/Table1[[#This Row],[goal]]*100,0)</f>
        <v>1</v>
      </c>
      <c r="P3200">
        <f>IFERROR(ROUND(Table1[[#This Row],[pledged]]/Table1[[#This Row],[backers_count]],2),0)</f>
        <v>25</v>
      </c>
      <c r="Q3200" t="s">
        <v>8320</v>
      </c>
      <c r="R3200" t="s">
        <v>8346</v>
      </c>
      <c r="S3200" s="14">
        <f>(((Table1[[#This Row],[launched_at]]/60)/60)/24)+DATE(1970,1,1)</f>
        <v>42594.524756944447</v>
      </c>
      <c r="T3200" s="14">
        <f>(((Table1[[#This Row],[deadline]]/60)/60)/24)+DATE(1970,1,1)</f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9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>ROUND(Table1[[#This Row],[pledged]]/Table1[[#This Row],[goal]]*100,0)</f>
        <v>150</v>
      </c>
      <c r="P3201">
        <f>IFERROR(ROUND(Table1[[#This Row],[pledged]]/Table1[[#This Row],[backers_count]],2),0)</f>
        <v>25</v>
      </c>
      <c r="Q3201" t="s">
        <v>8324</v>
      </c>
      <c r="R3201" t="s">
        <v>8327</v>
      </c>
      <c r="S3201" s="14">
        <f>(((Table1[[#This Row],[launched_at]]/60)/60)/24)+DATE(1970,1,1)</f>
        <v>42416.691655092596</v>
      </c>
      <c r="T3201" s="14">
        <f>(((Table1[[#This Row],[deadline]]/60)/60)/24)+DATE(1970,1,1)</f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9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>ROUND(Table1[[#This Row],[pledged]]/Table1[[#This Row],[goal]]*100,0)</f>
        <v>5</v>
      </c>
      <c r="P3202">
        <f>IFERROR(ROUND(Table1[[#This Row],[pledged]]/Table1[[#This Row],[backers_count]],2),0)</f>
        <v>18.75</v>
      </c>
      <c r="Q3202" t="s">
        <v>8324</v>
      </c>
      <c r="R3202" t="s">
        <v>8327</v>
      </c>
      <c r="S3202" s="14">
        <f>(((Table1[[#This Row],[launched_at]]/60)/60)/24)+DATE(1970,1,1)</f>
        <v>41940.967951388891</v>
      </c>
      <c r="T3202" s="14">
        <f>(((Table1[[#This Row],[deadline]]/60)/60)/24)+DATE(1970,1,1)</f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9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>ROUND(Table1[[#This Row],[pledged]]/Table1[[#This Row],[goal]]*100,0)</f>
        <v>0</v>
      </c>
      <c r="P3203">
        <f>IFERROR(ROUND(Table1[[#This Row],[pledged]]/Table1[[#This Row],[backers_count]],2),0)</f>
        <v>37.5</v>
      </c>
      <c r="Q3203" t="s">
        <v>8324</v>
      </c>
      <c r="R3203" t="s">
        <v>8325</v>
      </c>
      <c r="S3203" s="14">
        <f>(((Table1[[#This Row],[launched_at]]/60)/60)/24)+DATE(1970,1,1)</f>
        <v>42122.670069444444</v>
      </c>
      <c r="T3203" s="14">
        <f>(((Table1[[#This Row],[deadline]]/60)/60)/24)+DATE(1970,1,1)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9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>ROUND(Table1[[#This Row],[pledged]]/Table1[[#This Row],[goal]]*100,0)</f>
        <v>4</v>
      </c>
      <c r="P3204">
        <f>IFERROR(ROUND(Table1[[#This Row],[pledged]]/Table1[[#This Row],[backers_count]],2),0)</f>
        <v>25</v>
      </c>
      <c r="Q3204" t="s">
        <v>8324</v>
      </c>
      <c r="R3204" t="s">
        <v>8327</v>
      </c>
      <c r="S3204" s="14">
        <f>(((Table1[[#This Row],[launched_at]]/60)/60)/24)+DATE(1970,1,1)</f>
        <v>41851.700925925928</v>
      </c>
      <c r="T3204" s="14">
        <f>(((Table1[[#This Row],[deadline]]/60)/60)/24)+DATE(1970,1,1)</f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9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>ROUND(Table1[[#This Row],[pledged]]/Table1[[#This Row],[goal]]*100,0)</f>
        <v>0</v>
      </c>
      <c r="P3205">
        <f>IFERROR(ROUND(Table1[[#This Row],[pledged]]/Table1[[#This Row],[backers_count]],2),0)</f>
        <v>5.29</v>
      </c>
      <c r="Q3205" t="s">
        <v>8320</v>
      </c>
      <c r="R3205" t="s">
        <v>8346</v>
      </c>
      <c r="S3205" s="14">
        <f>(((Table1[[#This Row],[launched_at]]/60)/60)/24)+DATE(1970,1,1)</f>
        <v>42028.118865740747</v>
      </c>
      <c r="T3205" s="14">
        <f>(((Table1[[#This Row],[deadline]]/60)/60)/24)+DATE(1970,1,1)</f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9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>ROUND(Table1[[#This Row],[pledged]]/Table1[[#This Row],[goal]]*100,0)</f>
        <v>0</v>
      </c>
      <c r="P3206">
        <f>IFERROR(ROUND(Table1[[#This Row],[pledged]]/Table1[[#This Row],[backers_count]],2),0)</f>
        <v>24.33</v>
      </c>
      <c r="Q3206" t="s">
        <v>8320</v>
      </c>
      <c r="R3206" t="s">
        <v>8346</v>
      </c>
      <c r="S3206" s="14">
        <f>(((Table1[[#This Row],[launched_at]]/60)/60)/24)+DATE(1970,1,1)</f>
        <v>42675.171076388884</v>
      </c>
      <c r="T3206" s="14">
        <f>(((Table1[[#This Row],[deadline]]/60)/60)/24)+DATE(1970,1,1)</f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9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>ROUND(Table1[[#This Row],[pledged]]/Table1[[#This Row],[goal]]*100,0)</f>
        <v>7</v>
      </c>
      <c r="P3207">
        <f>IFERROR(ROUND(Table1[[#This Row],[pledged]]/Table1[[#This Row],[backers_count]],2),0)</f>
        <v>18</v>
      </c>
      <c r="Q3207" t="s">
        <v>8328</v>
      </c>
      <c r="R3207" t="s">
        <v>8329</v>
      </c>
      <c r="S3207" s="14">
        <f>(((Table1[[#This Row],[launched_at]]/60)/60)/24)+DATE(1970,1,1)</f>
        <v>40751.753298611111</v>
      </c>
      <c r="T3207" s="14">
        <f>(((Table1[[#This Row],[deadline]]/60)/60)/24)+DATE(1970,1,1)</f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9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>ROUND(Table1[[#This Row],[pledged]]/Table1[[#This Row],[goal]]*100,0)</f>
        <v>7</v>
      </c>
      <c r="P3208">
        <f>IFERROR(ROUND(Table1[[#This Row],[pledged]]/Table1[[#This Row],[backers_count]],2),0)</f>
        <v>12</v>
      </c>
      <c r="Q3208" t="s">
        <v>8312</v>
      </c>
      <c r="R3208" t="s">
        <v>8349</v>
      </c>
      <c r="S3208" s="14">
        <f>(((Table1[[#This Row],[launched_at]]/60)/60)/24)+DATE(1970,1,1)</f>
        <v>42291.872175925921</v>
      </c>
      <c r="T3208" s="14">
        <f>(((Table1[[#This Row],[deadline]]/60)/60)/24)+DATE(1970,1,1)</f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9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>ROUND(Table1[[#This Row],[pledged]]/Table1[[#This Row],[goal]]*100,0)</f>
        <v>0</v>
      </c>
      <c r="P3209">
        <f>IFERROR(ROUND(Table1[[#This Row],[pledged]]/Table1[[#This Row],[backers_count]],2),0)</f>
        <v>23.67</v>
      </c>
      <c r="Q3209" t="s">
        <v>8320</v>
      </c>
      <c r="R3209" t="s">
        <v>8346</v>
      </c>
      <c r="S3209" s="14">
        <f>(((Table1[[#This Row],[launched_at]]/60)/60)/24)+DATE(1970,1,1)</f>
        <v>42048.181921296295</v>
      </c>
      <c r="T3209" s="14">
        <f>(((Table1[[#This Row],[deadline]]/60)/60)/24)+DATE(1970,1,1)</f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9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>ROUND(Table1[[#This Row],[pledged]]/Table1[[#This Row],[goal]]*100,0)</f>
        <v>0</v>
      </c>
      <c r="P3210">
        <f>IFERROR(ROUND(Table1[[#This Row],[pledged]]/Table1[[#This Row],[backers_count]],2),0)</f>
        <v>23.67</v>
      </c>
      <c r="Q3210" t="s">
        <v>8324</v>
      </c>
      <c r="R3210" t="s">
        <v>8325</v>
      </c>
      <c r="S3210" s="14">
        <f>(((Table1[[#This Row],[launched_at]]/60)/60)/24)+DATE(1970,1,1)</f>
        <v>42031.138831018514</v>
      </c>
      <c r="T3210" s="14">
        <f>(((Table1[[#This Row],[deadline]]/60)/60)/24)+DATE(1970,1,1)</f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9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>ROUND(Table1[[#This Row],[pledged]]/Table1[[#This Row],[goal]]*100,0)</f>
        <v>14</v>
      </c>
      <c r="P3211">
        <f>IFERROR(ROUND(Table1[[#This Row],[pledged]]/Table1[[#This Row],[backers_count]],2),0)</f>
        <v>11.67</v>
      </c>
      <c r="Q3211" t="s">
        <v>8322</v>
      </c>
      <c r="R3211" t="s">
        <v>8338</v>
      </c>
      <c r="S3211" s="14">
        <f>(((Table1[[#This Row],[launched_at]]/60)/60)/24)+DATE(1970,1,1)</f>
        <v>42709.993981481486</v>
      </c>
      <c r="T3211" s="14">
        <f>(((Table1[[#This Row],[deadline]]/60)/60)/24)+DATE(1970,1,1)</f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9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>ROUND(Table1[[#This Row],[pledged]]/Table1[[#This Row],[goal]]*100,0)</f>
        <v>0</v>
      </c>
      <c r="P3212">
        <f>IFERROR(ROUND(Table1[[#This Row],[pledged]]/Table1[[#This Row],[backers_count]],2),0)</f>
        <v>35</v>
      </c>
      <c r="Q3212" t="s">
        <v>8309</v>
      </c>
      <c r="R3212" t="s">
        <v>8343</v>
      </c>
      <c r="S3212" s="14">
        <f>(((Table1[[#This Row],[launched_at]]/60)/60)/24)+DATE(1970,1,1)</f>
        <v>41914.092152777775</v>
      </c>
      <c r="T3212" s="14">
        <f>(((Table1[[#This Row],[deadline]]/60)/60)/24)+DATE(1970,1,1)</f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9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>ROUND(Table1[[#This Row],[pledged]]/Table1[[#This Row],[goal]]*100,0)</f>
        <v>3</v>
      </c>
      <c r="P3213">
        <f>IFERROR(ROUND(Table1[[#This Row],[pledged]]/Table1[[#This Row],[backers_count]],2),0)</f>
        <v>35</v>
      </c>
      <c r="Q3213" t="s">
        <v>8328</v>
      </c>
      <c r="R3213" t="s">
        <v>8329</v>
      </c>
      <c r="S3213" s="14">
        <f>(((Table1[[#This Row],[launched_at]]/60)/60)/24)+DATE(1970,1,1)</f>
        <v>40878.758217592593</v>
      </c>
      <c r="T3213" s="14">
        <f>(((Table1[[#This Row],[deadline]]/60)/60)/24)+DATE(1970,1,1)</f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9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>ROUND(Table1[[#This Row],[pledged]]/Table1[[#This Row],[goal]]*100,0)</f>
        <v>1</v>
      </c>
      <c r="P3214">
        <f>IFERROR(ROUND(Table1[[#This Row],[pledged]]/Table1[[#This Row],[backers_count]],2),0)</f>
        <v>35</v>
      </c>
      <c r="Q3214" t="s">
        <v>8317</v>
      </c>
      <c r="R3214" t="s">
        <v>8335</v>
      </c>
      <c r="S3214" s="14">
        <f>(((Table1[[#This Row],[launched_at]]/60)/60)/24)+DATE(1970,1,1)</f>
        <v>41163.011828703704</v>
      </c>
      <c r="T3214" s="14">
        <f>(((Table1[[#This Row],[deadline]]/60)/60)/24)+DATE(1970,1,1)</f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9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>ROUND(Table1[[#This Row],[pledged]]/Table1[[#This Row],[goal]]*100,0)</f>
        <v>1</v>
      </c>
      <c r="P3215">
        <f>IFERROR(ROUND(Table1[[#This Row],[pledged]]/Table1[[#This Row],[backers_count]],2),0)</f>
        <v>17.5</v>
      </c>
      <c r="Q3215" t="s">
        <v>8320</v>
      </c>
      <c r="R3215" t="s">
        <v>8346</v>
      </c>
      <c r="S3215" s="14">
        <f>(((Table1[[#This Row],[launched_at]]/60)/60)/24)+DATE(1970,1,1)</f>
        <v>41870.87467592593</v>
      </c>
      <c r="T3215" s="14">
        <f>(((Table1[[#This Row],[deadline]]/60)/60)/24)+DATE(1970,1,1)</f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9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>ROUND(Table1[[#This Row],[pledged]]/Table1[[#This Row],[goal]]*100,0)</f>
        <v>0</v>
      </c>
      <c r="P3216">
        <f>IFERROR(ROUND(Table1[[#This Row],[pledged]]/Table1[[#This Row],[backers_count]],2),0)</f>
        <v>23.33</v>
      </c>
      <c r="Q3216" t="s">
        <v>8324</v>
      </c>
      <c r="R3216" t="s">
        <v>8327</v>
      </c>
      <c r="S3216" s="14">
        <f>(((Table1[[#This Row],[launched_at]]/60)/60)/24)+DATE(1970,1,1)</f>
        <v>42123.648831018523</v>
      </c>
      <c r="T3216" s="14">
        <f>(((Table1[[#This Row],[deadline]]/60)/60)/24)+DATE(1970,1,1)</f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9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>ROUND(Table1[[#This Row],[pledged]]/Table1[[#This Row],[goal]]*100,0)</f>
        <v>140</v>
      </c>
      <c r="P3217">
        <f>IFERROR(ROUND(Table1[[#This Row],[pledged]]/Table1[[#This Row],[backers_count]],2),0)</f>
        <v>23.33</v>
      </c>
      <c r="Q3217" t="s">
        <v>8324</v>
      </c>
      <c r="R3217" t="s">
        <v>8327</v>
      </c>
      <c r="S3217" s="14">
        <f>(((Table1[[#This Row],[launched_at]]/60)/60)/24)+DATE(1970,1,1)</f>
        <v>42493.597013888888</v>
      </c>
      <c r="T3217" s="14">
        <f>(((Table1[[#This Row],[deadline]]/60)/60)/24)+DATE(1970,1,1)</f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9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>ROUND(Table1[[#This Row],[pledged]]/Table1[[#This Row],[goal]]*100,0)</f>
        <v>35</v>
      </c>
      <c r="P3218">
        <f>IFERROR(ROUND(Table1[[#This Row],[pledged]]/Table1[[#This Row],[backers_count]],2),0)</f>
        <v>17.5</v>
      </c>
      <c r="Q3218" t="s">
        <v>8324</v>
      </c>
      <c r="R3218" t="s">
        <v>8327</v>
      </c>
      <c r="S3218" s="14">
        <f>(((Table1[[#This Row],[launched_at]]/60)/60)/24)+DATE(1970,1,1)</f>
        <v>42019.683761574073</v>
      </c>
      <c r="T3218" s="14">
        <f>(((Table1[[#This Row],[deadline]]/60)/60)/24)+DATE(1970,1,1)</f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9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>ROUND(Table1[[#This Row],[pledged]]/Table1[[#This Row],[goal]]*100,0)</f>
        <v>14</v>
      </c>
      <c r="P3219">
        <f>IFERROR(ROUND(Table1[[#This Row],[pledged]]/Table1[[#This Row],[backers_count]],2),0)</f>
        <v>10</v>
      </c>
      <c r="Q3219" t="s">
        <v>8324</v>
      </c>
      <c r="R3219" t="s">
        <v>8327</v>
      </c>
      <c r="S3219" s="14">
        <f>(((Table1[[#This Row],[launched_at]]/60)/60)/24)+DATE(1970,1,1)</f>
        <v>41869.872685185182</v>
      </c>
      <c r="T3219" s="14">
        <f>(((Table1[[#This Row],[deadline]]/60)/60)/24)+DATE(1970,1,1)</f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9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>ROUND(Table1[[#This Row],[pledged]]/Table1[[#This Row],[goal]]*100,0)</f>
        <v>2</v>
      </c>
      <c r="P3220">
        <f>IFERROR(ROUND(Table1[[#This Row],[pledged]]/Table1[[#This Row],[backers_count]],2),0)</f>
        <v>11.64</v>
      </c>
      <c r="Q3220" t="s">
        <v>8314</v>
      </c>
      <c r="R3220" t="s">
        <v>8315</v>
      </c>
      <c r="S3220" s="14">
        <f>(((Table1[[#This Row],[launched_at]]/60)/60)/24)+DATE(1970,1,1)</f>
        <v>41934.842685185184</v>
      </c>
      <c r="T3220" s="14">
        <f>(((Table1[[#This Row],[deadline]]/60)/60)/24)+DATE(1970,1,1)</f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9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>ROUND(Table1[[#This Row],[pledged]]/Table1[[#This Row],[goal]]*100,0)</f>
        <v>4</v>
      </c>
      <c r="P3221">
        <f>IFERROR(ROUND(Table1[[#This Row],[pledged]]/Table1[[#This Row],[backers_count]],2),0)</f>
        <v>23</v>
      </c>
      <c r="Q3221" t="s">
        <v>8324</v>
      </c>
      <c r="R3221" t="s">
        <v>8327</v>
      </c>
      <c r="S3221" s="14">
        <f>(((Table1[[#This Row],[launched_at]]/60)/60)/24)+DATE(1970,1,1)</f>
        <v>42401.672372685185</v>
      </c>
      <c r="T3221" s="14">
        <f>(((Table1[[#This Row],[deadline]]/60)/60)/24)+DATE(1970,1,1)</f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9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>ROUND(Table1[[#This Row],[pledged]]/Table1[[#This Row],[goal]]*100,0)</f>
        <v>3</v>
      </c>
      <c r="P3222">
        <f>IFERROR(ROUND(Table1[[#This Row],[pledged]]/Table1[[#This Row],[backers_count]],2),0)</f>
        <v>8.5</v>
      </c>
      <c r="Q3222" t="s">
        <v>8309</v>
      </c>
      <c r="R3222" t="s">
        <v>8343</v>
      </c>
      <c r="S3222" s="14">
        <f>(((Table1[[#This Row],[launched_at]]/60)/60)/24)+DATE(1970,1,1)</f>
        <v>42163.636828703704</v>
      </c>
      <c r="T3222" s="14">
        <f>(((Table1[[#This Row],[deadline]]/60)/60)/24)+DATE(1970,1,1)</f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9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>ROUND(Table1[[#This Row],[pledged]]/Table1[[#This Row],[goal]]*100,0)</f>
        <v>0</v>
      </c>
      <c r="P3223">
        <f>IFERROR(ROUND(Table1[[#This Row],[pledged]]/Table1[[#This Row],[backers_count]],2),0)</f>
        <v>34</v>
      </c>
      <c r="Q3223" t="s">
        <v>8309</v>
      </c>
      <c r="R3223" t="s">
        <v>8343</v>
      </c>
      <c r="S3223" s="14">
        <f>(((Table1[[#This Row],[launched_at]]/60)/60)/24)+DATE(1970,1,1)</f>
        <v>42022.069988425923</v>
      </c>
      <c r="T3223" s="14">
        <f>(((Table1[[#This Row],[deadline]]/60)/60)/24)+DATE(1970,1,1)</f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9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>ROUND(Table1[[#This Row],[pledged]]/Table1[[#This Row],[goal]]*100,0)</f>
        <v>1</v>
      </c>
      <c r="P3224">
        <f>IFERROR(ROUND(Table1[[#This Row],[pledged]]/Table1[[#This Row],[backers_count]],2),0)</f>
        <v>67</v>
      </c>
      <c r="Q3224" t="s">
        <v>8312</v>
      </c>
      <c r="R3224" t="s">
        <v>8350</v>
      </c>
      <c r="S3224" s="14">
        <f>(((Table1[[#This Row],[launched_at]]/60)/60)/24)+DATE(1970,1,1)</f>
        <v>41555.041701388887</v>
      </c>
      <c r="T3224" s="14">
        <f>(((Table1[[#This Row],[deadline]]/60)/60)/24)+DATE(1970,1,1)</f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9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>ROUND(Table1[[#This Row],[pledged]]/Table1[[#This Row],[goal]]*100,0)</f>
        <v>1</v>
      </c>
      <c r="P3225">
        <f>IFERROR(ROUND(Table1[[#This Row],[pledged]]/Table1[[#This Row],[backers_count]],2),0)</f>
        <v>32.5</v>
      </c>
      <c r="Q3225" t="s">
        <v>8328</v>
      </c>
      <c r="R3225" t="s">
        <v>8351</v>
      </c>
      <c r="S3225" s="14">
        <f>(((Table1[[#This Row],[launched_at]]/60)/60)/24)+DATE(1970,1,1)</f>
        <v>40567.825543981482</v>
      </c>
      <c r="T3225" s="14">
        <f>(((Table1[[#This Row],[deadline]]/60)/60)/24)+DATE(1970,1,1)</f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9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>ROUND(Table1[[#This Row],[pledged]]/Table1[[#This Row],[goal]]*100,0)</f>
        <v>1</v>
      </c>
      <c r="P3226">
        <f>IFERROR(ROUND(Table1[[#This Row],[pledged]]/Table1[[#This Row],[backers_count]],2),0)</f>
        <v>32.5</v>
      </c>
      <c r="Q3226" t="s">
        <v>8328</v>
      </c>
      <c r="R3226" t="s">
        <v>8351</v>
      </c>
      <c r="S3226" s="14">
        <f>(((Table1[[#This Row],[launched_at]]/60)/60)/24)+DATE(1970,1,1)</f>
        <v>40505.232916666668</v>
      </c>
      <c r="T3226" s="14">
        <f>(((Table1[[#This Row],[deadline]]/60)/60)/24)+DATE(1970,1,1)</f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9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>ROUND(Table1[[#This Row],[pledged]]/Table1[[#This Row],[goal]]*100,0)</f>
        <v>2</v>
      </c>
      <c r="P3227">
        <f>IFERROR(ROUND(Table1[[#This Row],[pledged]]/Table1[[#This Row],[backers_count]],2),0)</f>
        <v>13</v>
      </c>
      <c r="Q3227" t="s">
        <v>8309</v>
      </c>
      <c r="R3227" t="s">
        <v>8311</v>
      </c>
      <c r="S3227" s="14">
        <f>(((Table1[[#This Row],[launched_at]]/60)/60)/24)+DATE(1970,1,1)</f>
        <v>41817.866435185184</v>
      </c>
      <c r="T3227" s="14">
        <f>(((Table1[[#This Row],[deadline]]/60)/60)/24)+DATE(1970,1,1)</f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9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>ROUND(Table1[[#This Row],[pledged]]/Table1[[#This Row],[goal]]*100,0)</f>
        <v>1</v>
      </c>
      <c r="P3228">
        <f>IFERROR(ROUND(Table1[[#This Row],[pledged]]/Table1[[#This Row],[backers_count]],2),0)</f>
        <v>8.1300000000000008</v>
      </c>
      <c r="Q3228" t="s">
        <v>8309</v>
      </c>
      <c r="R3228" t="s">
        <v>8311</v>
      </c>
      <c r="S3228" s="14">
        <f>(((Table1[[#This Row],[launched_at]]/60)/60)/24)+DATE(1970,1,1)</f>
        <v>41941.10297453704</v>
      </c>
      <c r="T3228" s="14">
        <f>(((Table1[[#This Row],[deadline]]/60)/60)/24)+DATE(1970,1,1)</f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9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>ROUND(Table1[[#This Row],[pledged]]/Table1[[#This Row],[goal]]*100,0)</f>
        <v>0</v>
      </c>
      <c r="P3229">
        <f>IFERROR(ROUND(Table1[[#This Row],[pledged]]/Table1[[#This Row],[backers_count]],2),0)</f>
        <v>16.25</v>
      </c>
      <c r="Q3229" t="s">
        <v>8320</v>
      </c>
      <c r="R3229" t="s">
        <v>8358</v>
      </c>
      <c r="S3229" s="14">
        <f>(((Table1[[#This Row],[launched_at]]/60)/60)/24)+DATE(1970,1,1)</f>
        <v>41809.155138888891</v>
      </c>
      <c r="T3229" s="14">
        <f>(((Table1[[#This Row],[deadline]]/60)/60)/24)+DATE(1970,1,1)</f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9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>ROUND(Table1[[#This Row],[pledged]]/Table1[[#This Row],[goal]]*100,0)</f>
        <v>6500</v>
      </c>
      <c r="P3230">
        <f>IFERROR(ROUND(Table1[[#This Row],[pledged]]/Table1[[#This Row],[backers_count]],2),0)</f>
        <v>21.67</v>
      </c>
      <c r="Q3230" t="s">
        <v>8324</v>
      </c>
      <c r="R3230" t="s">
        <v>8327</v>
      </c>
      <c r="S3230" s="14">
        <f>(((Table1[[#This Row],[launched_at]]/60)/60)/24)+DATE(1970,1,1)</f>
        <v>42432.701724537037</v>
      </c>
      <c r="T3230" s="14">
        <f>(((Table1[[#This Row],[deadline]]/60)/60)/24)+DATE(1970,1,1)</f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9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>ROUND(Table1[[#This Row],[pledged]]/Table1[[#This Row],[goal]]*100,0)</f>
        <v>9</v>
      </c>
      <c r="P3231">
        <f>IFERROR(ROUND(Table1[[#This Row],[pledged]]/Table1[[#This Row],[backers_count]],2),0)</f>
        <v>16.25</v>
      </c>
      <c r="Q3231" t="s">
        <v>8324</v>
      </c>
      <c r="R3231" t="s">
        <v>8327</v>
      </c>
      <c r="S3231" s="14">
        <f>(((Table1[[#This Row],[launched_at]]/60)/60)/24)+DATE(1970,1,1)</f>
        <v>41834.135370370372</v>
      </c>
      <c r="T3231" s="14">
        <f>(((Table1[[#This Row],[deadline]]/60)/60)/24)+DATE(1970,1,1)</f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9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>ROUND(Table1[[#This Row],[pledged]]/Table1[[#This Row],[goal]]*100,0)</f>
        <v>160</v>
      </c>
      <c r="P3232">
        <f>IFERROR(ROUND(Table1[[#This Row],[pledged]]/Table1[[#This Row],[backers_count]],2),0)</f>
        <v>4.92</v>
      </c>
      <c r="Q3232" t="s">
        <v>8312</v>
      </c>
      <c r="R3232" t="s">
        <v>8334</v>
      </c>
      <c r="S3232" s="14">
        <f>(((Table1[[#This Row],[launched_at]]/60)/60)/24)+DATE(1970,1,1)</f>
        <v>41486.424317129626</v>
      </c>
      <c r="T3232" s="14">
        <f>(((Table1[[#This Row],[deadline]]/60)/60)/24)+DATE(1970,1,1)</f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9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>ROUND(Table1[[#This Row],[pledged]]/Table1[[#This Row],[goal]]*100,0)</f>
        <v>2</v>
      </c>
      <c r="P3233">
        <f>IFERROR(ROUND(Table1[[#This Row],[pledged]]/Table1[[#This Row],[backers_count]],2),0)</f>
        <v>15.75</v>
      </c>
      <c r="Q3233" t="s">
        <v>8324</v>
      </c>
      <c r="R3233" t="s">
        <v>8327</v>
      </c>
      <c r="S3233" s="14">
        <f>(((Table1[[#This Row],[launched_at]]/60)/60)/24)+DATE(1970,1,1)</f>
        <v>42128.615682870368</v>
      </c>
      <c r="T3233" s="14">
        <f>(((Table1[[#This Row],[deadline]]/60)/60)/24)+DATE(1970,1,1)</f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9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>ROUND(Table1[[#This Row],[pledged]]/Table1[[#This Row],[goal]]*100,0)</f>
        <v>0</v>
      </c>
      <c r="P3234">
        <f>IFERROR(ROUND(Table1[[#This Row],[pledged]]/Table1[[#This Row],[backers_count]],2),0)</f>
        <v>12.4</v>
      </c>
      <c r="Q3234" t="s">
        <v>8328</v>
      </c>
      <c r="R3234" t="s">
        <v>8351</v>
      </c>
      <c r="S3234" s="14">
        <f>(((Table1[[#This Row],[launched_at]]/60)/60)/24)+DATE(1970,1,1)</f>
        <v>41488.022256944445</v>
      </c>
      <c r="T3234" s="14">
        <f>(((Table1[[#This Row],[deadline]]/60)/60)/24)+DATE(1970,1,1)</f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9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>ROUND(Table1[[#This Row],[pledged]]/Table1[[#This Row],[goal]]*100,0)</f>
        <v>1</v>
      </c>
      <c r="P3235">
        <f>IFERROR(ROUND(Table1[[#This Row],[pledged]]/Table1[[#This Row],[backers_count]],2),0)</f>
        <v>20.329999999999998</v>
      </c>
      <c r="Q3235" t="s">
        <v>8322</v>
      </c>
      <c r="R3235" t="s">
        <v>8340</v>
      </c>
      <c r="S3235" s="14">
        <f>(((Table1[[#This Row],[launched_at]]/60)/60)/24)+DATE(1970,1,1)</f>
        <v>41547.694456018515</v>
      </c>
      <c r="T3235" s="14">
        <f>(((Table1[[#This Row],[deadline]]/60)/60)/24)+DATE(1970,1,1)</f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9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>ROUND(Table1[[#This Row],[pledged]]/Table1[[#This Row],[goal]]*100,0)</f>
        <v>0</v>
      </c>
      <c r="P3236">
        <f>IFERROR(ROUND(Table1[[#This Row],[pledged]]/Table1[[#This Row],[backers_count]],2),0)</f>
        <v>30.5</v>
      </c>
      <c r="Q3236" t="s">
        <v>8309</v>
      </c>
      <c r="R3236" t="s">
        <v>8343</v>
      </c>
      <c r="S3236" s="14">
        <f>(((Table1[[#This Row],[launched_at]]/60)/60)/24)+DATE(1970,1,1)</f>
        <v>42177.543171296296</v>
      </c>
      <c r="T3236" s="14">
        <f>(((Table1[[#This Row],[deadline]]/60)/60)/24)+DATE(1970,1,1)</f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9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>ROUND(Table1[[#This Row],[pledged]]/Table1[[#This Row],[goal]]*100,0)</f>
        <v>0</v>
      </c>
      <c r="P3237">
        <f>IFERROR(ROUND(Table1[[#This Row],[pledged]]/Table1[[#This Row],[backers_count]],2),0)</f>
        <v>30.5</v>
      </c>
      <c r="Q3237" t="s">
        <v>8309</v>
      </c>
      <c r="R3237" t="s">
        <v>8311</v>
      </c>
      <c r="S3237" s="14">
        <f>(((Table1[[#This Row],[launched_at]]/60)/60)/24)+DATE(1970,1,1)</f>
        <v>41948.041192129633</v>
      </c>
      <c r="T3237" s="14">
        <f>(((Table1[[#This Row],[deadline]]/60)/60)/24)+DATE(1970,1,1)</f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9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>ROUND(Table1[[#This Row],[pledged]]/Table1[[#This Row],[goal]]*100,0)</f>
        <v>8</v>
      </c>
      <c r="P3238">
        <f>IFERROR(ROUND(Table1[[#This Row],[pledged]]/Table1[[#This Row],[backers_count]],2),0)</f>
        <v>10.17</v>
      </c>
      <c r="Q3238" t="s">
        <v>8324</v>
      </c>
      <c r="R3238" t="s">
        <v>8327</v>
      </c>
      <c r="S3238" s="14">
        <f>(((Table1[[#This Row],[launched_at]]/60)/60)/24)+DATE(1970,1,1)</f>
        <v>42020.768634259264</v>
      </c>
      <c r="T3238" s="14">
        <f>(((Table1[[#This Row],[deadline]]/60)/60)/24)+DATE(1970,1,1)</f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9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>ROUND(Table1[[#This Row],[pledged]]/Table1[[#This Row],[goal]]*100,0)</f>
        <v>0</v>
      </c>
      <c r="P3239">
        <f>IFERROR(ROUND(Table1[[#This Row],[pledged]]/Table1[[#This Row],[backers_count]],2),0)</f>
        <v>30</v>
      </c>
      <c r="Q3239" t="s">
        <v>8322</v>
      </c>
      <c r="R3239" t="s">
        <v>8326</v>
      </c>
      <c r="S3239" s="14">
        <f>(((Table1[[#This Row],[launched_at]]/60)/60)/24)+DATE(1970,1,1)</f>
        <v>42129.777210648142</v>
      </c>
      <c r="T3239" s="14">
        <f>(((Table1[[#This Row],[deadline]]/60)/60)/24)+DATE(1970,1,1)</f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9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>ROUND(Table1[[#This Row],[pledged]]/Table1[[#This Row],[goal]]*100,0)</f>
        <v>3</v>
      </c>
      <c r="P3240">
        <f>IFERROR(ROUND(Table1[[#This Row],[pledged]]/Table1[[#This Row],[backers_count]],2),0)</f>
        <v>20</v>
      </c>
      <c r="Q3240" t="s">
        <v>8309</v>
      </c>
      <c r="R3240" t="s">
        <v>8343</v>
      </c>
      <c r="S3240" s="14">
        <f>(((Table1[[#This Row],[launched_at]]/60)/60)/24)+DATE(1970,1,1)</f>
        <v>42087.343090277776</v>
      </c>
      <c r="T3240" s="14">
        <f>(((Table1[[#This Row],[deadline]]/60)/60)/24)+DATE(1970,1,1)</f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9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>ROUND(Table1[[#This Row],[pledged]]/Table1[[#This Row],[goal]]*100,0)</f>
        <v>9</v>
      </c>
      <c r="P3241">
        <f>IFERROR(ROUND(Table1[[#This Row],[pledged]]/Table1[[#This Row],[backers_count]],2),0)</f>
        <v>60</v>
      </c>
      <c r="Q3241" t="s">
        <v>8314</v>
      </c>
      <c r="R3241" t="s">
        <v>8356</v>
      </c>
      <c r="S3241" s="14">
        <f>(((Table1[[#This Row],[launched_at]]/60)/60)/24)+DATE(1970,1,1)</f>
        <v>42286.88217592593</v>
      </c>
      <c r="T3241" s="14">
        <f>(((Table1[[#This Row],[deadline]]/60)/60)/24)+DATE(1970,1,1)</f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9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>ROUND(Table1[[#This Row],[pledged]]/Table1[[#This Row],[goal]]*100,0)</f>
        <v>9</v>
      </c>
      <c r="P3242">
        <f>IFERROR(ROUND(Table1[[#This Row],[pledged]]/Table1[[#This Row],[backers_count]],2),0)</f>
        <v>30</v>
      </c>
      <c r="Q3242" t="s">
        <v>8309</v>
      </c>
      <c r="R3242" t="s">
        <v>8319</v>
      </c>
      <c r="S3242" s="14">
        <f>(((Table1[[#This Row],[launched_at]]/60)/60)/24)+DATE(1970,1,1)</f>
        <v>41929.174456018518</v>
      </c>
      <c r="T3242" s="14">
        <f>(((Table1[[#This Row],[deadline]]/60)/60)/24)+DATE(1970,1,1)</f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9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>ROUND(Table1[[#This Row],[pledged]]/Table1[[#This Row],[goal]]*100,0)</f>
        <v>1</v>
      </c>
      <c r="P3243">
        <f>IFERROR(ROUND(Table1[[#This Row],[pledged]]/Table1[[#This Row],[backers_count]],2),0)</f>
        <v>20</v>
      </c>
      <c r="Q3243" t="s">
        <v>8324</v>
      </c>
      <c r="R3243" t="s">
        <v>8327</v>
      </c>
      <c r="S3243" s="14">
        <f>(((Table1[[#This Row],[launched_at]]/60)/60)/24)+DATE(1970,1,1)</f>
        <v>42295.891828703709</v>
      </c>
      <c r="T3243" s="14">
        <f>(((Table1[[#This Row],[deadline]]/60)/60)/24)+DATE(1970,1,1)</f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9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>ROUND(Table1[[#This Row],[pledged]]/Table1[[#This Row],[goal]]*100,0)</f>
        <v>6</v>
      </c>
      <c r="P3244">
        <f>IFERROR(ROUND(Table1[[#This Row],[pledged]]/Table1[[#This Row],[backers_count]],2),0)</f>
        <v>15</v>
      </c>
      <c r="Q3244" t="s">
        <v>8324</v>
      </c>
      <c r="R3244" t="s">
        <v>8327</v>
      </c>
      <c r="S3244" s="14">
        <f>(((Table1[[#This Row],[launched_at]]/60)/60)/24)+DATE(1970,1,1)</f>
        <v>42177.964201388888</v>
      </c>
      <c r="T3244" s="14">
        <f>(((Table1[[#This Row],[deadline]]/60)/60)/24)+DATE(1970,1,1)</f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9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>ROUND(Table1[[#This Row],[pledged]]/Table1[[#This Row],[goal]]*100,0)</f>
        <v>2</v>
      </c>
      <c r="P3245">
        <f>IFERROR(ROUND(Table1[[#This Row],[pledged]]/Table1[[#This Row],[backers_count]],2),0)</f>
        <v>15</v>
      </c>
      <c r="Q3245" t="s">
        <v>8324</v>
      </c>
      <c r="R3245" t="s">
        <v>8327</v>
      </c>
      <c r="S3245" s="14">
        <f>(((Table1[[#This Row],[launched_at]]/60)/60)/24)+DATE(1970,1,1)</f>
        <v>42178.815891203703</v>
      </c>
      <c r="T3245" s="14">
        <f>(((Table1[[#This Row],[deadline]]/60)/60)/24)+DATE(1970,1,1)</f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9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>ROUND(Table1[[#This Row],[pledged]]/Table1[[#This Row],[goal]]*100,0)</f>
        <v>1</v>
      </c>
      <c r="P3246">
        <f>IFERROR(ROUND(Table1[[#This Row],[pledged]]/Table1[[#This Row],[backers_count]],2),0)</f>
        <v>29.5</v>
      </c>
      <c r="Q3246" t="s">
        <v>8320</v>
      </c>
      <c r="R3246" t="s">
        <v>8346</v>
      </c>
      <c r="S3246" s="14">
        <f>(((Table1[[#This Row],[launched_at]]/60)/60)/24)+DATE(1970,1,1)</f>
        <v>42744.903182870374</v>
      </c>
      <c r="T3246" s="14">
        <f>(((Table1[[#This Row],[deadline]]/60)/60)/24)+DATE(1970,1,1)</f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9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>ROUND(Table1[[#This Row],[pledged]]/Table1[[#This Row],[goal]]*100,0)</f>
        <v>2</v>
      </c>
      <c r="P3247">
        <f>IFERROR(ROUND(Table1[[#This Row],[pledged]]/Table1[[#This Row],[backers_count]],2),0)</f>
        <v>59</v>
      </c>
      <c r="Q3247" t="s">
        <v>8324</v>
      </c>
      <c r="R3247" t="s">
        <v>8327</v>
      </c>
      <c r="S3247" s="14">
        <f>(((Table1[[#This Row],[launched_at]]/60)/60)/24)+DATE(1970,1,1)</f>
        <v>42767.031678240746</v>
      </c>
      <c r="T3247" s="14">
        <f>(((Table1[[#This Row],[deadline]]/60)/60)/24)+DATE(1970,1,1)</f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9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>ROUND(Table1[[#This Row],[pledged]]/Table1[[#This Row],[goal]]*100,0)</f>
        <v>2</v>
      </c>
      <c r="P3248">
        <f>IFERROR(ROUND(Table1[[#This Row],[pledged]]/Table1[[#This Row],[backers_count]],2),0)</f>
        <v>19</v>
      </c>
      <c r="Q3248" t="s">
        <v>8312</v>
      </c>
      <c r="R3248" t="s">
        <v>8353</v>
      </c>
      <c r="S3248" s="14">
        <f>(((Table1[[#This Row],[launched_at]]/60)/60)/24)+DATE(1970,1,1)</f>
        <v>41840.983541666668</v>
      </c>
      <c r="T3248" s="14">
        <f>(((Table1[[#This Row],[deadline]]/60)/60)/24)+DATE(1970,1,1)</f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9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>ROUND(Table1[[#This Row],[pledged]]/Table1[[#This Row],[goal]]*100,0)</f>
        <v>1</v>
      </c>
      <c r="P3249">
        <f>IFERROR(ROUND(Table1[[#This Row],[pledged]]/Table1[[#This Row],[backers_count]],2),0)</f>
        <v>14</v>
      </c>
      <c r="Q3249" t="s">
        <v>8309</v>
      </c>
      <c r="R3249" t="s">
        <v>8343</v>
      </c>
      <c r="S3249" s="14">
        <f>(((Table1[[#This Row],[launched_at]]/60)/60)/24)+DATE(1970,1,1)</f>
        <v>42020.854247685187</v>
      </c>
      <c r="T3249" s="14">
        <f>(((Table1[[#This Row],[deadline]]/60)/60)/24)+DATE(1970,1,1)</f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9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>ROUND(Table1[[#This Row],[pledged]]/Table1[[#This Row],[goal]]*100,0)</f>
        <v>1</v>
      </c>
      <c r="P3250">
        <f>IFERROR(ROUND(Table1[[#This Row],[pledged]]/Table1[[#This Row],[backers_count]],2),0)</f>
        <v>18.670000000000002</v>
      </c>
      <c r="Q3250" t="s">
        <v>8317</v>
      </c>
      <c r="R3250" t="s">
        <v>8335</v>
      </c>
      <c r="S3250" s="14">
        <f>(((Table1[[#This Row],[launched_at]]/60)/60)/24)+DATE(1970,1,1)</f>
        <v>41101.906111111115</v>
      </c>
      <c r="T3250" s="14">
        <f>(((Table1[[#This Row],[deadline]]/60)/60)/24)+DATE(1970,1,1)</f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9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>ROUND(Table1[[#This Row],[pledged]]/Table1[[#This Row],[goal]]*100,0)</f>
        <v>0</v>
      </c>
      <c r="P3251">
        <f>IFERROR(ROUND(Table1[[#This Row],[pledged]]/Table1[[#This Row],[backers_count]],2),0)</f>
        <v>18.670000000000002</v>
      </c>
      <c r="Q3251" t="s">
        <v>8324</v>
      </c>
      <c r="R3251" t="s">
        <v>8325</v>
      </c>
      <c r="S3251" s="14">
        <f>(((Table1[[#This Row],[launched_at]]/60)/60)/24)+DATE(1970,1,1)</f>
        <v>41853.563402777778</v>
      </c>
      <c r="T3251" s="14">
        <f>(((Table1[[#This Row],[deadline]]/60)/60)/24)+DATE(1970,1,1)</f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9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>ROUND(Table1[[#This Row],[pledged]]/Table1[[#This Row],[goal]]*100,0)</f>
        <v>0</v>
      </c>
      <c r="P3252">
        <f>IFERROR(ROUND(Table1[[#This Row],[pledged]]/Table1[[#This Row],[backers_count]],2),0)</f>
        <v>27.5</v>
      </c>
      <c r="Q3252" t="s">
        <v>8309</v>
      </c>
      <c r="R3252" t="s">
        <v>8343</v>
      </c>
      <c r="S3252" s="14">
        <f>(((Table1[[#This Row],[launched_at]]/60)/60)/24)+DATE(1970,1,1)</f>
        <v>42268.658715277779</v>
      </c>
      <c r="T3252" s="14">
        <f>(((Table1[[#This Row],[deadline]]/60)/60)/24)+DATE(1970,1,1)</f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9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>ROUND(Table1[[#This Row],[pledged]]/Table1[[#This Row],[goal]]*100,0)</f>
        <v>1</v>
      </c>
      <c r="P3253">
        <f>IFERROR(ROUND(Table1[[#This Row],[pledged]]/Table1[[#This Row],[backers_count]],2),0)</f>
        <v>27.5</v>
      </c>
      <c r="Q3253" t="s">
        <v>8312</v>
      </c>
      <c r="R3253" t="s">
        <v>8349</v>
      </c>
      <c r="S3253" s="14">
        <f>(((Table1[[#This Row],[launched_at]]/60)/60)/24)+DATE(1970,1,1)</f>
        <v>42232.15016203704</v>
      </c>
      <c r="T3253" s="14">
        <f>(((Table1[[#This Row],[deadline]]/60)/60)/24)+DATE(1970,1,1)</f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9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>ROUND(Table1[[#This Row],[pledged]]/Table1[[#This Row],[goal]]*100,0)</f>
        <v>1</v>
      </c>
      <c r="P3254">
        <f>IFERROR(ROUND(Table1[[#This Row],[pledged]]/Table1[[#This Row],[backers_count]],2),0)</f>
        <v>27.5</v>
      </c>
      <c r="Q3254" t="s">
        <v>8312</v>
      </c>
      <c r="R3254" t="s">
        <v>8350</v>
      </c>
      <c r="S3254" s="14">
        <f>(((Table1[[#This Row],[launched_at]]/60)/60)/24)+DATE(1970,1,1)</f>
        <v>41054.847777777781</v>
      </c>
      <c r="T3254" s="14">
        <f>(((Table1[[#This Row],[deadline]]/60)/60)/24)+DATE(1970,1,1)</f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9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>ROUND(Table1[[#This Row],[pledged]]/Table1[[#This Row],[goal]]*100,0)</f>
        <v>1</v>
      </c>
      <c r="P3255">
        <f>IFERROR(ROUND(Table1[[#This Row],[pledged]]/Table1[[#This Row],[backers_count]],2),0)</f>
        <v>27.5</v>
      </c>
      <c r="Q3255" t="s">
        <v>8309</v>
      </c>
      <c r="R3255" t="s">
        <v>8343</v>
      </c>
      <c r="S3255" s="14">
        <f>(((Table1[[#This Row],[launched_at]]/60)/60)/24)+DATE(1970,1,1)</f>
        <v>42096.918240740735</v>
      </c>
      <c r="T3255" s="14">
        <f>(((Table1[[#This Row],[deadline]]/60)/60)/24)+DATE(1970,1,1)</f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9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>ROUND(Table1[[#This Row],[pledged]]/Table1[[#This Row],[goal]]*100,0)</f>
        <v>0</v>
      </c>
      <c r="P3256">
        <f>IFERROR(ROUND(Table1[[#This Row],[pledged]]/Table1[[#This Row],[backers_count]],2),0)</f>
        <v>18.329999999999998</v>
      </c>
      <c r="Q3256" t="s">
        <v>8309</v>
      </c>
      <c r="R3256" t="s">
        <v>8343</v>
      </c>
      <c r="S3256" s="14">
        <f>(((Table1[[#This Row],[launched_at]]/60)/60)/24)+DATE(1970,1,1)</f>
        <v>42248.793310185181</v>
      </c>
      <c r="T3256" s="14">
        <f>(((Table1[[#This Row],[deadline]]/60)/60)/24)+DATE(1970,1,1)</f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9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>ROUND(Table1[[#This Row],[pledged]]/Table1[[#This Row],[goal]]*100,0)</f>
        <v>1</v>
      </c>
      <c r="P3257">
        <f>IFERROR(ROUND(Table1[[#This Row],[pledged]]/Table1[[#This Row],[backers_count]],2),0)</f>
        <v>27.5</v>
      </c>
      <c r="Q3257" t="s">
        <v>8320</v>
      </c>
      <c r="R3257" t="s">
        <v>8346</v>
      </c>
      <c r="S3257" s="14">
        <f>(((Table1[[#This Row],[launched_at]]/60)/60)/24)+DATE(1970,1,1)</f>
        <v>41805.895254629628</v>
      </c>
      <c r="T3257" s="14">
        <f>(((Table1[[#This Row],[deadline]]/60)/60)/24)+DATE(1970,1,1)</f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9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>ROUND(Table1[[#This Row],[pledged]]/Table1[[#This Row],[goal]]*100,0)</f>
        <v>0</v>
      </c>
      <c r="P3258">
        <f>IFERROR(ROUND(Table1[[#This Row],[pledged]]/Table1[[#This Row],[backers_count]],2),0)</f>
        <v>18.329999999999998</v>
      </c>
      <c r="Q3258" t="s">
        <v>8324</v>
      </c>
      <c r="R3258" t="s">
        <v>8327</v>
      </c>
      <c r="S3258" s="14">
        <f>(((Table1[[#This Row],[launched_at]]/60)/60)/24)+DATE(1970,1,1)</f>
        <v>41784.789687500001</v>
      </c>
      <c r="T3258" s="14">
        <f>(((Table1[[#This Row],[deadline]]/60)/60)/24)+DATE(1970,1,1)</f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9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>ROUND(Table1[[#This Row],[pledged]]/Table1[[#This Row],[goal]]*100,0)</f>
        <v>6</v>
      </c>
      <c r="P3259">
        <f>IFERROR(ROUND(Table1[[#This Row],[pledged]]/Table1[[#This Row],[backers_count]],2),0)</f>
        <v>18.329999999999998</v>
      </c>
      <c r="Q3259" t="s">
        <v>8324</v>
      </c>
      <c r="R3259" t="s">
        <v>8336</v>
      </c>
      <c r="S3259" s="14">
        <f>(((Table1[[#This Row],[launched_at]]/60)/60)/24)+DATE(1970,1,1)</f>
        <v>42104.781597222223</v>
      </c>
      <c r="T3259" s="14">
        <f>(((Table1[[#This Row],[deadline]]/60)/60)/24)+DATE(1970,1,1)</f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9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>ROUND(Table1[[#This Row],[pledged]]/Table1[[#This Row],[goal]]*100,0)</f>
        <v>0</v>
      </c>
      <c r="P3260">
        <f>IFERROR(ROUND(Table1[[#This Row],[pledged]]/Table1[[#This Row],[backers_count]],2),0)</f>
        <v>13.25</v>
      </c>
      <c r="Q3260" t="s">
        <v>8309</v>
      </c>
      <c r="R3260" t="s">
        <v>8311</v>
      </c>
      <c r="S3260" s="14">
        <f>(((Table1[[#This Row],[launched_at]]/60)/60)/24)+DATE(1970,1,1)</f>
        <v>42778.765300925923</v>
      </c>
      <c r="T3260" s="14">
        <f>(((Table1[[#This Row],[deadline]]/60)/60)/24)+DATE(1970,1,1)</f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9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>ROUND(Table1[[#This Row],[pledged]]/Table1[[#This Row],[goal]]*100,0)</f>
        <v>0</v>
      </c>
      <c r="P3261">
        <f>IFERROR(ROUND(Table1[[#This Row],[pledged]]/Table1[[#This Row],[backers_count]],2),0)</f>
        <v>13.25</v>
      </c>
      <c r="Q3261" t="s">
        <v>8317</v>
      </c>
      <c r="R3261" t="s">
        <v>8335</v>
      </c>
      <c r="S3261" s="14">
        <f>(((Table1[[#This Row],[launched_at]]/60)/60)/24)+DATE(1970,1,1)</f>
        <v>42429.695543981477</v>
      </c>
      <c r="T3261" s="14">
        <f>(((Table1[[#This Row],[deadline]]/60)/60)/24)+DATE(1970,1,1)</f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9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>ROUND(Table1[[#This Row],[pledged]]/Table1[[#This Row],[goal]]*100,0)</f>
        <v>1</v>
      </c>
      <c r="P3262">
        <f>IFERROR(ROUND(Table1[[#This Row],[pledged]]/Table1[[#This Row],[backers_count]],2),0)</f>
        <v>13.25</v>
      </c>
      <c r="Q3262" t="s">
        <v>8312</v>
      </c>
      <c r="R3262" t="s">
        <v>8357</v>
      </c>
      <c r="S3262" s="14">
        <f>(((Table1[[#This Row],[launched_at]]/60)/60)/24)+DATE(1970,1,1)</f>
        <v>42585.7106712963</v>
      </c>
      <c r="T3262" s="14">
        <f>(((Table1[[#This Row],[deadline]]/60)/60)/24)+DATE(1970,1,1)</f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9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>ROUND(Table1[[#This Row],[pledged]]/Table1[[#This Row],[goal]]*100,0)</f>
        <v>2</v>
      </c>
      <c r="P3263">
        <f>IFERROR(ROUND(Table1[[#This Row],[pledged]]/Table1[[#This Row],[backers_count]],2),0)</f>
        <v>53</v>
      </c>
      <c r="Q3263" t="s">
        <v>8312</v>
      </c>
      <c r="R3263" t="s">
        <v>8357</v>
      </c>
      <c r="S3263" s="14">
        <f>(((Table1[[#This Row],[launched_at]]/60)/60)/24)+DATE(1970,1,1)</f>
        <v>42300.585891203707</v>
      </c>
      <c r="T3263" s="14">
        <f>(((Table1[[#This Row],[deadline]]/60)/60)/24)+DATE(1970,1,1)</f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9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>ROUND(Table1[[#This Row],[pledged]]/Table1[[#This Row],[goal]]*100,0)</f>
        <v>0</v>
      </c>
      <c r="P3264">
        <f>IFERROR(ROUND(Table1[[#This Row],[pledged]]/Table1[[#This Row],[backers_count]],2),0)</f>
        <v>3.71</v>
      </c>
      <c r="Q3264" t="s">
        <v>8322</v>
      </c>
      <c r="R3264" t="s">
        <v>8340</v>
      </c>
      <c r="S3264" s="14">
        <f>(((Table1[[#This Row],[launched_at]]/60)/60)/24)+DATE(1970,1,1)</f>
        <v>42318.098217592589</v>
      </c>
      <c r="T3264" s="14">
        <f>(((Table1[[#This Row],[deadline]]/60)/60)/24)+DATE(1970,1,1)</f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9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>ROUND(Table1[[#This Row],[pledged]]/Table1[[#This Row],[goal]]*100,0)</f>
        <v>0</v>
      </c>
      <c r="P3265">
        <f>IFERROR(ROUND(Table1[[#This Row],[pledged]]/Table1[[#This Row],[backers_count]],2),0)</f>
        <v>26</v>
      </c>
      <c r="Q3265" t="s">
        <v>8309</v>
      </c>
      <c r="R3265" t="s">
        <v>8343</v>
      </c>
      <c r="S3265" s="14">
        <f>(((Table1[[#This Row],[launched_at]]/60)/60)/24)+DATE(1970,1,1)</f>
        <v>42249.667997685188</v>
      </c>
      <c r="T3265" s="14">
        <f>(((Table1[[#This Row],[deadline]]/60)/60)/24)+DATE(1970,1,1)</f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9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>ROUND(Table1[[#This Row],[pledged]]/Table1[[#This Row],[goal]]*100,0)</f>
        <v>0</v>
      </c>
      <c r="P3266">
        <f>IFERROR(ROUND(Table1[[#This Row],[pledged]]/Table1[[#This Row],[backers_count]],2),0)</f>
        <v>52</v>
      </c>
      <c r="Q3266" t="s">
        <v>8320</v>
      </c>
      <c r="R3266" t="s">
        <v>8346</v>
      </c>
      <c r="S3266" s="14">
        <f>(((Table1[[#This Row],[launched_at]]/60)/60)/24)+DATE(1970,1,1)</f>
        <v>42107.679756944446</v>
      </c>
      <c r="T3266" s="14">
        <f>(((Table1[[#This Row],[deadline]]/60)/60)/24)+DATE(1970,1,1)</f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9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>ROUND(Table1[[#This Row],[pledged]]/Table1[[#This Row],[goal]]*100,0)</f>
        <v>3</v>
      </c>
      <c r="P3267">
        <f>IFERROR(ROUND(Table1[[#This Row],[pledged]]/Table1[[#This Row],[backers_count]],2),0)</f>
        <v>25.5</v>
      </c>
      <c r="Q3267" t="s">
        <v>8322</v>
      </c>
      <c r="R3267" t="s">
        <v>8326</v>
      </c>
      <c r="S3267" s="14">
        <f>(((Table1[[#This Row],[launched_at]]/60)/60)/24)+DATE(1970,1,1)</f>
        <v>41825.791226851856</v>
      </c>
      <c r="T3267" s="14">
        <f>(((Table1[[#This Row],[deadline]]/60)/60)/24)+DATE(1970,1,1)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9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>ROUND(Table1[[#This Row],[pledged]]/Table1[[#This Row],[goal]]*100,0)</f>
        <v>1</v>
      </c>
      <c r="P3268">
        <f>IFERROR(ROUND(Table1[[#This Row],[pledged]]/Table1[[#This Row],[backers_count]],2),0)</f>
        <v>25.5</v>
      </c>
      <c r="Q3268" t="s">
        <v>8322</v>
      </c>
      <c r="R3268" t="s">
        <v>8340</v>
      </c>
      <c r="S3268" s="14">
        <f>(((Table1[[#This Row],[launched_at]]/60)/60)/24)+DATE(1970,1,1)</f>
        <v>41605.167696759258</v>
      </c>
      <c r="T3268" s="14">
        <f>(((Table1[[#This Row],[deadline]]/60)/60)/24)+DATE(1970,1,1)</f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9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>ROUND(Table1[[#This Row],[pledged]]/Table1[[#This Row],[goal]]*100,0)</f>
        <v>0</v>
      </c>
      <c r="P3269">
        <f>IFERROR(ROUND(Table1[[#This Row],[pledged]]/Table1[[#This Row],[backers_count]],2),0)</f>
        <v>12.75</v>
      </c>
      <c r="Q3269" t="s">
        <v>8317</v>
      </c>
      <c r="R3269" t="s">
        <v>8335</v>
      </c>
      <c r="S3269" s="14">
        <f>(((Table1[[#This Row],[launched_at]]/60)/60)/24)+DATE(1970,1,1)</f>
        <v>41645.832141203704</v>
      </c>
      <c r="T3269" s="14">
        <f>(((Table1[[#This Row],[deadline]]/60)/60)/24)+DATE(1970,1,1)</f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9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>ROUND(Table1[[#This Row],[pledged]]/Table1[[#This Row],[goal]]*100,0)</f>
        <v>1</v>
      </c>
      <c r="P3270">
        <f>IFERROR(ROUND(Table1[[#This Row],[pledged]]/Table1[[#This Row],[backers_count]],2),0)</f>
        <v>25.5</v>
      </c>
      <c r="Q3270" t="s">
        <v>8328</v>
      </c>
      <c r="R3270" t="s">
        <v>8331</v>
      </c>
      <c r="S3270" s="14">
        <f>(((Table1[[#This Row],[launched_at]]/60)/60)/24)+DATE(1970,1,1)</f>
        <v>42187.281678240746</v>
      </c>
      <c r="T3270" s="14">
        <f>(((Table1[[#This Row],[deadline]]/60)/60)/24)+DATE(1970,1,1)</f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9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>ROUND(Table1[[#This Row],[pledged]]/Table1[[#This Row],[goal]]*100,0)</f>
        <v>1</v>
      </c>
      <c r="P3271">
        <f>IFERROR(ROUND(Table1[[#This Row],[pledged]]/Table1[[#This Row],[backers_count]],2),0)</f>
        <v>17</v>
      </c>
      <c r="Q3271" t="s">
        <v>8317</v>
      </c>
      <c r="R3271" t="s">
        <v>8345</v>
      </c>
      <c r="S3271" s="14">
        <f>(((Table1[[#This Row],[launched_at]]/60)/60)/24)+DATE(1970,1,1)</f>
        <v>42528.899398148147</v>
      </c>
      <c r="T3271" s="14">
        <f>(((Table1[[#This Row],[deadline]]/60)/60)/24)+DATE(1970,1,1)</f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9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>ROUND(Table1[[#This Row],[pledged]]/Table1[[#This Row],[goal]]*100,0)</f>
        <v>3</v>
      </c>
      <c r="P3272">
        <f>IFERROR(ROUND(Table1[[#This Row],[pledged]]/Table1[[#This Row],[backers_count]],2),0)</f>
        <v>12.75</v>
      </c>
      <c r="Q3272" t="s">
        <v>8314</v>
      </c>
      <c r="R3272" t="s">
        <v>8354</v>
      </c>
      <c r="S3272" s="14">
        <f>(((Table1[[#This Row],[launched_at]]/60)/60)/24)+DATE(1970,1,1)</f>
        <v>42555.698738425926</v>
      </c>
      <c r="T3272" s="14">
        <f>(((Table1[[#This Row],[deadline]]/60)/60)/24)+DATE(1970,1,1)</f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9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>ROUND(Table1[[#This Row],[pledged]]/Table1[[#This Row],[goal]]*100,0)</f>
        <v>1</v>
      </c>
      <c r="P3273">
        <f>IFERROR(ROUND(Table1[[#This Row],[pledged]]/Table1[[#This Row],[backers_count]],2),0)</f>
        <v>25.5</v>
      </c>
      <c r="Q3273" t="s">
        <v>8320</v>
      </c>
      <c r="R3273" t="s">
        <v>8346</v>
      </c>
      <c r="S3273" s="14">
        <f>(((Table1[[#This Row],[launched_at]]/60)/60)/24)+DATE(1970,1,1)</f>
        <v>42110.326423611114</v>
      </c>
      <c r="T3273" s="14">
        <f>(((Table1[[#This Row],[deadline]]/60)/60)/24)+DATE(1970,1,1)</f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9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>ROUND(Table1[[#This Row],[pledged]]/Table1[[#This Row],[goal]]*100,0)</f>
        <v>0</v>
      </c>
      <c r="P3274">
        <f>IFERROR(ROUND(Table1[[#This Row],[pledged]]/Table1[[#This Row],[backers_count]],2),0)</f>
        <v>8.5</v>
      </c>
      <c r="Q3274" t="s">
        <v>8309</v>
      </c>
      <c r="R3274" t="s">
        <v>8316</v>
      </c>
      <c r="S3274" s="14">
        <f>(((Table1[[#This Row],[launched_at]]/60)/60)/24)+DATE(1970,1,1)</f>
        <v>42055.600995370376</v>
      </c>
      <c r="T3274" s="14">
        <f>(((Table1[[#This Row],[deadline]]/60)/60)/24)+DATE(1970,1,1)</f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9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>ROUND(Table1[[#This Row],[pledged]]/Table1[[#This Row],[goal]]*100,0)</f>
        <v>9</v>
      </c>
      <c r="P3275">
        <f>IFERROR(ROUND(Table1[[#This Row],[pledged]]/Table1[[#This Row],[backers_count]],2),0)</f>
        <v>8.5</v>
      </c>
      <c r="Q3275" t="s">
        <v>8324</v>
      </c>
      <c r="R3275" t="s">
        <v>8327</v>
      </c>
      <c r="S3275" s="14">
        <f>(((Table1[[#This Row],[launched_at]]/60)/60)/24)+DATE(1970,1,1)</f>
        <v>41826.61954861111</v>
      </c>
      <c r="T3275" s="14">
        <f>(((Table1[[#This Row],[deadline]]/60)/60)/24)+DATE(1970,1,1)</f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9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>ROUND(Table1[[#This Row],[pledged]]/Table1[[#This Row],[goal]]*100,0)</f>
        <v>0</v>
      </c>
      <c r="P3276">
        <f>IFERROR(ROUND(Table1[[#This Row],[pledged]]/Table1[[#This Row],[backers_count]],2),0)</f>
        <v>50</v>
      </c>
      <c r="Q3276" t="s">
        <v>8322</v>
      </c>
      <c r="R3276" t="s">
        <v>8326</v>
      </c>
      <c r="S3276" s="14">
        <f>(((Table1[[#This Row],[launched_at]]/60)/60)/24)+DATE(1970,1,1)</f>
        <v>42527.650995370372</v>
      </c>
      <c r="T3276" s="14">
        <f>(((Table1[[#This Row],[deadline]]/60)/60)/24)+DATE(1970,1,1)</f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9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>ROUND(Table1[[#This Row],[pledged]]/Table1[[#This Row],[goal]]*100,0)</f>
        <v>0</v>
      </c>
      <c r="P3277">
        <f>IFERROR(ROUND(Table1[[#This Row],[pledged]]/Table1[[#This Row],[backers_count]],2),0)</f>
        <v>50</v>
      </c>
      <c r="Q3277" t="s">
        <v>8322</v>
      </c>
      <c r="R3277" t="s">
        <v>8326</v>
      </c>
      <c r="S3277" s="14">
        <f>(((Table1[[#This Row],[launched_at]]/60)/60)/24)+DATE(1970,1,1)</f>
        <v>42377.577187499999</v>
      </c>
      <c r="T3277" s="14">
        <f>(((Table1[[#This Row],[deadline]]/60)/60)/24)+DATE(1970,1,1)</f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9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>ROUND(Table1[[#This Row],[pledged]]/Table1[[#This Row],[goal]]*100,0)</f>
        <v>5</v>
      </c>
      <c r="P3278">
        <f>IFERROR(ROUND(Table1[[#This Row],[pledged]]/Table1[[#This Row],[backers_count]],2),0)</f>
        <v>50</v>
      </c>
      <c r="Q3278" t="s">
        <v>8322</v>
      </c>
      <c r="R3278" t="s">
        <v>8340</v>
      </c>
      <c r="S3278" s="14">
        <f>(((Table1[[#This Row],[launched_at]]/60)/60)/24)+DATE(1970,1,1)</f>
        <v>40894.906956018516</v>
      </c>
      <c r="T3278" s="14">
        <f>(((Table1[[#This Row],[deadline]]/60)/60)/24)+DATE(1970,1,1)</f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9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>ROUND(Table1[[#This Row],[pledged]]/Table1[[#This Row],[goal]]*100,0)</f>
        <v>0</v>
      </c>
      <c r="P3279">
        <f>IFERROR(ROUND(Table1[[#This Row],[pledged]]/Table1[[#This Row],[backers_count]],2),0)</f>
        <v>50</v>
      </c>
      <c r="Q3279" t="s">
        <v>8322</v>
      </c>
      <c r="R3279" t="s">
        <v>8340</v>
      </c>
      <c r="S3279" s="14">
        <f>(((Table1[[#This Row],[launched_at]]/60)/60)/24)+DATE(1970,1,1)</f>
        <v>41761.94258101852</v>
      </c>
      <c r="T3279" s="14">
        <f>(((Table1[[#This Row],[deadline]]/60)/60)/24)+DATE(1970,1,1)</f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9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>ROUND(Table1[[#This Row],[pledged]]/Table1[[#This Row],[goal]]*100,0)</f>
        <v>3</v>
      </c>
      <c r="P3280">
        <f>IFERROR(ROUND(Table1[[#This Row],[pledged]]/Table1[[#This Row],[backers_count]],2),0)</f>
        <v>16.670000000000002</v>
      </c>
      <c r="Q3280" t="s">
        <v>8322</v>
      </c>
      <c r="R3280" t="s">
        <v>8340</v>
      </c>
      <c r="S3280" s="14">
        <f>(((Table1[[#This Row],[launched_at]]/60)/60)/24)+DATE(1970,1,1)</f>
        <v>41830.613969907405</v>
      </c>
      <c r="T3280" s="14">
        <f>(((Table1[[#This Row],[deadline]]/60)/60)/24)+DATE(1970,1,1)</f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9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>ROUND(Table1[[#This Row],[pledged]]/Table1[[#This Row],[goal]]*100,0)</f>
        <v>0</v>
      </c>
      <c r="P3281">
        <f>IFERROR(ROUND(Table1[[#This Row],[pledged]]/Table1[[#This Row],[backers_count]],2),0)</f>
        <v>50</v>
      </c>
      <c r="Q3281" t="s">
        <v>8309</v>
      </c>
      <c r="R3281" t="s">
        <v>8343</v>
      </c>
      <c r="S3281" s="14">
        <f>(((Table1[[#This Row],[launched_at]]/60)/60)/24)+DATE(1970,1,1)</f>
        <v>42321.283101851848</v>
      </c>
      <c r="T3281" s="14">
        <f>(((Table1[[#This Row],[deadline]]/60)/60)/24)+DATE(1970,1,1)</f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9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>ROUND(Table1[[#This Row],[pledged]]/Table1[[#This Row],[goal]]*100,0)</f>
        <v>3</v>
      </c>
      <c r="P3282">
        <f>IFERROR(ROUND(Table1[[#This Row],[pledged]]/Table1[[#This Row],[backers_count]],2),0)</f>
        <v>50</v>
      </c>
      <c r="Q3282" t="s">
        <v>8312</v>
      </c>
      <c r="R3282" t="s">
        <v>8353</v>
      </c>
      <c r="S3282" s="14">
        <f>(((Table1[[#This Row],[launched_at]]/60)/60)/24)+DATE(1970,1,1)</f>
        <v>40068.056932870371</v>
      </c>
      <c r="T3282" s="14">
        <f>(((Table1[[#This Row],[deadline]]/60)/60)/24)+DATE(1970,1,1)</f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9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>ROUND(Table1[[#This Row],[pledged]]/Table1[[#This Row],[goal]]*100,0)</f>
        <v>0</v>
      </c>
      <c r="P3283">
        <f>IFERROR(ROUND(Table1[[#This Row],[pledged]]/Table1[[#This Row],[backers_count]],2),0)</f>
        <v>50</v>
      </c>
      <c r="Q3283" t="s">
        <v>8328</v>
      </c>
      <c r="R3283" t="s">
        <v>8351</v>
      </c>
      <c r="S3283" s="14">
        <f>(((Table1[[#This Row],[launched_at]]/60)/60)/24)+DATE(1970,1,1)</f>
        <v>41616.027754629627</v>
      </c>
      <c r="T3283" s="14">
        <f>(((Table1[[#This Row],[deadline]]/60)/60)/24)+DATE(1970,1,1)</f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9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>ROUND(Table1[[#This Row],[pledged]]/Table1[[#This Row],[goal]]*100,0)</f>
        <v>1</v>
      </c>
      <c r="P3284">
        <f>IFERROR(ROUND(Table1[[#This Row],[pledged]]/Table1[[#This Row],[backers_count]],2),0)</f>
        <v>25</v>
      </c>
      <c r="Q3284" t="s">
        <v>8328</v>
      </c>
      <c r="R3284" t="s">
        <v>8351</v>
      </c>
      <c r="S3284" s="14">
        <f>(((Table1[[#This Row],[launched_at]]/60)/60)/24)+DATE(1970,1,1)</f>
        <v>42368.333668981482</v>
      </c>
      <c r="T3284" s="14">
        <f>(((Table1[[#This Row],[deadline]]/60)/60)/24)+DATE(1970,1,1)</f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9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>ROUND(Table1[[#This Row],[pledged]]/Table1[[#This Row],[goal]]*100,0)</f>
        <v>1</v>
      </c>
      <c r="P3285">
        <f>IFERROR(ROUND(Table1[[#This Row],[pledged]]/Table1[[#This Row],[backers_count]],2),0)</f>
        <v>50</v>
      </c>
      <c r="Q3285" t="s">
        <v>8347</v>
      </c>
      <c r="R3285" t="s">
        <v>8348</v>
      </c>
      <c r="S3285" s="14">
        <f>(((Table1[[#This Row],[launched_at]]/60)/60)/24)+DATE(1970,1,1)</f>
        <v>42079.913113425922</v>
      </c>
      <c r="T3285" s="14">
        <f>(((Table1[[#This Row],[deadline]]/60)/60)/24)+DATE(1970,1,1)</f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9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>ROUND(Table1[[#This Row],[pledged]]/Table1[[#This Row],[goal]]*100,0)</f>
        <v>5</v>
      </c>
      <c r="P3286">
        <f>IFERROR(ROUND(Table1[[#This Row],[pledged]]/Table1[[#This Row],[backers_count]],2),0)</f>
        <v>50</v>
      </c>
      <c r="Q3286" t="s">
        <v>8317</v>
      </c>
      <c r="R3286" t="s">
        <v>8345</v>
      </c>
      <c r="S3286" s="14">
        <f>(((Table1[[#This Row],[launched_at]]/60)/60)/24)+DATE(1970,1,1)</f>
        <v>42558.989513888882</v>
      </c>
      <c r="T3286" s="14">
        <f>(((Table1[[#This Row],[deadline]]/60)/60)/24)+DATE(1970,1,1)</f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9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>ROUND(Table1[[#This Row],[pledged]]/Table1[[#This Row],[goal]]*100,0)</f>
        <v>1</v>
      </c>
      <c r="P3287">
        <f>IFERROR(ROUND(Table1[[#This Row],[pledged]]/Table1[[#This Row],[backers_count]],2),0)</f>
        <v>50</v>
      </c>
      <c r="Q3287" t="s">
        <v>8320</v>
      </c>
      <c r="R3287" t="s">
        <v>8346</v>
      </c>
      <c r="S3287" s="14">
        <f>(((Table1[[#This Row],[launched_at]]/60)/60)/24)+DATE(1970,1,1)</f>
        <v>42143.714178240742</v>
      </c>
      <c r="T3287" s="14">
        <f>(((Table1[[#This Row],[deadline]]/60)/60)/24)+DATE(1970,1,1)</f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9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>ROUND(Table1[[#This Row],[pledged]]/Table1[[#This Row],[goal]]*100,0)</f>
        <v>1</v>
      </c>
      <c r="P3288">
        <f>IFERROR(ROUND(Table1[[#This Row],[pledged]]/Table1[[#This Row],[backers_count]],2),0)</f>
        <v>25</v>
      </c>
      <c r="Q3288" t="s">
        <v>8312</v>
      </c>
      <c r="R3288" t="s">
        <v>8353</v>
      </c>
      <c r="S3288" s="14">
        <f>(((Table1[[#This Row],[launched_at]]/60)/60)/24)+DATE(1970,1,1)</f>
        <v>42548.192997685182</v>
      </c>
      <c r="T3288" s="14">
        <f>(((Table1[[#This Row],[deadline]]/60)/60)/24)+DATE(1970,1,1)</f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9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>ROUND(Table1[[#This Row],[pledged]]/Table1[[#This Row],[goal]]*100,0)</f>
        <v>0</v>
      </c>
      <c r="P3289">
        <f>IFERROR(ROUND(Table1[[#This Row],[pledged]]/Table1[[#This Row],[backers_count]],2),0)</f>
        <v>50</v>
      </c>
      <c r="Q3289" t="s">
        <v>8314</v>
      </c>
      <c r="R3289" t="s">
        <v>8356</v>
      </c>
      <c r="S3289" s="14">
        <f>(((Table1[[#This Row],[launched_at]]/60)/60)/24)+DATE(1970,1,1)</f>
        <v>42108.05322916666</v>
      </c>
      <c r="T3289" s="14">
        <f>(((Table1[[#This Row],[deadline]]/60)/60)/24)+DATE(1970,1,1)</f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9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>ROUND(Table1[[#This Row],[pledged]]/Table1[[#This Row],[goal]]*100,0)</f>
        <v>2</v>
      </c>
      <c r="P3290">
        <f>IFERROR(ROUND(Table1[[#This Row],[pledged]]/Table1[[#This Row],[backers_count]],2),0)</f>
        <v>50</v>
      </c>
      <c r="Q3290" t="s">
        <v>8328</v>
      </c>
      <c r="R3290" t="s">
        <v>8331</v>
      </c>
      <c r="S3290" s="14">
        <f>(((Table1[[#This Row],[launched_at]]/60)/60)/24)+DATE(1970,1,1)</f>
        <v>41887.801064814819</v>
      </c>
      <c r="T3290" s="14">
        <f>(((Table1[[#This Row],[deadline]]/60)/60)/24)+DATE(1970,1,1)</f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9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>ROUND(Table1[[#This Row],[pledged]]/Table1[[#This Row],[goal]]*100,0)</f>
        <v>0</v>
      </c>
      <c r="P3291">
        <f>IFERROR(ROUND(Table1[[#This Row],[pledged]]/Table1[[#This Row],[backers_count]],2),0)</f>
        <v>25</v>
      </c>
      <c r="Q3291" t="s">
        <v>8309</v>
      </c>
      <c r="R3291" t="s">
        <v>8319</v>
      </c>
      <c r="S3291" s="14">
        <f>(((Table1[[#This Row],[launched_at]]/60)/60)/24)+DATE(1970,1,1)</f>
        <v>42326.685428240744</v>
      </c>
      <c r="T3291" s="14">
        <f>(((Table1[[#This Row],[deadline]]/60)/60)/24)+DATE(1970,1,1)</f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9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>ROUND(Table1[[#This Row],[pledged]]/Table1[[#This Row],[goal]]*100,0)</f>
        <v>1</v>
      </c>
      <c r="P3292">
        <f>IFERROR(ROUND(Table1[[#This Row],[pledged]]/Table1[[#This Row],[backers_count]],2),0)</f>
        <v>50</v>
      </c>
      <c r="Q3292" t="s">
        <v>8314</v>
      </c>
      <c r="R3292" t="s">
        <v>8354</v>
      </c>
      <c r="S3292" s="14">
        <f>(((Table1[[#This Row],[launched_at]]/60)/60)/24)+DATE(1970,1,1)</f>
        <v>42685.680648148147</v>
      </c>
      <c r="T3292" s="14">
        <f>(((Table1[[#This Row],[deadline]]/60)/60)/24)+DATE(1970,1,1)</f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9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>ROUND(Table1[[#This Row],[pledged]]/Table1[[#This Row],[goal]]*100,0)</f>
        <v>10</v>
      </c>
      <c r="P3293">
        <f>IFERROR(ROUND(Table1[[#This Row],[pledged]]/Table1[[#This Row],[backers_count]],2),0)</f>
        <v>10</v>
      </c>
      <c r="Q3293" t="s">
        <v>8317</v>
      </c>
      <c r="R3293" t="s">
        <v>8335</v>
      </c>
      <c r="S3293" s="14">
        <f>(((Table1[[#This Row],[launched_at]]/60)/60)/24)+DATE(1970,1,1)</f>
        <v>40198.424849537041</v>
      </c>
      <c r="T3293" s="14">
        <f>(((Table1[[#This Row],[deadline]]/60)/60)/24)+DATE(1970,1,1)</f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9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>ROUND(Table1[[#This Row],[pledged]]/Table1[[#This Row],[goal]]*100,0)</f>
        <v>0</v>
      </c>
      <c r="P3294">
        <f>IFERROR(ROUND(Table1[[#This Row],[pledged]]/Table1[[#This Row],[backers_count]],2),0)</f>
        <v>12.5</v>
      </c>
      <c r="Q3294" t="s">
        <v>8317</v>
      </c>
      <c r="R3294" t="s">
        <v>8335</v>
      </c>
      <c r="S3294" s="14">
        <f>(((Table1[[#This Row],[launched_at]]/60)/60)/24)+DATE(1970,1,1)</f>
        <v>41683.832280092596</v>
      </c>
      <c r="T3294" s="14">
        <f>(((Table1[[#This Row],[deadline]]/60)/60)/24)+DATE(1970,1,1)</f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9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>ROUND(Table1[[#This Row],[pledged]]/Table1[[#This Row],[goal]]*100,0)</f>
        <v>0</v>
      </c>
      <c r="P3295">
        <f>IFERROR(ROUND(Table1[[#This Row],[pledged]]/Table1[[#This Row],[backers_count]],2),0)</f>
        <v>50</v>
      </c>
      <c r="Q3295" t="s">
        <v>8309</v>
      </c>
      <c r="R3295" t="s">
        <v>8343</v>
      </c>
      <c r="S3295" s="14">
        <f>(((Table1[[#This Row],[launched_at]]/60)/60)/24)+DATE(1970,1,1)</f>
        <v>42215.662314814821</v>
      </c>
      <c r="T3295" s="14">
        <f>(((Table1[[#This Row],[deadline]]/60)/60)/24)+DATE(1970,1,1)</f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9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>ROUND(Table1[[#This Row],[pledged]]/Table1[[#This Row],[goal]]*100,0)</f>
        <v>0</v>
      </c>
      <c r="P3296">
        <f>IFERROR(ROUND(Table1[[#This Row],[pledged]]/Table1[[#This Row],[backers_count]],2),0)</f>
        <v>50</v>
      </c>
      <c r="Q3296" t="s">
        <v>8309</v>
      </c>
      <c r="R3296" t="s">
        <v>8343</v>
      </c>
      <c r="S3296" s="14">
        <f>(((Table1[[#This Row],[launched_at]]/60)/60)/24)+DATE(1970,1,1)</f>
        <v>42194.648344907408</v>
      </c>
      <c r="T3296" s="14">
        <f>(((Table1[[#This Row],[deadline]]/60)/60)/24)+DATE(1970,1,1)</f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9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>ROUND(Table1[[#This Row],[pledged]]/Table1[[#This Row],[goal]]*100,0)</f>
        <v>0</v>
      </c>
      <c r="P3297">
        <f>IFERROR(ROUND(Table1[[#This Row],[pledged]]/Table1[[#This Row],[backers_count]],2),0)</f>
        <v>50</v>
      </c>
      <c r="Q3297" t="s">
        <v>8320</v>
      </c>
      <c r="R3297" t="s">
        <v>8346</v>
      </c>
      <c r="S3297" s="14">
        <f>(((Table1[[#This Row],[launched_at]]/60)/60)/24)+DATE(1970,1,1)</f>
        <v>42285.91506944444</v>
      </c>
      <c r="T3297" s="14">
        <f>(((Table1[[#This Row],[deadline]]/60)/60)/24)+DATE(1970,1,1)</f>
        <v>42345.956736111111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9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>ROUND(Table1[[#This Row],[pledged]]/Table1[[#This Row],[goal]]*100,0)</f>
        <v>1</v>
      </c>
      <c r="P3298">
        <f>IFERROR(ROUND(Table1[[#This Row],[pledged]]/Table1[[#This Row],[backers_count]],2),0)</f>
        <v>50</v>
      </c>
      <c r="Q3298" t="s">
        <v>8320</v>
      </c>
      <c r="R3298" t="s">
        <v>8346</v>
      </c>
      <c r="S3298" s="14">
        <f>(((Table1[[#This Row],[launched_at]]/60)/60)/24)+DATE(1970,1,1)</f>
        <v>42584.666597222225</v>
      </c>
      <c r="T3298" s="14">
        <f>(((Table1[[#This Row],[deadline]]/60)/60)/24)+DATE(1970,1,1)</f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9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>ROUND(Table1[[#This Row],[pledged]]/Table1[[#This Row],[goal]]*100,0)</f>
        <v>0</v>
      </c>
      <c r="P3299">
        <f>IFERROR(ROUND(Table1[[#This Row],[pledged]]/Table1[[#This Row],[backers_count]],2),0)</f>
        <v>50</v>
      </c>
      <c r="Q3299" t="s">
        <v>8320</v>
      </c>
      <c r="R3299" t="s">
        <v>8346</v>
      </c>
      <c r="S3299" s="14">
        <f>(((Table1[[#This Row],[launched_at]]/60)/60)/24)+DATE(1970,1,1)</f>
        <v>41795.963333333333</v>
      </c>
      <c r="T3299" s="14">
        <f>(((Table1[[#This Row],[deadline]]/60)/60)/24)+DATE(1970,1,1)</f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9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>ROUND(Table1[[#This Row],[pledged]]/Table1[[#This Row],[goal]]*100,0)</f>
        <v>0</v>
      </c>
      <c r="P3300">
        <f>IFERROR(ROUND(Table1[[#This Row],[pledged]]/Table1[[#This Row],[backers_count]],2),0)</f>
        <v>50</v>
      </c>
      <c r="Q3300" t="s">
        <v>8320</v>
      </c>
      <c r="R3300" t="s">
        <v>8346</v>
      </c>
      <c r="S3300" s="14">
        <f>(((Table1[[#This Row],[launched_at]]/60)/60)/24)+DATE(1970,1,1)</f>
        <v>41887.801168981481</v>
      </c>
      <c r="T3300" s="14">
        <f>(((Table1[[#This Row],[deadline]]/60)/60)/24)+DATE(1970,1,1)</f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9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>ROUND(Table1[[#This Row],[pledged]]/Table1[[#This Row],[goal]]*100,0)</f>
        <v>0</v>
      </c>
      <c r="P3301">
        <f>IFERROR(ROUND(Table1[[#This Row],[pledged]]/Table1[[#This Row],[backers_count]],2),0)</f>
        <v>16.670000000000002</v>
      </c>
      <c r="Q3301" t="s">
        <v>8324</v>
      </c>
      <c r="R3301" t="s">
        <v>8325</v>
      </c>
      <c r="S3301" s="14">
        <f>(((Table1[[#This Row],[launched_at]]/60)/60)/24)+DATE(1970,1,1)</f>
        <v>42173.67082175926</v>
      </c>
      <c r="T3301" s="14">
        <f>(((Table1[[#This Row],[deadline]]/60)/60)/24)+DATE(1970,1,1)</f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9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>ROUND(Table1[[#This Row],[pledged]]/Table1[[#This Row],[goal]]*100,0)</f>
        <v>0</v>
      </c>
      <c r="P3302">
        <f>IFERROR(ROUND(Table1[[#This Row],[pledged]]/Table1[[#This Row],[backers_count]],2),0)</f>
        <v>50</v>
      </c>
      <c r="Q3302" t="s">
        <v>8324</v>
      </c>
      <c r="R3302" t="s">
        <v>8325</v>
      </c>
      <c r="S3302" s="14">
        <f>(((Table1[[#This Row],[launched_at]]/60)/60)/24)+DATE(1970,1,1)</f>
        <v>42523.025231481486</v>
      </c>
      <c r="T3302" s="14">
        <f>(((Table1[[#This Row],[deadline]]/60)/60)/24)+DATE(1970,1,1)</f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9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>ROUND(Table1[[#This Row],[pledged]]/Table1[[#This Row],[goal]]*100,0)</f>
        <v>3</v>
      </c>
      <c r="P3303">
        <f>IFERROR(ROUND(Table1[[#This Row],[pledged]]/Table1[[#This Row],[backers_count]],2),0)</f>
        <v>50</v>
      </c>
      <c r="Q3303" t="s">
        <v>8324</v>
      </c>
      <c r="R3303" t="s">
        <v>8327</v>
      </c>
      <c r="S3303" s="14">
        <f>(((Table1[[#This Row],[launched_at]]/60)/60)/24)+DATE(1970,1,1)</f>
        <v>42807.885057870371</v>
      </c>
      <c r="T3303" s="14">
        <f>(((Table1[[#This Row],[deadline]]/60)/60)/24)+DATE(1970,1,1)</f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9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>ROUND(Table1[[#This Row],[pledged]]/Table1[[#This Row],[goal]]*100,0)</f>
        <v>1</v>
      </c>
      <c r="P3304">
        <f>IFERROR(ROUND(Table1[[#This Row],[pledged]]/Table1[[#This Row],[backers_count]],2),0)</f>
        <v>50</v>
      </c>
      <c r="Q3304" t="s">
        <v>8324</v>
      </c>
      <c r="R3304" t="s">
        <v>8336</v>
      </c>
      <c r="S3304" s="14">
        <f>(((Table1[[#This Row],[launched_at]]/60)/60)/24)+DATE(1970,1,1)</f>
        <v>42132.58048611111</v>
      </c>
      <c r="T3304" s="14">
        <f>(((Table1[[#This Row],[deadline]]/60)/60)/24)+DATE(1970,1,1)</f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9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>ROUND(Table1[[#This Row],[pledged]]/Table1[[#This Row],[goal]]*100,0)</f>
        <v>5</v>
      </c>
      <c r="P3305">
        <f>IFERROR(ROUND(Table1[[#This Row],[pledged]]/Table1[[#This Row],[backers_count]],2),0)</f>
        <v>50</v>
      </c>
      <c r="Q3305" t="s">
        <v>8324</v>
      </c>
      <c r="R3305" t="s">
        <v>8327</v>
      </c>
      <c r="S3305" s="14">
        <f>(((Table1[[#This Row],[launched_at]]/60)/60)/24)+DATE(1970,1,1)</f>
        <v>42032.250208333338</v>
      </c>
      <c r="T3305" s="14">
        <f>(((Table1[[#This Row],[deadline]]/60)/60)/24)+DATE(1970,1,1)</f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9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>ROUND(Table1[[#This Row],[pledged]]/Table1[[#This Row],[goal]]*100,0)</f>
        <v>1</v>
      </c>
      <c r="P3306">
        <f>IFERROR(ROUND(Table1[[#This Row],[pledged]]/Table1[[#This Row],[backers_count]],2),0)</f>
        <v>25</v>
      </c>
      <c r="Q3306" t="s">
        <v>8324</v>
      </c>
      <c r="R3306" t="s">
        <v>8327</v>
      </c>
      <c r="S3306" s="14">
        <f>(((Table1[[#This Row],[launched_at]]/60)/60)/24)+DATE(1970,1,1)</f>
        <v>41940.587233796294</v>
      </c>
      <c r="T3306" s="14">
        <f>(((Table1[[#This Row],[deadline]]/60)/60)/24)+DATE(1970,1,1)</f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9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>ROUND(Table1[[#This Row],[pledged]]/Table1[[#This Row],[goal]]*100,0)</f>
        <v>1</v>
      </c>
      <c r="P3307">
        <f>IFERROR(ROUND(Table1[[#This Row],[pledged]]/Table1[[#This Row],[backers_count]],2),0)</f>
        <v>50</v>
      </c>
      <c r="Q3307" t="s">
        <v>8324</v>
      </c>
      <c r="R3307" t="s">
        <v>8327</v>
      </c>
      <c r="S3307" s="14">
        <f>(((Table1[[#This Row],[launched_at]]/60)/60)/24)+DATE(1970,1,1)</f>
        <v>42570.850381944445</v>
      </c>
      <c r="T3307" s="14">
        <f>(((Table1[[#This Row],[deadline]]/60)/60)/24)+DATE(1970,1,1)</f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9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>ROUND(Table1[[#This Row],[pledged]]/Table1[[#This Row],[goal]]*100,0)</f>
        <v>0</v>
      </c>
      <c r="P3308">
        <f>IFERROR(ROUND(Table1[[#This Row],[pledged]]/Table1[[#This Row],[backers_count]],2),0)</f>
        <v>16</v>
      </c>
      <c r="Q3308" t="s">
        <v>8312</v>
      </c>
      <c r="R3308" t="s">
        <v>8353</v>
      </c>
      <c r="S3308" s="14">
        <f>(((Table1[[#This Row],[launched_at]]/60)/60)/24)+DATE(1970,1,1)</f>
        <v>42032.168530092589</v>
      </c>
      <c r="T3308" s="14">
        <f>(((Table1[[#This Row],[deadline]]/60)/60)/24)+DATE(1970,1,1)</f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9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>ROUND(Table1[[#This Row],[pledged]]/Table1[[#This Row],[goal]]*100,0)</f>
        <v>0</v>
      </c>
      <c r="P3309">
        <f>IFERROR(ROUND(Table1[[#This Row],[pledged]]/Table1[[#This Row],[backers_count]],2),0)</f>
        <v>11.92</v>
      </c>
      <c r="Q3309" t="s">
        <v>8317</v>
      </c>
      <c r="R3309" t="s">
        <v>8335</v>
      </c>
      <c r="S3309" s="14">
        <f>(((Table1[[#This Row],[launched_at]]/60)/60)/24)+DATE(1970,1,1)</f>
        <v>41536.509097222224</v>
      </c>
      <c r="T3309" s="14">
        <f>(((Table1[[#This Row],[deadline]]/60)/60)/24)+DATE(1970,1,1)</f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9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>ROUND(Table1[[#This Row],[pledged]]/Table1[[#This Row],[goal]]*100,0)</f>
        <v>0</v>
      </c>
      <c r="P3310">
        <f>IFERROR(ROUND(Table1[[#This Row],[pledged]]/Table1[[#This Row],[backers_count]],2),0)</f>
        <v>6.71</v>
      </c>
      <c r="Q3310" t="s">
        <v>8317</v>
      </c>
      <c r="R3310" t="s">
        <v>8335</v>
      </c>
      <c r="S3310" s="14">
        <f>(((Table1[[#This Row],[launched_at]]/60)/60)/24)+DATE(1970,1,1)</f>
        <v>41660.792557870373</v>
      </c>
      <c r="T3310" s="14">
        <f>(((Table1[[#This Row],[deadline]]/60)/60)/24)+DATE(1970,1,1)</f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9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>ROUND(Table1[[#This Row],[pledged]]/Table1[[#This Row],[goal]]*100,0)</f>
        <v>5</v>
      </c>
      <c r="P3311">
        <f>IFERROR(ROUND(Table1[[#This Row],[pledged]]/Table1[[#This Row],[backers_count]],2),0)</f>
        <v>9.4</v>
      </c>
      <c r="Q3311" t="s">
        <v>8324</v>
      </c>
      <c r="R3311" t="s">
        <v>8327</v>
      </c>
      <c r="S3311" s="14">
        <f>(((Table1[[#This Row],[launched_at]]/60)/60)/24)+DATE(1970,1,1)</f>
        <v>42304.940960648149</v>
      </c>
      <c r="T3311" s="14">
        <f>(((Table1[[#This Row],[deadline]]/60)/60)/24)+DATE(1970,1,1)</f>
        <v>42329.166666666672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9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>ROUND(Table1[[#This Row],[pledged]]/Table1[[#This Row],[goal]]*100,0)</f>
        <v>2</v>
      </c>
      <c r="P3312">
        <f>IFERROR(ROUND(Table1[[#This Row],[pledged]]/Table1[[#This Row],[backers_count]],2),0)</f>
        <v>9</v>
      </c>
      <c r="Q3312" t="s">
        <v>8322</v>
      </c>
      <c r="R3312" t="s">
        <v>8340</v>
      </c>
      <c r="S3312" s="14">
        <f>(((Table1[[#This Row],[launched_at]]/60)/60)/24)+DATE(1970,1,1)</f>
        <v>41534.568113425928</v>
      </c>
      <c r="T3312" s="14">
        <f>(((Table1[[#This Row],[deadline]]/60)/60)/24)+DATE(1970,1,1)</f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9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>ROUND(Table1[[#This Row],[pledged]]/Table1[[#This Row],[goal]]*100,0)</f>
        <v>0</v>
      </c>
      <c r="P3313">
        <f>IFERROR(ROUND(Table1[[#This Row],[pledged]]/Table1[[#This Row],[backers_count]],2),0)</f>
        <v>22.5</v>
      </c>
      <c r="Q3313" t="s">
        <v>8322</v>
      </c>
      <c r="R3313" t="s">
        <v>8340</v>
      </c>
      <c r="S3313" s="14">
        <f>(((Table1[[#This Row],[launched_at]]/60)/60)/24)+DATE(1970,1,1)</f>
        <v>40971.002569444441</v>
      </c>
      <c r="T3313" s="14">
        <f>(((Table1[[#This Row],[deadline]]/60)/60)/24)+DATE(1970,1,1)</f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9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>ROUND(Table1[[#This Row],[pledged]]/Table1[[#This Row],[goal]]*100,0)</f>
        <v>2</v>
      </c>
      <c r="P3314">
        <f>IFERROR(ROUND(Table1[[#This Row],[pledged]]/Table1[[#This Row],[backers_count]],2),0)</f>
        <v>22.5</v>
      </c>
      <c r="Q3314" t="s">
        <v>8328</v>
      </c>
      <c r="R3314" t="s">
        <v>8351</v>
      </c>
      <c r="S3314" s="14">
        <f>(((Table1[[#This Row],[launched_at]]/60)/60)/24)+DATE(1970,1,1)</f>
        <v>41230.77311342593</v>
      </c>
      <c r="T3314" s="14">
        <f>(((Table1[[#This Row],[deadline]]/60)/60)/24)+DATE(1970,1,1)</f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9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>ROUND(Table1[[#This Row],[pledged]]/Table1[[#This Row],[goal]]*100,0)</f>
        <v>1</v>
      </c>
      <c r="P3315">
        <f>IFERROR(ROUND(Table1[[#This Row],[pledged]]/Table1[[#This Row],[backers_count]],2),0)</f>
        <v>9</v>
      </c>
      <c r="Q3315" t="s">
        <v>8328</v>
      </c>
      <c r="R3315" t="s">
        <v>8351</v>
      </c>
      <c r="S3315" s="14">
        <f>(((Table1[[#This Row],[launched_at]]/60)/60)/24)+DATE(1970,1,1)</f>
        <v>41184.167129629634</v>
      </c>
      <c r="T3315" s="14">
        <f>(((Table1[[#This Row],[deadline]]/60)/60)/24)+DATE(1970,1,1)</f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9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>ROUND(Table1[[#This Row],[pledged]]/Table1[[#This Row],[goal]]*100,0)</f>
        <v>0</v>
      </c>
      <c r="P3316">
        <f>IFERROR(ROUND(Table1[[#This Row],[pledged]]/Table1[[#This Row],[backers_count]],2),0)</f>
        <v>11.25</v>
      </c>
      <c r="Q3316" t="s">
        <v>8317</v>
      </c>
      <c r="R3316" t="s">
        <v>8335</v>
      </c>
      <c r="S3316" s="14">
        <f>(((Table1[[#This Row],[launched_at]]/60)/60)/24)+DATE(1970,1,1)</f>
        <v>42440.371111111104</v>
      </c>
      <c r="T3316" s="14">
        <f>(((Table1[[#This Row],[deadline]]/60)/60)/24)+DATE(1970,1,1)</f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9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>ROUND(Table1[[#This Row],[pledged]]/Table1[[#This Row],[goal]]*100,0)</f>
        <v>5</v>
      </c>
      <c r="P3317">
        <f>IFERROR(ROUND(Table1[[#This Row],[pledged]]/Table1[[#This Row],[backers_count]],2),0)</f>
        <v>15</v>
      </c>
      <c r="Q3317" t="s">
        <v>8317</v>
      </c>
      <c r="R3317" t="s">
        <v>8335</v>
      </c>
      <c r="S3317" s="14">
        <f>(((Table1[[#This Row],[launched_at]]/60)/60)/24)+DATE(1970,1,1)</f>
        <v>41005.904120370367</v>
      </c>
      <c r="T3317" s="14">
        <f>(((Table1[[#This Row],[deadline]]/60)/60)/24)+DATE(1970,1,1)</f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9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>ROUND(Table1[[#This Row],[pledged]]/Table1[[#This Row],[goal]]*100,0)</f>
        <v>8</v>
      </c>
      <c r="P3318">
        <f>IFERROR(ROUND(Table1[[#This Row],[pledged]]/Table1[[#This Row],[backers_count]],2),0)</f>
        <v>9</v>
      </c>
      <c r="Q3318" t="s">
        <v>8317</v>
      </c>
      <c r="R3318" t="s">
        <v>8335</v>
      </c>
      <c r="S3318" s="14">
        <f>(((Table1[[#This Row],[launched_at]]/60)/60)/24)+DATE(1970,1,1)</f>
        <v>40701.195844907408</v>
      </c>
      <c r="T3318" s="14">
        <f>(((Table1[[#This Row],[deadline]]/60)/60)/24)+DATE(1970,1,1)</f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9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>ROUND(Table1[[#This Row],[pledged]]/Table1[[#This Row],[goal]]*100,0)</f>
        <v>0</v>
      </c>
      <c r="P3319">
        <f>IFERROR(ROUND(Table1[[#This Row],[pledged]]/Table1[[#This Row],[backers_count]],2),0)</f>
        <v>15</v>
      </c>
      <c r="Q3319" t="s">
        <v>8317</v>
      </c>
      <c r="R3319" t="s">
        <v>8335</v>
      </c>
      <c r="S3319" s="14">
        <f>(((Table1[[#This Row],[launched_at]]/60)/60)/24)+DATE(1970,1,1)</f>
        <v>42662.752199074079</v>
      </c>
      <c r="T3319" s="14">
        <f>(((Table1[[#This Row],[deadline]]/60)/60)/24)+DATE(1970,1,1)</f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9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>ROUND(Table1[[#This Row],[pledged]]/Table1[[#This Row],[goal]]*100,0)</f>
        <v>5</v>
      </c>
      <c r="P3320">
        <f>IFERROR(ROUND(Table1[[#This Row],[pledged]]/Table1[[#This Row],[backers_count]],2),0)</f>
        <v>15</v>
      </c>
      <c r="Q3320" t="s">
        <v>8312</v>
      </c>
      <c r="R3320" t="s">
        <v>8349</v>
      </c>
      <c r="S3320" s="14">
        <f>(((Table1[[#This Row],[launched_at]]/60)/60)/24)+DATE(1970,1,1)</f>
        <v>42432.379826388889</v>
      </c>
      <c r="T3320" s="14">
        <f>(((Table1[[#This Row],[deadline]]/60)/60)/24)+DATE(1970,1,1)</f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9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>ROUND(Table1[[#This Row],[pledged]]/Table1[[#This Row],[goal]]*100,0)</f>
        <v>0</v>
      </c>
      <c r="P3321">
        <f>IFERROR(ROUND(Table1[[#This Row],[pledged]]/Table1[[#This Row],[backers_count]],2),0)</f>
        <v>22.5</v>
      </c>
      <c r="Q3321" t="s">
        <v>8320</v>
      </c>
      <c r="R3321" t="s">
        <v>8346</v>
      </c>
      <c r="S3321" s="14">
        <f>(((Table1[[#This Row],[launched_at]]/60)/60)/24)+DATE(1970,1,1)</f>
        <v>42338.615393518514</v>
      </c>
      <c r="T3321" s="14">
        <f>(((Table1[[#This Row],[deadline]]/60)/60)/24)+DATE(1970,1,1)</f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9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>ROUND(Table1[[#This Row],[pledged]]/Table1[[#This Row],[goal]]*100,0)</f>
        <v>1</v>
      </c>
      <c r="P3322">
        <f>IFERROR(ROUND(Table1[[#This Row],[pledged]]/Table1[[#This Row],[backers_count]],2),0)</f>
        <v>11.25</v>
      </c>
      <c r="Q3322" t="s">
        <v>8312</v>
      </c>
      <c r="R3322" t="s">
        <v>8357</v>
      </c>
      <c r="S3322" s="14">
        <f>(((Table1[[#This Row],[launched_at]]/60)/60)/24)+DATE(1970,1,1)</f>
        <v>41030.292025462964</v>
      </c>
      <c r="T3322" s="14">
        <f>(((Table1[[#This Row],[deadline]]/60)/60)/24)+DATE(1970,1,1)</f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9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>ROUND(Table1[[#This Row],[pledged]]/Table1[[#This Row],[goal]]*100,0)</f>
        <v>1</v>
      </c>
      <c r="P3323">
        <f>IFERROR(ROUND(Table1[[#This Row],[pledged]]/Table1[[#This Row],[backers_count]],2),0)</f>
        <v>22.5</v>
      </c>
      <c r="Q3323" t="s">
        <v>8324</v>
      </c>
      <c r="R3323" t="s">
        <v>8327</v>
      </c>
      <c r="S3323" s="14">
        <f>(((Table1[[#This Row],[launched_at]]/60)/60)/24)+DATE(1970,1,1)</f>
        <v>42627.955104166671</v>
      </c>
      <c r="T3323" s="14">
        <f>(((Table1[[#This Row],[deadline]]/60)/60)/24)+DATE(1970,1,1)</f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9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>ROUND(Table1[[#This Row],[pledged]]/Table1[[#This Row],[goal]]*100,0)</f>
        <v>2</v>
      </c>
      <c r="P3324">
        <f>IFERROR(ROUND(Table1[[#This Row],[pledged]]/Table1[[#This Row],[backers_count]],2),0)</f>
        <v>15</v>
      </c>
      <c r="Q3324" t="s">
        <v>8324</v>
      </c>
      <c r="R3324" t="s">
        <v>8327</v>
      </c>
      <c r="S3324" s="14">
        <f>(((Table1[[#This Row],[launched_at]]/60)/60)/24)+DATE(1970,1,1)</f>
        <v>42783.513182870374</v>
      </c>
      <c r="T3324" s="14">
        <f>(((Table1[[#This Row],[deadline]]/60)/60)/24)+DATE(1970,1,1)</f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9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>ROUND(Table1[[#This Row],[pledged]]/Table1[[#This Row],[goal]]*100,0)</f>
        <v>2</v>
      </c>
      <c r="P3325">
        <f>IFERROR(ROUND(Table1[[#This Row],[pledged]]/Table1[[#This Row],[backers_count]],2),0)</f>
        <v>11.25</v>
      </c>
      <c r="Q3325" t="s">
        <v>8324</v>
      </c>
      <c r="R3325" t="s">
        <v>8327</v>
      </c>
      <c r="S3325" s="14">
        <f>(((Table1[[#This Row],[launched_at]]/60)/60)/24)+DATE(1970,1,1)</f>
        <v>42342.845555555556</v>
      </c>
      <c r="T3325" s="14">
        <f>(((Table1[[#This Row],[deadline]]/60)/60)/24)+DATE(1970,1,1)</f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9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>ROUND(Table1[[#This Row],[pledged]]/Table1[[#This Row],[goal]]*100,0)</f>
        <v>3</v>
      </c>
      <c r="P3326">
        <f>IFERROR(ROUND(Table1[[#This Row],[pledged]]/Table1[[#This Row],[backers_count]],2),0)</f>
        <v>15</v>
      </c>
      <c r="Q3326" t="s">
        <v>8324</v>
      </c>
      <c r="R3326" t="s">
        <v>8327</v>
      </c>
      <c r="S3326" s="14">
        <f>(((Table1[[#This Row],[launched_at]]/60)/60)/24)+DATE(1970,1,1)</f>
        <v>42311.621458333335</v>
      </c>
      <c r="T3326" s="14">
        <f>(((Table1[[#This Row],[deadline]]/60)/60)/24)+DATE(1970,1,1)</f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9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>ROUND(Table1[[#This Row],[pledged]]/Table1[[#This Row],[goal]]*100,0)</f>
        <v>1</v>
      </c>
      <c r="P3327">
        <f>IFERROR(ROUND(Table1[[#This Row],[pledged]]/Table1[[#This Row],[backers_count]],2),0)</f>
        <v>22.5</v>
      </c>
      <c r="Q3327" t="s">
        <v>8324</v>
      </c>
      <c r="R3327" t="s">
        <v>8327</v>
      </c>
      <c r="S3327" s="14">
        <f>(((Table1[[#This Row],[launched_at]]/60)/60)/24)+DATE(1970,1,1)</f>
        <v>41801.711550925924</v>
      </c>
      <c r="T3327" s="14">
        <f>(((Table1[[#This Row],[deadline]]/60)/60)/24)+DATE(1970,1,1)</f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9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>ROUND(Table1[[#This Row],[pledged]]/Table1[[#This Row],[goal]]*100,0)</f>
        <v>14</v>
      </c>
      <c r="P3328">
        <f>IFERROR(ROUND(Table1[[#This Row],[pledged]]/Table1[[#This Row],[backers_count]],2),0)</f>
        <v>10.56</v>
      </c>
      <c r="Q3328" t="s">
        <v>8317</v>
      </c>
      <c r="R3328" t="s">
        <v>8335</v>
      </c>
      <c r="S3328" s="14">
        <f>(((Table1[[#This Row],[launched_at]]/60)/60)/24)+DATE(1970,1,1)</f>
        <v>42396.973807870367</v>
      </c>
      <c r="T3328" s="14">
        <f>(((Table1[[#This Row],[deadline]]/60)/60)/24)+DATE(1970,1,1)</f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9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>ROUND(Table1[[#This Row],[pledged]]/Table1[[#This Row],[goal]]*100,0)</f>
        <v>4</v>
      </c>
      <c r="P3329">
        <f>IFERROR(ROUND(Table1[[#This Row],[pledged]]/Table1[[#This Row],[backers_count]],2),0)</f>
        <v>10.5</v>
      </c>
      <c r="Q3329" t="s">
        <v>8320</v>
      </c>
      <c r="R3329" t="s">
        <v>8346</v>
      </c>
      <c r="S3329" s="14">
        <f>(((Table1[[#This Row],[launched_at]]/60)/60)/24)+DATE(1970,1,1)</f>
        <v>42728.827407407407</v>
      </c>
      <c r="T3329" s="14">
        <f>(((Table1[[#This Row],[deadline]]/60)/60)/24)+DATE(1970,1,1)</f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9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>ROUND(Table1[[#This Row],[pledged]]/Table1[[#This Row],[goal]]*100,0)</f>
        <v>0</v>
      </c>
      <c r="P3330">
        <f>IFERROR(ROUND(Table1[[#This Row],[pledged]]/Table1[[#This Row],[backers_count]],2),0)</f>
        <v>10.5</v>
      </c>
      <c r="Q3330" t="s">
        <v>8309</v>
      </c>
      <c r="R3330" t="s">
        <v>8319</v>
      </c>
      <c r="S3330" s="14">
        <f>(((Table1[[#This Row],[launched_at]]/60)/60)/24)+DATE(1970,1,1)</f>
        <v>41859.925856481481</v>
      </c>
      <c r="T3330" s="14">
        <f>(((Table1[[#This Row],[deadline]]/60)/60)/24)+DATE(1970,1,1)</f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9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>ROUND(Table1[[#This Row],[pledged]]/Table1[[#This Row],[goal]]*100,0)</f>
        <v>0</v>
      </c>
      <c r="P3331">
        <f>IFERROR(ROUND(Table1[[#This Row],[pledged]]/Table1[[#This Row],[backers_count]],2),0)</f>
        <v>6.83</v>
      </c>
      <c r="Q3331" t="s">
        <v>8317</v>
      </c>
      <c r="R3331" t="s">
        <v>8335</v>
      </c>
      <c r="S3331" s="14">
        <f>(((Table1[[#This Row],[launched_at]]/60)/60)/24)+DATE(1970,1,1)</f>
        <v>42538.77243055556</v>
      </c>
      <c r="T3331" s="14">
        <f>(((Table1[[#This Row],[deadline]]/60)/60)/24)+DATE(1970,1,1)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9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>ROUND(Table1[[#This Row],[pledged]]/Table1[[#This Row],[goal]]*100,0)</f>
        <v>4</v>
      </c>
      <c r="P3332">
        <f>IFERROR(ROUND(Table1[[#This Row],[pledged]]/Table1[[#This Row],[backers_count]],2),0)</f>
        <v>10.25</v>
      </c>
      <c r="Q3332" t="s">
        <v>8324</v>
      </c>
      <c r="R3332" t="s">
        <v>8325</v>
      </c>
      <c r="S3332" s="14">
        <f>(((Table1[[#This Row],[launched_at]]/60)/60)/24)+DATE(1970,1,1)</f>
        <v>42241.429120370376</v>
      </c>
      <c r="T3332" s="14">
        <f>(((Table1[[#This Row],[deadline]]/60)/60)/24)+DATE(1970,1,1)</f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9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>ROUND(Table1[[#This Row],[pledged]]/Table1[[#This Row],[goal]]*100,0)</f>
        <v>2</v>
      </c>
      <c r="P3333">
        <f>IFERROR(ROUND(Table1[[#This Row],[pledged]]/Table1[[#This Row],[backers_count]],2),0)</f>
        <v>10.25</v>
      </c>
      <c r="Q3333" t="s">
        <v>8324</v>
      </c>
      <c r="R3333" t="s">
        <v>8327</v>
      </c>
      <c r="S3333" s="14">
        <f>(((Table1[[#This Row],[launched_at]]/60)/60)/24)+DATE(1970,1,1)</f>
        <v>41883.916678240741</v>
      </c>
      <c r="T3333" s="14">
        <f>(((Table1[[#This Row],[deadline]]/60)/60)/24)+DATE(1970,1,1)</f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9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>ROUND(Table1[[#This Row],[pledged]]/Table1[[#This Row],[goal]]*100,0)</f>
        <v>0</v>
      </c>
      <c r="P3334">
        <f>IFERROR(ROUND(Table1[[#This Row],[pledged]]/Table1[[#This Row],[backers_count]],2),0)</f>
        <v>20</v>
      </c>
      <c r="Q3334" t="s">
        <v>8322</v>
      </c>
      <c r="R3334" t="s">
        <v>8338</v>
      </c>
      <c r="S3334" s="14">
        <f>(((Table1[[#This Row],[launched_at]]/60)/60)/24)+DATE(1970,1,1)</f>
        <v>42397.281666666662</v>
      </c>
      <c r="T3334" s="14">
        <f>(((Table1[[#This Row],[deadline]]/60)/60)/24)+DATE(1970,1,1)</f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9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>ROUND(Table1[[#This Row],[pledged]]/Table1[[#This Row],[goal]]*100,0)</f>
        <v>3</v>
      </c>
      <c r="P3335">
        <f>IFERROR(ROUND(Table1[[#This Row],[pledged]]/Table1[[#This Row],[backers_count]],2),0)</f>
        <v>13.33</v>
      </c>
      <c r="Q3335" t="s">
        <v>8322</v>
      </c>
      <c r="R3335" t="s">
        <v>8338</v>
      </c>
      <c r="S3335" s="14">
        <f>(((Table1[[#This Row],[launched_at]]/60)/60)/24)+DATE(1970,1,1)</f>
        <v>42115.547395833331</v>
      </c>
      <c r="T3335" s="14">
        <f>(((Table1[[#This Row],[deadline]]/60)/60)/24)+DATE(1970,1,1)</f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9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>ROUND(Table1[[#This Row],[pledged]]/Table1[[#This Row],[goal]]*100,0)</f>
        <v>1</v>
      </c>
      <c r="P3336">
        <f>IFERROR(ROUND(Table1[[#This Row],[pledged]]/Table1[[#This Row],[backers_count]],2),0)</f>
        <v>20</v>
      </c>
      <c r="Q3336" t="s">
        <v>8328</v>
      </c>
      <c r="R3336" t="s">
        <v>8351</v>
      </c>
      <c r="S3336" s="14">
        <f>(((Table1[[#This Row],[launched_at]]/60)/60)/24)+DATE(1970,1,1)</f>
        <v>41551.798113425924</v>
      </c>
      <c r="T3336" s="14">
        <f>(((Table1[[#This Row],[deadline]]/60)/60)/24)+DATE(1970,1,1)</f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9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>ROUND(Table1[[#This Row],[pledged]]/Table1[[#This Row],[goal]]*100,0)</f>
        <v>1</v>
      </c>
      <c r="P3337">
        <f>IFERROR(ROUND(Table1[[#This Row],[pledged]]/Table1[[#This Row],[backers_count]],2),0)</f>
        <v>20</v>
      </c>
      <c r="Q3337" t="s">
        <v>8328</v>
      </c>
      <c r="R3337" t="s">
        <v>8351</v>
      </c>
      <c r="S3337" s="14">
        <f>(((Table1[[#This Row],[launched_at]]/60)/60)/24)+DATE(1970,1,1)</f>
        <v>41416.763171296298</v>
      </c>
      <c r="T3337" s="14">
        <f>(((Table1[[#This Row],[deadline]]/60)/60)/24)+DATE(1970,1,1)</f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9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>ROUND(Table1[[#This Row],[pledged]]/Table1[[#This Row],[goal]]*100,0)</f>
        <v>1</v>
      </c>
      <c r="P3338">
        <f>IFERROR(ROUND(Table1[[#This Row],[pledged]]/Table1[[#This Row],[backers_count]],2),0)</f>
        <v>40</v>
      </c>
      <c r="Q3338" t="s">
        <v>8328</v>
      </c>
      <c r="R3338" t="s">
        <v>8355</v>
      </c>
      <c r="S3338" s="14">
        <f>(((Table1[[#This Row],[launched_at]]/60)/60)/24)+DATE(1970,1,1)</f>
        <v>41506.848032407412</v>
      </c>
      <c r="T3338" s="14">
        <f>(((Table1[[#This Row],[deadline]]/60)/60)/24)+DATE(1970,1,1)</f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9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>ROUND(Table1[[#This Row],[pledged]]/Table1[[#This Row],[goal]]*100,0)</f>
        <v>1</v>
      </c>
      <c r="P3339">
        <f>IFERROR(ROUND(Table1[[#This Row],[pledged]]/Table1[[#This Row],[backers_count]],2),0)</f>
        <v>10</v>
      </c>
      <c r="Q3339" t="s">
        <v>8314</v>
      </c>
      <c r="R3339" t="s">
        <v>8315</v>
      </c>
      <c r="S3339" s="14">
        <f>(((Table1[[#This Row],[launched_at]]/60)/60)/24)+DATE(1970,1,1)</f>
        <v>41956.250034722223</v>
      </c>
      <c r="T3339" s="14">
        <f>(((Table1[[#This Row],[deadline]]/60)/60)/24)+DATE(1970,1,1)</f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9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>ROUND(Table1[[#This Row],[pledged]]/Table1[[#This Row],[goal]]*100,0)</f>
        <v>1</v>
      </c>
      <c r="P3340">
        <f>IFERROR(ROUND(Table1[[#This Row],[pledged]]/Table1[[#This Row],[backers_count]],2),0)</f>
        <v>20</v>
      </c>
      <c r="Q3340" t="s">
        <v>8314</v>
      </c>
      <c r="R3340" t="s">
        <v>8315</v>
      </c>
      <c r="S3340" s="14">
        <f>(((Table1[[#This Row],[launched_at]]/60)/60)/24)+DATE(1970,1,1)</f>
        <v>41940.89166666667</v>
      </c>
      <c r="T3340" s="14">
        <f>(((Table1[[#This Row],[deadline]]/60)/60)/24)+DATE(1970,1,1)</f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9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>ROUND(Table1[[#This Row],[pledged]]/Table1[[#This Row],[goal]]*100,0)</f>
        <v>0</v>
      </c>
      <c r="P3341">
        <f>IFERROR(ROUND(Table1[[#This Row],[pledged]]/Table1[[#This Row],[backers_count]],2),0)</f>
        <v>1.54</v>
      </c>
      <c r="Q3341" t="s">
        <v>8314</v>
      </c>
      <c r="R3341" t="s">
        <v>8315</v>
      </c>
      <c r="S3341" s="14">
        <f>(((Table1[[#This Row],[launched_at]]/60)/60)/24)+DATE(1970,1,1)</f>
        <v>41876.433680555558</v>
      </c>
      <c r="T3341" s="14">
        <f>(((Table1[[#This Row],[deadline]]/60)/60)/24)+DATE(1970,1,1)</f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9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>ROUND(Table1[[#This Row],[pledged]]/Table1[[#This Row],[goal]]*100,0)</f>
        <v>1</v>
      </c>
      <c r="P3342">
        <f>IFERROR(ROUND(Table1[[#This Row],[pledged]]/Table1[[#This Row],[backers_count]],2),0)</f>
        <v>13.33</v>
      </c>
      <c r="Q3342" t="s">
        <v>8320</v>
      </c>
      <c r="R3342" t="s">
        <v>8346</v>
      </c>
      <c r="S3342" s="14">
        <f>(((Table1[[#This Row],[launched_at]]/60)/60)/24)+DATE(1970,1,1)</f>
        <v>41834.138495370367</v>
      </c>
      <c r="T3342" s="14">
        <f>(((Table1[[#This Row],[deadline]]/60)/60)/24)+DATE(1970,1,1)</f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9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>ROUND(Table1[[#This Row],[pledged]]/Table1[[#This Row],[goal]]*100,0)</f>
        <v>2</v>
      </c>
      <c r="P3343">
        <f>IFERROR(ROUND(Table1[[#This Row],[pledged]]/Table1[[#This Row],[backers_count]],2),0)</f>
        <v>13.33</v>
      </c>
      <c r="Q3343" t="s">
        <v>8324</v>
      </c>
      <c r="R3343" t="s">
        <v>8327</v>
      </c>
      <c r="S3343" s="14">
        <f>(((Table1[[#This Row],[launched_at]]/60)/60)/24)+DATE(1970,1,1)</f>
        <v>42172.613506944443</v>
      </c>
      <c r="T3343" s="14">
        <f>(((Table1[[#This Row],[deadline]]/60)/60)/24)+DATE(1970,1,1)</f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9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>ROUND(Table1[[#This Row],[pledged]]/Table1[[#This Row],[goal]]*100,0)</f>
        <v>0</v>
      </c>
      <c r="P3344">
        <f>IFERROR(ROUND(Table1[[#This Row],[pledged]]/Table1[[#This Row],[backers_count]],2),0)</f>
        <v>13.33</v>
      </c>
      <c r="Q3344" t="s">
        <v>8324</v>
      </c>
      <c r="R3344" t="s">
        <v>8325</v>
      </c>
      <c r="S3344" s="14">
        <f>(((Table1[[#This Row],[launched_at]]/60)/60)/24)+DATE(1970,1,1)</f>
        <v>41862.761724537035</v>
      </c>
      <c r="T3344" s="14">
        <f>(((Table1[[#This Row],[deadline]]/60)/60)/24)+DATE(1970,1,1)</f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9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>ROUND(Table1[[#This Row],[pledged]]/Table1[[#This Row],[goal]]*100,0)</f>
        <v>3</v>
      </c>
      <c r="P3345">
        <f>IFERROR(ROUND(Table1[[#This Row],[pledged]]/Table1[[#This Row],[backers_count]],2),0)</f>
        <v>13.33</v>
      </c>
      <c r="Q3345" t="s">
        <v>8324</v>
      </c>
      <c r="R3345" t="s">
        <v>8336</v>
      </c>
      <c r="S3345" s="14">
        <f>(((Table1[[#This Row],[launched_at]]/60)/60)/24)+DATE(1970,1,1)</f>
        <v>42763.780671296292</v>
      </c>
      <c r="T3345" s="14">
        <f>(((Table1[[#This Row],[deadline]]/60)/60)/24)+DATE(1970,1,1)</f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9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>ROUND(Table1[[#This Row],[pledged]]/Table1[[#This Row],[goal]]*100,0)</f>
        <v>1</v>
      </c>
      <c r="P3346">
        <f>IFERROR(ROUND(Table1[[#This Row],[pledged]]/Table1[[#This Row],[backers_count]],2),0)</f>
        <v>20</v>
      </c>
      <c r="Q3346" t="s">
        <v>8324</v>
      </c>
      <c r="R3346" t="s">
        <v>8327</v>
      </c>
      <c r="S3346" s="14">
        <f>(((Table1[[#This Row],[launched_at]]/60)/60)/24)+DATE(1970,1,1)</f>
        <v>41872.807696759257</v>
      </c>
      <c r="T3346" s="14">
        <f>(((Table1[[#This Row],[deadline]]/60)/60)/24)+DATE(1970,1,1)</f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9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>ROUND(Table1[[#This Row],[pledged]]/Table1[[#This Row],[goal]]*100,0)</f>
        <v>0</v>
      </c>
      <c r="P3347">
        <f>IFERROR(ROUND(Table1[[#This Row],[pledged]]/Table1[[#This Row],[backers_count]],2),0)</f>
        <v>13</v>
      </c>
      <c r="Q3347" t="s">
        <v>8309</v>
      </c>
      <c r="R3347" t="s">
        <v>8343</v>
      </c>
      <c r="S3347" s="14">
        <f>(((Table1[[#This Row],[launched_at]]/60)/60)/24)+DATE(1970,1,1)</f>
        <v>42615.79896990741</v>
      </c>
      <c r="T3347" s="14">
        <f>(((Table1[[#This Row],[deadline]]/60)/60)/24)+DATE(1970,1,1)</f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9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>ROUND(Table1[[#This Row],[pledged]]/Table1[[#This Row],[goal]]*100,0)</f>
        <v>1</v>
      </c>
      <c r="P3348">
        <f>IFERROR(ROUND(Table1[[#This Row],[pledged]]/Table1[[#This Row],[backers_count]],2),0)</f>
        <v>9.75</v>
      </c>
      <c r="Q3348" t="s">
        <v>8324</v>
      </c>
      <c r="R3348" t="s">
        <v>8327</v>
      </c>
      <c r="S3348" s="14">
        <f>(((Table1[[#This Row],[launched_at]]/60)/60)/24)+DATE(1970,1,1)</f>
        <v>42196.166874999995</v>
      </c>
      <c r="T3348" s="14">
        <f>(((Table1[[#This Row],[deadline]]/60)/60)/24)+DATE(1970,1,1)</f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9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>ROUND(Table1[[#This Row],[pledged]]/Table1[[#This Row],[goal]]*100,0)</f>
        <v>4</v>
      </c>
      <c r="P3349">
        <f>IFERROR(ROUND(Table1[[#This Row],[pledged]]/Table1[[#This Row],[backers_count]],2),0)</f>
        <v>9.5</v>
      </c>
      <c r="Q3349" t="s">
        <v>8324</v>
      </c>
      <c r="R3349" t="s">
        <v>8327</v>
      </c>
      <c r="S3349" s="14">
        <f>(((Table1[[#This Row],[launched_at]]/60)/60)/24)+DATE(1970,1,1)</f>
        <v>41975.124340277776</v>
      </c>
      <c r="T3349" s="14">
        <f>(((Table1[[#This Row],[deadline]]/60)/60)/24)+DATE(1970,1,1)</f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9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>ROUND(Table1[[#This Row],[pledged]]/Table1[[#This Row],[goal]]*100,0)</f>
        <v>1</v>
      </c>
      <c r="P3350">
        <f>IFERROR(ROUND(Table1[[#This Row],[pledged]]/Table1[[#This Row],[backers_count]],2),0)</f>
        <v>18.5</v>
      </c>
      <c r="Q3350" t="s">
        <v>8324</v>
      </c>
      <c r="R3350" t="s">
        <v>8327</v>
      </c>
      <c r="S3350" s="14">
        <f>(((Table1[[#This Row],[launched_at]]/60)/60)/24)+DATE(1970,1,1)</f>
        <v>42078.34520833334</v>
      </c>
      <c r="T3350" s="14">
        <f>(((Table1[[#This Row],[deadline]]/60)/60)/24)+DATE(1970,1,1)</f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9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>ROUND(Table1[[#This Row],[pledged]]/Table1[[#This Row],[goal]]*100,0)</f>
        <v>0</v>
      </c>
      <c r="P3351">
        <f>IFERROR(ROUND(Table1[[#This Row],[pledged]]/Table1[[#This Row],[backers_count]],2),0)</f>
        <v>18</v>
      </c>
      <c r="Q3351" t="s">
        <v>8317</v>
      </c>
      <c r="R3351" t="s">
        <v>8345</v>
      </c>
      <c r="S3351" s="14">
        <f>(((Table1[[#This Row],[launched_at]]/60)/60)/24)+DATE(1970,1,1)</f>
        <v>42164.615856481483</v>
      </c>
      <c r="T3351" s="14">
        <f>(((Table1[[#This Row],[deadline]]/60)/60)/24)+DATE(1970,1,1)</f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9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>ROUND(Table1[[#This Row],[pledged]]/Table1[[#This Row],[goal]]*100,0)</f>
        <v>1</v>
      </c>
      <c r="P3352">
        <f>IFERROR(ROUND(Table1[[#This Row],[pledged]]/Table1[[#This Row],[backers_count]],2),0)</f>
        <v>12</v>
      </c>
      <c r="Q3352" t="s">
        <v>8309</v>
      </c>
      <c r="R3352" t="s">
        <v>8316</v>
      </c>
      <c r="S3352" s="14">
        <f>(((Table1[[#This Row],[launched_at]]/60)/60)/24)+DATE(1970,1,1)</f>
        <v>42200.261793981481</v>
      </c>
      <c r="T3352" s="14">
        <f>(((Table1[[#This Row],[deadline]]/60)/60)/24)+DATE(1970,1,1)</f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9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>ROUND(Table1[[#This Row],[pledged]]/Table1[[#This Row],[goal]]*100,0)</f>
        <v>0</v>
      </c>
      <c r="P3353">
        <f>IFERROR(ROUND(Table1[[#This Row],[pledged]]/Table1[[#This Row],[backers_count]],2),0)</f>
        <v>12</v>
      </c>
      <c r="Q3353" t="s">
        <v>8320</v>
      </c>
      <c r="R3353" t="s">
        <v>8346</v>
      </c>
      <c r="S3353" s="14">
        <f>(((Table1[[#This Row],[launched_at]]/60)/60)/24)+DATE(1970,1,1)</f>
        <v>42034.75509259259</v>
      </c>
      <c r="T3353" s="14">
        <f>(((Table1[[#This Row],[deadline]]/60)/60)/24)+DATE(1970,1,1)</f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9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>ROUND(Table1[[#This Row],[pledged]]/Table1[[#This Row],[goal]]*100,0)</f>
        <v>1</v>
      </c>
      <c r="P3354">
        <f>IFERROR(ROUND(Table1[[#This Row],[pledged]]/Table1[[#This Row],[backers_count]],2),0)</f>
        <v>9</v>
      </c>
      <c r="Q3354" t="s">
        <v>8312</v>
      </c>
      <c r="R3354" t="s">
        <v>8357</v>
      </c>
      <c r="S3354" s="14">
        <f>(((Table1[[#This Row],[launched_at]]/60)/60)/24)+DATE(1970,1,1)</f>
        <v>41247.063576388886</v>
      </c>
      <c r="T3354" s="14">
        <f>(((Table1[[#This Row],[deadline]]/60)/60)/24)+DATE(1970,1,1)</f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9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>ROUND(Table1[[#This Row],[pledged]]/Table1[[#This Row],[goal]]*100,0)</f>
        <v>1</v>
      </c>
      <c r="P3355">
        <f>IFERROR(ROUND(Table1[[#This Row],[pledged]]/Table1[[#This Row],[backers_count]],2),0)</f>
        <v>8.75</v>
      </c>
      <c r="Q3355" t="s">
        <v>8309</v>
      </c>
      <c r="R3355" t="s">
        <v>8343</v>
      </c>
      <c r="S3355" s="14">
        <f>(((Table1[[#This Row],[launched_at]]/60)/60)/24)+DATE(1970,1,1)</f>
        <v>42753.678761574076</v>
      </c>
      <c r="T3355" s="14">
        <f>(((Table1[[#This Row],[deadline]]/60)/60)/24)+DATE(1970,1,1)</f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9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>ROUND(Table1[[#This Row],[pledged]]/Table1[[#This Row],[goal]]*100,0)</f>
        <v>0</v>
      </c>
      <c r="P3356">
        <f>IFERROR(ROUND(Table1[[#This Row],[pledged]]/Table1[[#This Row],[backers_count]],2),0)</f>
        <v>11.67</v>
      </c>
      <c r="Q3356" t="s">
        <v>8320</v>
      </c>
      <c r="R3356" t="s">
        <v>8346</v>
      </c>
      <c r="S3356" s="14">
        <f>(((Table1[[#This Row],[launched_at]]/60)/60)/24)+DATE(1970,1,1)</f>
        <v>41952.09175925926</v>
      </c>
      <c r="T3356" s="14">
        <f>(((Table1[[#This Row],[deadline]]/60)/60)/24)+DATE(1970,1,1)</f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9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>ROUND(Table1[[#This Row],[pledged]]/Table1[[#This Row],[goal]]*100,0)</f>
        <v>0</v>
      </c>
      <c r="P3357">
        <f>IFERROR(ROUND(Table1[[#This Row],[pledged]]/Table1[[#This Row],[backers_count]],2),0)</f>
        <v>17.5</v>
      </c>
      <c r="Q3357" t="s">
        <v>8320</v>
      </c>
      <c r="R3357" t="s">
        <v>8346</v>
      </c>
      <c r="S3357" s="14">
        <f>(((Table1[[#This Row],[launched_at]]/60)/60)/24)+DATE(1970,1,1)</f>
        <v>41876.683611111112</v>
      </c>
      <c r="T3357" s="14">
        <f>(((Table1[[#This Row],[deadline]]/60)/60)/24)+DATE(1970,1,1)</f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9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>ROUND(Table1[[#This Row],[pledged]]/Table1[[#This Row],[goal]]*100,0)</f>
        <v>5</v>
      </c>
      <c r="P3358">
        <f>IFERROR(ROUND(Table1[[#This Row],[pledged]]/Table1[[#This Row],[backers_count]],2),0)</f>
        <v>11.67</v>
      </c>
      <c r="Q3358" t="s">
        <v>8314</v>
      </c>
      <c r="R3358" t="s">
        <v>8356</v>
      </c>
      <c r="S3358" s="14">
        <f>(((Table1[[#This Row],[launched_at]]/60)/60)/24)+DATE(1970,1,1)</f>
        <v>42185.397673611107</v>
      </c>
      <c r="T3358" s="14">
        <f>(((Table1[[#This Row],[deadline]]/60)/60)/24)+DATE(1970,1,1)</f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9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>ROUND(Table1[[#This Row],[pledged]]/Table1[[#This Row],[goal]]*100,0)</f>
        <v>1</v>
      </c>
      <c r="P3359">
        <f>IFERROR(ROUND(Table1[[#This Row],[pledged]]/Table1[[#This Row],[backers_count]],2),0)</f>
        <v>11.67</v>
      </c>
      <c r="Q3359" t="s">
        <v>8328</v>
      </c>
      <c r="R3359" t="s">
        <v>8331</v>
      </c>
      <c r="S3359" s="14">
        <f>(((Table1[[#This Row],[launched_at]]/60)/60)/24)+DATE(1970,1,1)</f>
        <v>41869.534618055557</v>
      </c>
      <c r="T3359" s="14">
        <f>(((Table1[[#This Row],[deadline]]/60)/60)/24)+DATE(1970,1,1)</f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9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>ROUND(Table1[[#This Row],[pledged]]/Table1[[#This Row],[goal]]*100,0)</f>
        <v>1</v>
      </c>
      <c r="P3360">
        <f>IFERROR(ROUND(Table1[[#This Row],[pledged]]/Table1[[#This Row],[backers_count]],2),0)</f>
        <v>8.75</v>
      </c>
      <c r="Q3360" t="s">
        <v>8328</v>
      </c>
      <c r="R3360" t="s">
        <v>8331</v>
      </c>
      <c r="S3360" s="14">
        <f>(((Table1[[#This Row],[launched_at]]/60)/60)/24)+DATE(1970,1,1)</f>
        <v>41912.932430555556</v>
      </c>
      <c r="T3360" s="14">
        <f>(((Table1[[#This Row],[deadline]]/60)/60)/24)+DATE(1970,1,1)</f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9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>ROUND(Table1[[#This Row],[pledged]]/Table1[[#This Row],[goal]]*100,0)</f>
        <v>0</v>
      </c>
      <c r="P3361">
        <f>IFERROR(ROUND(Table1[[#This Row],[pledged]]/Table1[[#This Row],[backers_count]],2),0)</f>
        <v>17.5</v>
      </c>
      <c r="Q3361" t="s">
        <v>8320</v>
      </c>
      <c r="R3361" t="s">
        <v>8346</v>
      </c>
      <c r="S3361" s="14">
        <f>(((Table1[[#This Row],[launched_at]]/60)/60)/24)+DATE(1970,1,1)</f>
        <v>42089.724039351851</v>
      </c>
      <c r="T3361" s="14">
        <f>(((Table1[[#This Row],[deadline]]/60)/60)/24)+DATE(1970,1,1)</f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9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>ROUND(Table1[[#This Row],[pledged]]/Table1[[#This Row],[goal]]*100,0)</f>
        <v>0</v>
      </c>
      <c r="P3362">
        <f>IFERROR(ROUND(Table1[[#This Row],[pledged]]/Table1[[#This Row],[backers_count]],2),0)</f>
        <v>8.75</v>
      </c>
      <c r="Q3362" t="s">
        <v>8312</v>
      </c>
      <c r="R3362" t="s">
        <v>8357</v>
      </c>
      <c r="S3362" s="14">
        <f>(((Table1[[#This Row],[launched_at]]/60)/60)/24)+DATE(1970,1,1)</f>
        <v>41911.657430555555</v>
      </c>
      <c r="T3362" s="14">
        <f>(((Table1[[#This Row],[deadline]]/60)/60)/24)+DATE(1970,1,1)</f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9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>ROUND(Table1[[#This Row],[pledged]]/Table1[[#This Row],[goal]]*100,0)</f>
        <v>2</v>
      </c>
      <c r="P3363">
        <f>IFERROR(ROUND(Table1[[#This Row],[pledged]]/Table1[[#This Row],[backers_count]],2),0)</f>
        <v>35</v>
      </c>
      <c r="Q3363" t="s">
        <v>8324</v>
      </c>
      <c r="R3363" t="s">
        <v>8327</v>
      </c>
      <c r="S3363" s="14">
        <f>(((Table1[[#This Row],[launched_at]]/60)/60)/24)+DATE(1970,1,1)</f>
        <v>42233.362314814818</v>
      </c>
      <c r="T3363" s="14">
        <f>(((Table1[[#This Row],[deadline]]/60)/60)/24)+DATE(1970,1,1)</f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9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>ROUND(Table1[[#This Row],[pledged]]/Table1[[#This Row],[goal]]*100,0)</f>
        <v>0</v>
      </c>
      <c r="P3364">
        <f>IFERROR(ROUND(Table1[[#This Row],[pledged]]/Table1[[#This Row],[backers_count]],2),0)</f>
        <v>17.5</v>
      </c>
      <c r="Q3364" t="s">
        <v>8324</v>
      </c>
      <c r="R3364" t="s">
        <v>8336</v>
      </c>
      <c r="S3364" s="14">
        <f>(((Table1[[#This Row],[launched_at]]/60)/60)/24)+DATE(1970,1,1)</f>
        <v>42170.447013888886</v>
      </c>
      <c r="T3364" s="14">
        <f>(((Table1[[#This Row],[deadline]]/60)/60)/24)+DATE(1970,1,1)</f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9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>ROUND(Table1[[#This Row],[pledged]]/Table1[[#This Row],[goal]]*100,0)</f>
        <v>2</v>
      </c>
      <c r="P3365">
        <f>IFERROR(ROUND(Table1[[#This Row],[pledged]]/Table1[[#This Row],[backers_count]],2),0)</f>
        <v>17.5</v>
      </c>
      <c r="Q3365" t="s">
        <v>8324</v>
      </c>
      <c r="R3365" t="s">
        <v>8336</v>
      </c>
      <c r="S3365" s="14">
        <f>(((Table1[[#This Row],[launched_at]]/60)/60)/24)+DATE(1970,1,1)</f>
        <v>42079.857974537037</v>
      </c>
      <c r="T3365" s="14">
        <f>(((Table1[[#This Row],[deadline]]/60)/60)/24)+DATE(1970,1,1)</f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9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>ROUND(Table1[[#This Row],[pledged]]/Table1[[#This Row],[goal]]*100,0)</f>
        <v>1</v>
      </c>
      <c r="P3366">
        <f>IFERROR(ROUND(Table1[[#This Row],[pledged]]/Table1[[#This Row],[backers_count]],2),0)</f>
        <v>34.950000000000003</v>
      </c>
      <c r="Q3366" t="s">
        <v>8324</v>
      </c>
      <c r="R3366" t="s">
        <v>8327</v>
      </c>
      <c r="S3366" s="14">
        <f>(((Table1[[#This Row],[launched_at]]/60)/60)/24)+DATE(1970,1,1)</f>
        <v>42718.963599537034</v>
      </c>
      <c r="T3366" s="14">
        <f>(((Table1[[#This Row],[deadline]]/60)/60)/24)+DATE(1970,1,1)</f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9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>ROUND(Table1[[#This Row],[pledged]]/Table1[[#This Row],[goal]]*100,0)</f>
        <v>1</v>
      </c>
      <c r="P3367">
        <f>IFERROR(ROUND(Table1[[#This Row],[pledged]]/Table1[[#This Row],[backers_count]],2),0)</f>
        <v>34</v>
      </c>
      <c r="Q3367" t="s">
        <v>8328</v>
      </c>
      <c r="R3367" t="s">
        <v>8331</v>
      </c>
      <c r="S3367" s="14">
        <f>(((Table1[[#This Row],[launched_at]]/60)/60)/24)+DATE(1970,1,1)</f>
        <v>42341.59129629629</v>
      </c>
      <c r="T3367" s="14">
        <f>(((Table1[[#This Row],[deadline]]/60)/60)/24)+DATE(1970,1,1)</f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9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>ROUND(Table1[[#This Row],[pledged]]/Table1[[#This Row],[goal]]*100,0)</f>
        <v>0</v>
      </c>
      <c r="P3368">
        <f>IFERROR(ROUND(Table1[[#This Row],[pledged]]/Table1[[#This Row],[backers_count]],2),0)</f>
        <v>8.5</v>
      </c>
      <c r="Q3368" t="s">
        <v>8317</v>
      </c>
      <c r="R3368" t="s">
        <v>8335</v>
      </c>
      <c r="S3368" s="14">
        <f>(((Table1[[#This Row],[launched_at]]/60)/60)/24)+DATE(1970,1,1)</f>
        <v>41974.911087962959</v>
      </c>
      <c r="T3368" s="14">
        <f>(((Table1[[#This Row],[deadline]]/60)/60)/24)+DATE(1970,1,1)</f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9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>ROUND(Table1[[#This Row],[pledged]]/Table1[[#This Row],[goal]]*100,0)</f>
        <v>1</v>
      </c>
      <c r="P3369">
        <f>IFERROR(ROUND(Table1[[#This Row],[pledged]]/Table1[[#This Row],[backers_count]],2),0)</f>
        <v>11.33</v>
      </c>
      <c r="Q3369" t="s">
        <v>8312</v>
      </c>
      <c r="R3369" t="s">
        <v>8357</v>
      </c>
      <c r="S3369" s="14">
        <f>(((Table1[[#This Row],[launched_at]]/60)/60)/24)+DATE(1970,1,1)</f>
        <v>42172.958912037036</v>
      </c>
      <c r="T3369" s="14">
        <f>(((Table1[[#This Row],[deadline]]/60)/60)/24)+DATE(1970,1,1)</f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9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>ROUND(Table1[[#This Row],[pledged]]/Table1[[#This Row],[goal]]*100,0)</f>
        <v>1</v>
      </c>
      <c r="P3370">
        <f>IFERROR(ROUND(Table1[[#This Row],[pledged]]/Table1[[#This Row],[backers_count]],2),0)</f>
        <v>16</v>
      </c>
      <c r="Q3370" t="s">
        <v>8312</v>
      </c>
      <c r="R3370" t="s">
        <v>8353</v>
      </c>
      <c r="S3370" s="14">
        <f>(((Table1[[#This Row],[launched_at]]/60)/60)/24)+DATE(1970,1,1)</f>
        <v>42100.735937499994</v>
      </c>
      <c r="T3370" s="14">
        <f>(((Table1[[#This Row],[deadline]]/60)/60)/24)+DATE(1970,1,1)</f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9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>ROUND(Table1[[#This Row],[pledged]]/Table1[[#This Row],[goal]]*100,0)</f>
        <v>2</v>
      </c>
      <c r="P3371">
        <f>IFERROR(ROUND(Table1[[#This Row],[pledged]]/Table1[[#This Row],[backers_count]],2),0)</f>
        <v>8</v>
      </c>
      <c r="Q3371" t="s">
        <v>8324</v>
      </c>
      <c r="R3371" t="s">
        <v>8327</v>
      </c>
      <c r="S3371" s="14">
        <f>(((Table1[[#This Row],[launched_at]]/60)/60)/24)+DATE(1970,1,1)</f>
        <v>42230.08116898148</v>
      </c>
      <c r="T3371" s="14">
        <f>(((Table1[[#This Row],[deadline]]/60)/60)/24)+DATE(1970,1,1)</f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9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>ROUND(Table1[[#This Row],[pledged]]/Table1[[#This Row],[goal]]*100,0)</f>
        <v>3</v>
      </c>
      <c r="P3372">
        <f>IFERROR(ROUND(Table1[[#This Row],[pledged]]/Table1[[#This Row],[backers_count]],2),0)</f>
        <v>10.67</v>
      </c>
      <c r="Q3372" t="s">
        <v>8324</v>
      </c>
      <c r="R3372" t="s">
        <v>8327</v>
      </c>
      <c r="S3372" s="14">
        <f>(((Table1[[#This Row],[launched_at]]/60)/60)/24)+DATE(1970,1,1)</f>
        <v>42209.67288194444</v>
      </c>
      <c r="T3372" s="14">
        <f>(((Table1[[#This Row],[deadline]]/60)/60)/24)+DATE(1970,1,1)</f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9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>ROUND(Table1[[#This Row],[pledged]]/Table1[[#This Row],[goal]]*100,0)</f>
        <v>0</v>
      </c>
      <c r="P3373">
        <f>IFERROR(ROUND(Table1[[#This Row],[pledged]]/Table1[[#This Row],[backers_count]],2),0)</f>
        <v>10.33</v>
      </c>
      <c r="Q3373" t="s">
        <v>8322</v>
      </c>
      <c r="R3373" t="s">
        <v>8340</v>
      </c>
      <c r="S3373" s="14">
        <f>(((Table1[[#This Row],[launched_at]]/60)/60)/24)+DATE(1970,1,1)</f>
        <v>41799.830613425926</v>
      </c>
      <c r="T3373" s="14">
        <f>(((Table1[[#This Row],[deadline]]/60)/60)/24)+DATE(1970,1,1)</f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9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>ROUND(Table1[[#This Row],[pledged]]/Table1[[#This Row],[goal]]*100,0)</f>
        <v>0</v>
      </c>
      <c r="P3374">
        <f>IFERROR(ROUND(Table1[[#This Row],[pledged]]/Table1[[#This Row],[backers_count]],2),0)</f>
        <v>15.5</v>
      </c>
      <c r="Q3374" t="s">
        <v>8309</v>
      </c>
      <c r="R3374" t="s">
        <v>8343</v>
      </c>
      <c r="S3374" s="14">
        <f>(((Table1[[#This Row],[launched_at]]/60)/60)/24)+DATE(1970,1,1)</f>
        <v>42047.812523148154</v>
      </c>
      <c r="T3374" s="14">
        <f>(((Table1[[#This Row],[deadline]]/60)/60)/24)+DATE(1970,1,1)</f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9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>ROUND(Table1[[#This Row],[pledged]]/Table1[[#This Row],[goal]]*100,0)</f>
        <v>0</v>
      </c>
      <c r="P3375">
        <f>IFERROR(ROUND(Table1[[#This Row],[pledged]]/Table1[[#This Row],[backers_count]],2),0)</f>
        <v>15</v>
      </c>
      <c r="Q3375" t="s">
        <v>8322</v>
      </c>
      <c r="R3375" t="s">
        <v>8338</v>
      </c>
      <c r="S3375" s="14">
        <f>(((Table1[[#This Row],[launched_at]]/60)/60)/24)+DATE(1970,1,1)</f>
        <v>41875.077546296299</v>
      </c>
      <c r="T3375" s="14">
        <f>(((Table1[[#This Row],[deadline]]/60)/60)/24)+DATE(1970,1,1)</f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9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>ROUND(Table1[[#This Row],[pledged]]/Table1[[#This Row],[goal]]*100,0)</f>
        <v>1</v>
      </c>
      <c r="P3376">
        <f>IFERROR(ROUND(Table1[[#This Row],[pledged]]/Table1[[#This Row],[backers_count]],2),0)</f>
        <v>10</v>
      </c>
      <c r="Q3376" t="s">
        <v>8322</v>
      </c>
      <c r="R3376" t="s">
        <v>8340</v>
      </c>
      <c r="S3376" s="14">
        <f>(((Table1[[#This Row],[launched_at]]/60)/60)/24)+DATE(1970,1,1)</f>
        <v>41945.037789351853</v>
      </c>
      <c r="T3376" s="14">
        <f>(((Table1[[#This Row],[deadline]]/60)/60)/24)+DATE(1970,1,1)</f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9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>ROUND(Table1[[#This Row],[pledged]]/Table1[[#This Row],[goal]]*100,0)</f>
        <v>1</v>
      </c>
      <c r="P3377">
        <f>IFERROR(ROUND(Table1[[#This Row],[pledged]]/Table1[[#This Row],[backers_count]],2),0)</f>
        <v>30</v>
      </c>
      <c r="Q3377" t="s">
        <v>8328</v>
      </c>
      <c r="R3377" t="s">
        <v>8329</v>
      </c>
      <c r="S3377" s="14">
        <f>(((Table1[[#This Row],[launched_at]]/60)/60)/24)+DATE(1970,1,1)</f>
        <v>40877.25099537037</v>
      </c>
      <c r="T3377" s="14">
        <f>(((Table1[[#This Row],[deadline]]/60)/60)/24)+DATE(1970,1,1)</f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9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>ROUND(Table1[[#This Row],[pledged]]/Table1[[#This Row],[goal]]*100,0)</f>
        <v>1</v>
      </c>
      <c r="P3378">
        <f>IFERROR(ROUND(Table1[[#This Row],[pledged]]/Table1[[#This Row],[backers_count]],2),0)</f>
        <v>15</v>
      </c>
      <c r="Q3378" t="s">
        <v>8328</v>
      </c>
      <c r="R3378" t="s">
        <v>8351</v>
      </c>
      <c r="S3378" s="14">
        <f>(((Table1[[#This Row],[launched_at]]/60)/60)/24)+DATE(1970,1,1)</f>
        <v>41194.109340277777</v>
      </c>
      <c r="T3378" s="14">
        <f>(((Table1[[#This Row],[deadline]]/60)/60)/24)+DATE(1970,1,1)</f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9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>ROUND(Table1[[#This Row],[pledged]]/Table1[[#This Row],[goal]]*100,0)</f>
        <v>1</v>
      </c>
      <c r="P3379">
        <f>IFERROR(ROUND(Table1[[#This Row],[pledged]]/Table1[[#This Row],[backers_count]],2),0)</f>
        <v>30</v>
      </c>
      <c r="Q3379" t="s">
        <v>8328</v>
      </c>
      <c r="R3379" t="s">
        <v>8351</v>
      </c>
      <c r="S3379" s="14">
        <f>(((Table1[[#This Row],[launched_at]]/60)/60)/24)+DATE(1970,1,1)</f>
        <v>41802.94363425926</v>
      </c>
      <c r="T3379" s="14">
        <f>(((Table1[[#This Row],[deadline]]/60)/60)/24)+DATE(1970,1,1)</f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9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>ROUND(Table1[[#This Row],[pledged]]/Table1[[#This Row],[goal]]*100,0)</f>
        <v>0</v>
      </c>
      <c r="P3380">
        <f>IFERROR(ROUND(Table1[[#This Row],[pledged]]/Table1[[#This Row],[backers_count]],2),0)</f>
        <v>30</v>
      </c>
      <c r="Q3380" t="s">
        <v>8320</v>
      </c>
      <c r="R3380" t="s">
        <v>8346</v>
      </c>
      <c r="S3380" s="14">
        <f>(((Table1[[#This Row],[launched_at]]/60)/60)/24)+DATE(1970,1,1)</f>
        <v>42184.185844907406</v>
      </c>
      <c r="T3380" s="14">
        <f>(((Table1[[#This Row],[deadline]]/60)/60)/24)+DATE(1970,1,1)</f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9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>ROUND(Table1[[#This Row],[pledged]]/Table1[[#This Row],[goal]]*100,0)</f>
        <v>1</v>
      </c>
      <c r="P3381">
        <f>IFERROR(ROUND(Table1[[#This Row],[pledged]]/Table1[[#This Row],[backers_count]],2),0)</f>
        <v>15</v>
      </c>
      <c r="Q3381" t="s">
        <v>8312</v>
      </c>
      <c r="R3381" t="s">
        <v>8353</v>
      </c>
      <c r="S3381" s="14">
        <f>(((Table1[[#This Row],[launched_at]]/60)/60)/24)+DATE(1970,1,1)</f>
        <v>40682.884791666671</v>
      </c>
      <c r="T3381" s="14">
        <f>(((Table1[[#This Row],[deadline]]/60)/60)/24)+DATE(1970,1,1)</f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9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>ROUND(Table1[[#This Row],[pledged]]/Table1[[#This Row],[goal]]*100,0)</f>
        <v>120</v>
      </c>
      <c r="P3382">
        <f>IFERROR(ROUND(Table1[[#This Row],[pledged]]/Table1[[#This Row],[backers_count]],2),0)</f>
        <v>7.5</v>
      </c>
      <c r="Q3382" t="s">
        <v>8314</v>
      </c>
      <c r="R3382" t="s">
        <v>8315</v>
      </c>
      <c r="S3382" s="14">
        <f>(((Table1[[#This Row],[launched_at]]/60)/60)/24)+DATE(1970,1,1)</f>
        <v>42252.788900462961</v>
      </c>
      <c r="T3382" s="14">
        <f>(((Table1[[#This Row],[deadline]]/60)/60)/24)+DATE(1970,1,1)</f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9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>ROUND(Table1[[#This Row],[pledged]]/Table1[[#This Row],[goal]]*100,0)</f>
        <v>0</v>
      </c>
      <c r="P3383">
        <f>IFERROR(ROUND(Table1[[#This Row],[pledged]]/Table1[[#This Row],[backers_count]],2),0)</f>
        <v>30</v>
      </c>
      <c r="Q3383" t="s">
        <v>8309</v>
      </c>
      <c r="R3383" t="s">
        <v>8343</v>
      </c>
      <c r="S3383" s="14">
        <f>(((Table1[[#This Row],[launched_at]]/60)/60)/24)+DATE(1970,1,1)</f>
        <v>42179.653379629628</v>
      </c>
      <c r="T3383" s="14">
        <f>(((Table1[[#This Row],[deadline]]/60)/60)/24)+DATE(1970,1,1)</f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9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>ROUND(Table1[[#This Row],[pledged]]/Table1[[#This Row],[goal]]*100,0)</f>
        <v>0</v>
      </c>
      <c r="P3384">
        <f>IFERROR(ROUND(Table1[[#This Row],[pledged]]/Table1[[#This Row],[backers_count]],2),0)</f>
        <v>15</v>
      </c>
      <c r="Q3384" t="s">
        <v>8320</v>
      </c>
      <c r="R3384" t="s">
        <v>8346</v>
      </c>
      <c r="S3384" s="14">
        <f>(((Table1[[#This Row],[launched_at]]/60)/60)/24)+DATE(1970,1,1)</f>
        <v>41919.140706018516</v>
      </c>
      <c r="T3384" s="14">
        <f>(((Table1[[#This Row],[deadline]]/60)/60)/24)+DATE(1970,1,1)</f>
        <v>41949.182372685187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9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>ROUND(Table1[[#This Row],[pledged]]/Table1[[#This Row],[goal]]*100,0)</f>
        <v>1</v>
      </c>
      <c r="P3385">
        <f>IFERROR(ROUND(Table1[[#This Row],[pledged]]/Table1[[#This Row],[backers_count]],2),0)</f>
        <v>15</v>
      </c>
      <c r="Q3385" t="s">
        <v>8320</v>
      </c>
      <c r="R3385" t="s">
        <v>8358</v>
      </c>
      <c r="S3385" s="14">
        <f>(((Table1[[#This Row],[launched_at]]/60)/60)/24)+DATE(1970,1,1)</f>
        <v>42258.297094907408</v>
      </c>
      <c r="T3385" s="14">
        <f>(((Table1[[#This Row],[deadline]]/60)/60)/24)+DATE(1970,1,1)</f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9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>ROUND(Table1[[#This Row],[pledged]]/Table1[[#This Row],[goal]]*100,0)</f>
        <v>5</v>
      </c>
      <c r="P3386">
        <f>IFERROR(ROUND(Table1[[#This Row],[pledged]]/Table1[[#This Row],[backers_count]],2),0)</f>
        <v>30</v>
      </c>
      <c r="Q3386" t="s">
        <v>8324</v>
      </c>
      <c r="R3386" t="s">
        <v>8327</v>
      </c>
      <c r="S3386" s="14">
        <f>(((Table1[[#This Row],[launched_at]]/60)/60)/24)+DATE(1970,1,1)</f>
        <v>42709.546064814815</v>
      </c>
      <c r="T3386" s="14">
        <f>(((Table1[[#This Row],[deadline]]/60)/60)/24)+DATE(1970,1,1)</f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9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>ROUND(Table1[[#This Row],[pledged]]/Table1[[#This Row],[goal]]*100,0)</f>
        <v>6</v>
      </c>
      <c r="P3387">
        <f>IFERROR(ROUND(Table1[[#This Row],[pledged]]/Table1[[#This Row],[backers_count]],2),0)</f>
        <v>15</v>
      </c>
      <c r="Q3387" t="s">
        <v>8324</v>
      </c>
      <c r="R3387" t="s">
        <v>8336</v>
      </c>
      <c r="S3387" s="14">
        <f>(((Table1[[#This Row],[launched_at]]/60)/60)/24)+DATE(1970,1,1)</f>
        <v>42598.749155092592</v>
      </c>
      <c r="T3387" s="14">
        <f>(((Table1[[#This Row],[deadline]]/60)/60)/24)+DATE(1970,1,1)</f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9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>ROUND(Table1[[#This Row],[pledged]]/Table1[[#This Row],[goal]]*100,0)</f>
        <v>0</v>
      </c>
      <c r="P3388">
        <f>IFERROR(ROUND(Table1[[#This Row],[pledged]]/Table1[[#This Row],[backers_count]],2),0)</f>
        <v>5.8</v>
      </c>
      <c r="Q3388" t="s">
        <v>8317</v>
      </c>
      <c r="R3388" t="s">
        <v>8335</v>
      </c>
      <c r="S3388" s="14">
        <f>(((Table1[[#This Row],[launched_at]]/60)/60)/24)+DATE(1970,1,1)</f>
        <v>42412.934212962966</v>
      </c>
      <c r="T3388" s="14">
        <f>(((Table1[[#This Row],[deadline]]/60)/60)/24)+DATE(1970,1,1)</f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9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>ROUND(Table1[[#This Row],[pledged]]/Table1[[#This Row],[goal]]*100,0)</f>
        <v>116</v>
      </c>
      <c r="P3389">
        <f>IFERROR(ROUND(Table1[[#This Row],[pledged]]/Table1[[#This Row],[backers_count]],2),0)</f>
        <v>7.25</v>
      </c>
      <c r="Q3389" t="s">
        <v>8328</v>
      </c>
      <c r="R3389" t="s">
        <v>8342</v>
      </c>
      <c r="S3389" s="14">
        <f>(((Table1[[#This Row],[launched_at]]/60)/60)/24)+DATE(1970,1,1)</f>
        <v>41464.106087962966</v>
      </c>
      <c r="T3389" s="14">
        <f>(((Table1[[#This Row],[deadline]]/60)/60)/24)+DATE(1970,1,1)</f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9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>ROUND(Table1[[#This Row],[pledged]]/Table1[[#This Row],[goal]]*100,0)</f>
        <v>0</v>
      </c>
      <c r="P3390">
        <f>IFERROR(ROUND(Table1[[#This Row],[pledged]]/Table1[[#This Row],[backers_count]],2),0)</f>
        <v>29</v>
      </c>
      <c r="Q3390" t="s">
        <v>8324</v>
      </c>
      <c r="R3390" t="s">
        <v>8327</v>
      </c>
      <c r="S3390" s="14">
        <f>(((Table1[[#This Row],[launched_at]]/60)/60)/24)+DATE(1970,1,1)</f>
        <v>42359.725243055553</v>
      </c>
      <c r="T3390" s="14">
        <f>(((Table1[[#This Row],[deadline]]/60)/60)/24)+DATE(1970,1,1)</f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9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>ROUND(Table1[[#This Row],[pledged]]/Table1[[#This Row],[goal]]*100,0)</f>
        <v>1</v>
      </c>
      <c r="P3391">
        <f>IFERROR(ROUND(Table1[[#This Row],[pledged]]/Table1[[#This Row],[backers_count]],2),0)</f>
        <v>7.25</v>
      </c>
      <c r="Q3391" t="s">
        <v>8324</v>
      </c>
      <c r="R3391" t="s">
        <v>8327</v>
      </c>
      <c r="S3391" s="14">
        <f>(((Table1[[#This Row],[launched_at]]/60)/60)/24)+DATE(1970,1,1)</f>
        <v>42417.675879629634</v>
      </c>
      <c r="T3391" s="14">
        <f>(((Table1[[#This Row],[deadline]]/60)/60)/24)+DATE(1970,1,1)</f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9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>ROUND(Table1[[#This Row],[pledged]]/Table1[[#This Row],[goal]]*100,0)</f>
        <v>1</v>
      </c>
      <c r="P3392">
        <f>IFERROR(ROUND(Table1[[#This Row],[pledged]]/Table1[[#This Row],[backers_count]],2),0)</f>
        <v>28</v>
      </c>
      <c r="Q3392" t="s">
        <v>8309</v>
      </c>
      <c r="R3392" t="s">
        <v>8311</v>
      </c>
      <c r="S3392" s="14">
        <f>(((Table1[[#This Row],[launched_at]]/60)/60)/24)+DATE(1970,1,1)</f>
        <v>42082.702800925923</v>
      </c>
      <c r="T3392" s="14">
        <f>(((Table1[[#This Row],[deadline]]/60)/60)/24)+DATE(1970,1,1)</f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9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>ROUND(Table1[[#This Row],[pledged]]/Table1[[#This Row],[goal]]*100,0)</f>
        <v>1</v>
      </c>
      <c r="P3393">
        <f>IFERROR(ROUND(Table1[[#This Row],[pledged]]/Table1[[#This Row],[backers_count]],2),0)</f>
        <v>14</v>
      </c>
      <c r="Q3393" t="s">
        <v>8312</v>
      </c>
      <c r="R3393" t="s">
        <v>8350</v>
      </c>
      <c r="S3393" s="14">
        <f>(((Table1[[#This Row],[launched_at]]/60)/60)/24)+DATE(1970,1,1)</f>
        <v>41481.996423611112</v>
      </c>
      <c r="T3393" s="14">
        <f>(((Table1[[#This Row],[deadline]]/60)/60)/24)+DATE(1970,1,1)</f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9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>ROUND(Table1[[#This Row],[pledged]]/Table1[[#This Row],[goal]]*100,0)</f>
        <v>1</v>
      </c>
      <c r="P3394">
        <f>IFERROR(ROUND(Table1[[#This Row],[pledged]]/Table1[[#This Row],[backers_count]],2),0)</f>
        <v>6.75</v>
      </c>
      <c r="Q3394" t="s">
        <v>8324</v>
      </c>
      <c r="R3394" t="s">
        <v>8327</v>
      </c>
      <c r="S3394" s="14">
        <f>(((Table1[[#This Row],[launched_at]]/60)/60)/24)+DATE(1970,1,1)</f>
        <v>41833.951516203706</v>
      </c>
      <c r="T3394" s="14">
        <f>(((Table1[[#This Row],[deadline]]/60)/60)/24)+DATE(1970,1,1)</f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9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>ROUND(Table1[[#This Row],[pledged]]/Table1[[#This Row],[goal]]*100,0)</f>
        <v>0</v>
      </c>
      <c r="P3395">
        <f>IFERROR(ROUND(Table1[[#This Row],[pledged]]/Table1[[#This Row],[backers_count]],2),0)</f>
        <v>13.01</v>
      </c>
      <c r="Q3395" t="s">
        <v>8320</v>
      </c>
      <c r="R3395" t="s">
        <v>8346</v>
      </c>
      <c r="S3395" s="14">
        <f>(((Table1[[#This Row],[launched_at]]/60)/60)/24)+DATE(1970,1,1)</f>
        <v>41787.898240740738</v>
      </c>
      <c r="T3395" s="14">
        <f>(((Table1[[#This Row],[deadline]]/60)/60)/24)+DATE(1970,1,1)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9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>ROUND(Table1[[#This Row],[pledged]]/Table1[[#This Row],[goal]]*100,0)</f>
        <v>0</v>
      </c>
      <c r="P3396">
        <f>IFERROR(ROUND(Table1[[#This Row],[pledged]]/Table1[[#This Row],[backers_count]],2),0)</f>
        <v>13</v>
      </c>
      <c r="Q3396" t="s">
        <v>8322</v>
      </c>
      <c r="R3396" t="s">
        <v>8340</v>
      </c>
      <c r="S3396" s="14">
        <f>(((Table1[[#This Row],[launched_at]]/60)/60)/24)+DATE(1970,1,1)</f>
        <v>42038.824988425928</v>
      </c>
      <c r="T3396" s="14">
        <f>(((Table1[[#This Row],[deadline]]/60)/60)/24)+DATE(1970,1,1)</f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9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>ROUND(Table1[[#This Row],[pledged]]/Table1[[#This Row],[goal]]*100,0)</f>
        <v>0</v>
      </c>
      <c r="P3397">
        <f>IFERROR(ROUND(Table1[[#This Row],[pledged]]/Table1[[#This Row],[backers_count]],2),0)</f>
        <v>13</v>
      </c>
      <c r="Q3397" t="s">
        <v>8309</v>
      </c>
      <c r="R3397" t="s">
        <v>8343</v>
      </c>
      <c r="S3397" s="14">
        <f>(((Table1[[#This Row],[launched_at]]/60)/60)/24)+DATE(1970,1,1)</f>
        <v>42446.780162037037</v>
      </c>
      <c r="T3397" s="14">
        <f>(((Table1[[#This Row],[deadline]]/60)/60)/24)+DATE(1970,1,1)</f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9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>ROUND(Table1[[#This Row],[pledged]]/Table1[[#This Row],[goal]]*100,0)</f>
        <v>0</v>
      </c>
      <c r="P3398">
        <f>IFERROR(ROUND(Table1[[#This Row],[pledged]]/Table1[[#This Row],[backers_count]],2),0)</f>
        <v>13</v>
      </c>
      <c r="Q3398" t="s">
        <v>8309</v>
      </c>
      <c r="R3398" t="s">
        <v>8311</v>
      </c>
      <c r="S3398" s="14">
        <f>(((Table1[[#This Row],[launched_at]]/60)/60)/24)+DATE(1970,1,1)</f>
        <v>41855.784305555557</v>
      </c>
      <c r="T3398" s="14">
        <f>(((Table1[[#This Row],[deadline]]/60)/60)/24)+DATE(1970,1,1)</f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9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>ROUND(Table1[[#This Row],[pledged]]/Table1[[#This Row],[goal]]*100,0)</f>
        <v>0</v>
      </c>
      <c r="P3399">
        <f>IFERROR(ROUND(Table1[[#This Row],[pledged]]/Table1[[#This Row],[backers_count]],2),0)</f>
        <v>13</v>
      </c>
      <c r="Q3399" t="s">
        <v>8312</v>
      </c>
      <c r="R3399" t="s">
        <v>8349</v>
      </c>
      <c r="S3399" s="14">
        <f>(((Table1[[#This Row],[launched_at]]/60)/60)/24)+DATE(1970,1,1)</f>
        <v>42604.239629629628</v>
      </c>
      <c r="T3399" s="14">
        <f>(((Table1[[#This Row],[deadline]]/60)/60)/24)+DATE(1970,1,1)</f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9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>ROUND(Table1[[#This Row],[pledged]]/Table1[[#This Row],[goal]]*100,0)</f>
        <v>0</v>
      </c>
      <c r="P3400">
        <f>IFERROR(ROUND(Table1[[#This Row],[pledged]]/Table1[[#This Row],[backers_count]],2),0)</f>
        <v>13</v>
      </c>
      <c r="Q3400" t="s">
        <v>8317</v>
      </c>
      <c r="R3400" t="s">
        <v>8345</v>
      </c>
      <c r="S3400" s="14">
        <f>(((Table1[[#This Row],[launched_at]]/60)/60)/24)+DATE(1970,1,1)</f>
        <v>42529.969131944439</v>
      </c>
      <c r="T3400" s="14">
        <f>(((Table1[[#This Row],[deadline]]/60)/60)/24)+DATE(1970,1,1)</f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9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>ROUND(Table1[[#This Row],[pledged]]/Table1[[#This Row],[goal]]*100,0)</f>
        <v>1</v>
      </c>
      <c r="P3401">
        <f>IFERROR(ROUND(Table1[[#This Row],[pledged]]/Table1[[#This Row],[backers_count]],2),0)</f>
        <v>13</v>
      </c>
      <c r="Q3401" t="s">
        <v>8317</v>
      </c>
      <c r="R3401" t="s">
        <v>8335</v>
      </c>
      <c r="S3401" s="14">
        <f>(((Table1[[#This Row],[launched_at]]/60)/60)/24)+DATE(1970,1,1)</f>
        <v>40710.731180555551</v>
      </c>
      <c r="T3401" s="14">
        <f>(((Table1[[#This Row],[deadline]]/60)/60)/24)+DATE(1970,1,1)</f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9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>ROUND(Table1[[#This Row],[pledged]]/Table1[[#This Row],[goal]]*100,0)</f>
        <v>0</v>
      </c>
      <c r="P3402">
        <f>IFERROR(ROUND(Table1[[#This Row],[pledged]]/Table1[[#This Row],[backers_count]],2),0)</f>
        <v>13</v>
      </c>
      <c r="Q3402" t="s">
        <v>8320</v>
      </c>
      <c r="R3402" t="s">
        <v>8346</v>
      </c>
      <c r="S3402" s="14">
        <f>(((Table1[[#This Row],[launched_at]]/60)/60)/24)+DATE(1970,1,1)</f>
        <v>42180.18604166666</v>
      </c>
      <c r="T3402" s="14">
        <f>(((Table1[[#This Row],[deadline]]/60)/60)/24)+DATE(1970,1,1)</f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9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>ROUND(Table1[[#This Row],[pledged]]/Table1[[#This Row],[goal]]*100,0)</f>
        <v>2</v>
      </c>
      <c r="P3403">
        <f>IFERROR(ROUND(Table1[[#This Row],[pledged]]/Table1[[#This Row],[backers_count]],2),0)</f>
        <v>13</v>
      </c>
      <c r="Q3403" t="s">
        <v>8320</v>
      </c>
      <c r="R3403" t="s">
        <v>8346</v>
      </c>
      <c r="S3403" s="14">
        <f>(((Table1[[#This Row],[launched_at]]/60)/60)/24)+DATE(1970,1,1)</f>
        <v>42382.906527777777</v>
      </c>
      <c r="T3403" s="14">
        <f>(((Table1[[#This Row],[deadline]]/60)/60)/24)+DATE(1970,1,1)</f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9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>ROUND(Table1[[#This Row],[pledged]]/Table1[[#This Row],[goal]]*100,0)</f>
        <v>0</v>
      </c>
      <c r="P3404">
        <f>IFERROR(ROUND(Table1[[#This Row],[pledged]]/Table1[[#This Row],[backers_count]],2),0)</f>
        <v>13</v>
      </c>
      <c r="Q3404" t="s">
        <v>8324</v>
      </c>
      <c r="R3404" t="s">
        <v>8325</v>
      </c>
      <c r="S3404" s="14">
        <f>(((Table1[[#This Row],[launched_at]]/60)/60)/24)+DATE(1970,1,1)</f>
        <v>42062.680486111116</v>
      </c>
      <c r="T3404" s="14">
        <f>(((Table1[[#This Row],[deadline]]/60)/60)/24)+DATE(1970,1,1)</f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9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>ROUND(Table1[[#This Row],[pledged]]/Table1[[#This Row],[goal]]*100,0)</f>
        <v>0</v>
      </c>
      <c r="P3405">
        <f>IFERROR(ROUND(Table1[[#This Row],[pledged]]/Table1[[#This Row],[backers_count]],2),0)</f>
        <v>6.5</v>
      </c>
      <c r="Q3405" t="s">
        <v>8324</v>
      </c>
      <c r="R3405" t="s">
        <v>8325</v>
      </c>
      <c r="S3405" s="14">
        <f>(((Table1[[#This Row],[launched_at]]/60)/60)/24)+DATE(1970,1,1)</f>
        <v>41977.780104166668</v>
      </c>
      <c r="T3405" s="14">
        <f>(((Table1[[#This Row],[deadline]]/60)/60)/24)+DATE(1970,1,1)</f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9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>ROUND(Table1[[#This Row],[pledged]]/Table1[[#This Row],[goal]]*100,0)</f>
        <v>0</v>
      </c>
      <c r="P3406">
        <f>IFERROR(ROUND(Table1[[#This Row],[pledged]]/Table1[[#This Row],[backers_count]],2),0)</f>
        <v>13</v>
      </c>
      <c r="Q3406" t="s">
        <v>8324</v>
      </c>
      <c r="R3406" t="s">
        <v>8327</v>
      </c>
      <c r="S3406" s="14">
        <f>(((Table1[[#This Row],[launched_at]]/60)/60)/24)+DATE(1970,1,1)</f>
        <v>41848.84002314815</v>
      </c>
      <c r="T3406" s="14">
        <f>(((Table1[[#This Row],[deadline]]/60)/60)/24)+DATE(1970,1,1)</f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9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>ROUND(Table1[[#This Row],[pledged]]/Table1[[#This Row],[goal]]*100,0)</f>
        <v>1</v>
      </c>
      <c r="P3407">
        <f>IFERROR(ROUND(Table1[[#This Row],[pledged]]/Table1[[#This Row],[backers_count]],2),0)</f>
        <v>13</v>
      </c>
      <c r="Q3407" t="s">
        <v>8324</v>
      </c>
      <c r="R3407" t="s">
        <v>8327</v>
      </c>
      <c r="S3407" s="14">
        <f>(((Table1[[#This Row],[launched_at]]/60)/60)/24)+DATE(1970,1,1)</f>
        <v>42021.301192129627</v>
      </c>
      <c r="T3407" s="14">
        <f>(((Table1[[#This Row],[deadline]]/60)/60)/24)+DATE(1970,1,1)</f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9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>ROUND(Table1[[#This Row],[pledged]]/Table1[[#This Row],[goal]]*100,0)</f>
        <v>0</v>
      </c>
      <c r="P3408">
        <f>IFERROR(ROUND(Table1[[#This Row],[pledged]]/Table1[[#This Row],[backers_count]],2),0)</f>
        <v>25</v>
      </c>
      <c r="Q3408" t="s">
        <v>8322</v>
      </c>
      <c r="R3408" t="s">
        <v>8340</v>
      </c>
      <c r="S3408" s="14">
        <f>(((Table1[[#This Row],[launched_at]]/60)/60)/24)+DATE(1970,1,1)</f>
        <v>40800.6403587963</v>
      </c>
      <c r="T3408" s="14">
        <f>(((Table1[[#This Row],[deadline]]/60)/60)/24)+DATE(1970,1,1)</f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9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>ROUND(Table1[[#This Row],[pledged]]/Table1[[#This Row],[goal]]*100,0)</f>
        <v>0</v>
      </c>
      <c r="P3409">
        <f>IFERROR(ROUND(Table1[[#This Row],[pledged]]/Table1[[#This Row],[backers_count]],2),0)</f>
        <v>12.5</v>
      </c>
      <c r="Q3409" t="s">
        <v>8322</v>
      </c>
      <c r="R3409" t="s">
        <v>8340</v>
      </c>
      <c r="S3409" s="14">
        <f>(((Table1[[#This Row],[launched_at]]/60)/60)/24)+DATE(1970,1,1)</f>
        <v>41759.542534722219</v>
      </c>
      <c r="T3409" s="14">
        <f>(((Table1[[#This Row],[deadline]]/60)/60)/24)+DATE(1970,1,1)</f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9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>ROUND(Table1[[#This Row],[pledged]]/Table1[[#This Row],[goal]]*100,0)</f>
        <v>1</v>
      </c>
      <c r="P3410">
        <f>IFERROR(ROUND(Table1[[#This Row],[pledged]]/Table1[[#This Row],[backers_count]],2),0)</f>
        <v>25</v>
      </c>
      <c r="Q3410" t="s">
        <v>8309</v>
      </c>
      <c r="R3410" t="s">
        <v>8343</v>
      </c>
      <c r="S3410" s="14">
        <f>(((Table1[[#This Row],[launched_at]]/60)/60)/24)+DATE(1970,1,1)</f>
        <v>42276.046689814815</v>
      </c>
      <c r="T3410" s="14">
        <f>(((Table1[[#This Row],[deadline]]/60)/60)/24)+DATE(1970,1,1)</f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9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>ROUND(Table1[[#This Row],[pledged]]/Table1[[#This Row],[goal]]*100,0)</f>
        <v>0</v>
      </c>
      <c r="P3411">
        <f>IFERROR(ROUND(Table1[[#This Row],[pledged]]/Table1[[#This Row],[backers_count]],2),0)</f>
        <v>25</v>
      </c>
      <c r="Q3411" t="s">
        <v>8328</v>
      </c>
      <c r="R3411" t="s">
        <v>8351</v>
      </c>
      <c r="S3411" s="14">
        <f>(((Table1[[#This Row],[launched_at]]/60)/60)/24)+DATE(1970,1,1)</f>
        <v>41124.479722222226</v>
      </c>
      <c r="T3411" s="14">
        <f>(((Table1[[#This Row],[deadline]]/60)/60)/24)+DATE(1970,1,1)</f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9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>ROUND(Table1[[#This Row],[pledged]]/Table1[[#This Row],[goal]]*100,0)</f>
        <v>13</v>
      </c>
      <c r="P3412">
        <f>IFERROR(ROUND(Table1[[#This Row],[pledged]]/Table1[[#This Row],[backers_count]],2),0)</f>
        <v>12.5</v>
      </c>
      <c r="Q3412" t="s">
        <v>8317</v>
      </c>
      <c r="R3412" t="s">
        <v>8335</v>
      </c>
      <c r="S3412" s="14">
        <f>(((Table1[[#This Row],[launched_at]]/60)/60)/24)+DATE(1970,1,1)</f>
        <v>42440.820277777777</v>
      </c>
      <c r="T3412" s="14">
        <f>(((Table1[[#This Row],[deadline]]/60)/60)/24)+DATE(1970,1,1)</f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9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>ROUND(Table1[[#This Row],[pledged]]/Table1[[#This Row],[goal]]*100,0)</f>
        <v>1</v>
      </c>
      <c r="P3413">
        <f>IFERROR(ROUND(Table1[[#This Row],[pledged]]/Table1[[#This Row],[backers_count]],2),0)</f>
        <v>25</v>
      </c>
      <c r="Q3413" t="s">
        <v>8317</v>
      </c>
      <c r="R3413" t="s">
        <v>8335</v>
      </c>
      <c r="S3413" s="14">
        <f>(((Table1[[#This Row],[launched_at]]/60)/60)/24)+DATE(1970,1,1)</f>
        <v>42107.836435185185</v>
      </c>
      <c r="T3413" s="14">
        <f>(((Table1[[#This Row],[deadline]]/60)/60)/24)+DATE(1970,1,1)</f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9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>ROUND(Table1[[#This Row],[pledged]]/Table1[[#This Row],[goal]]*100,0)</f>
        <v>0</v>
      </c>
      <c r="P3414">
        <f>IFERROR(ROUND(Table1[[#This Row],[pledged]]/Table1[[#This Row],[backers_count]],2),0)</f>
        <v>25</v>
      </c>
      <c r="Q3414" t="s">
        <v>8320</v>
      </c>
      <c r="R3414" t="s">
        <v>8346</v>
      </c>
      <c r="S3414" s="14">
        <f>(((Table1[[#This Row],[launched_at]]/60)/60)/24)+DATE(1970,1,1)</f>
        <v>41938.804710648146</v>
      </c>
      <c r="T3414" s="14">
        <f>(((Table1[[#This Row],[deadline]]/60)/60)/24)+DATE(1970,1,1)</f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9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>ROUND(Table1[[#This Row],[pledged]]/Table1[[#This Row],[goal]]*100,0)</f>
        <v>1</v>
      </c>
      <c r="P3415">
        <f>IFERROR(ROUND(Table1[[#This Row],[pledged]]/Table1[[#This Row],[backers_count]],2),0)</f>
        <v>25</v>
      </c>
      <c r="Q3415" t="s">
        <v>8328</v>
      </c>
      <c r="R3415" t="s">
        <v>8355</v>
      </c>
      <c r="S3415" s="14">
        <f>(((Table1[[#This Row],[launched_at]]/60)/60)/24)+DATE(1970,1,1)</f>
        <v>40985.459803240738</v>
      </c>
      <c r="T3415" s="14">
        <f>(((Table1[[#This Row],[deadline]]/60)/60)/24)+DATE(1970,1,1)</f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9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>ROUND(Table1[[#This Row],[pledged]]/Table1[[#This Row],[goal]]*100,0)</f>
        <v>2</v>
      </c>
      <c r="P3416">
        <f>IFERROR(ROUND(Table1[[#This Row],[pledged]]/Table1[[#This Row],[backers_count]],2),0)</f>
        <v>6.25</v>
      </c>
      <c r="Q3416" t="s">
        <v>8314</v>
      </c>
      <c r="R3416" t="s">
        <v>8315</v>
      </c>
      <c r="S3416" s="14">
        <f>(((Table1[[#This Row],[launched_at]]/60)/60)/24)+DATE(1970,1,1)</f>
        <v>41820.752268518518</v>
      </c>
      <c r="T3416" s="14">
        <f>(((Table1[[#This Row],[deadline]]/60)/60)/24)+DATE(1970,1,1)</f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9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>ROUND(Table1[[#This Row],[pledged]]/Table1[[#This Row],[goal]]*100,0)</f>
        <v>0</v>
      </c>
      <c r="P3417">
        <f>IFERROR(ROUND(Table1[[#This Row],[pledged]]/Table1[[#This Row],[backers_count]],2),0)</f>
        <v>25</v>
      </c>
      <c r="Q3417" t="s">
        <v>8314</v>
      </c>
      <c r="R3417" t="s">
        <v>8354</v>
      </c>
      <c r="S3417" s="14">
        <f>(((Table1[[#This Row],[launched_at]]/60)/60)/24)+DATE(1970,1,1)</f>
        <v>42206.763217592597</v>
      </c>
      <c r="T3417" s="14">
        <f>(((Table1[[#This Row],[deadline]]/60)/60)/24)+DATE(1970,1,1)</f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9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>ROUND(Table1[[#This Row],[pledged]]/Table1[[#This Row],[goal]]*100,0)</f>
        <v>0</v>
      </c>
      <c r="P3418">
        <f>IFERROR(ROUND(Table1[[#This Row],[pledged]]/Table1[[#This Row],[backers_count]],2),0)</f>
        <v>25</v>
      </c>
      <c r="Q3418" t="s">
        <v>8317</v>
      </c>
      <c r="R3418" t="s">
        <v>8335</v>
      </c>
      <c r="S3418" s="14">
        <f>(((Table1[[#This Row],[launched_at]]/60)/60)/24)+DATE(1970,1,1)</f>
        <v>41843.772789351853</v>
      </c>
      <c r="T3418" s="14">
        <f>(((Table1[[#This Row],[deadline]]/60)/60)/24)+DATE(1970,1,1)</f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9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>ROUND(Table1[[#This Row],[pledged]]/Table1[[#This Row],[goal]]*100,0)</f>
        <v>5</v>
      </c>
      <c r="P3419">
        <f>IFERROR(ROUND(Table1[[#This Row],[pledged]]/Table1[[#This Row],[backers_count]],2),0)</f>
        <v>8.33</v>
      </c>
      <c r="Q3419" t="s">
        <v>8317</v>
      </c>
      <c r="R3419" t="s">
        <v>8335</v>
      </c>
      <c r="S3419" s="14">
        <f>(((Table1[[#This Row],[launched_at]]/60)/60)/24)+DATE(1970,1,1)</f>
        <v>42167.207071759258</v>
      </c>
      <c r="T3419" s="14">
        <f>(((Table1[[#This Row],[deadline]]/60)/60)/24)+DATE(1970,1,1)</f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9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>ROUND(Table1[[#This Row],[pledged]]/Table1[[#This Row],[goal]]*100,0)</f>
        <v>0</v>
      </c>
      <c r="P3420">
        <f>IFERROR(ROUND(Table1[[#This Row],[pledged]]/Table1[[#This Row],[backers_count]],2),0)</f>
        <v>25</v>
      </c>
      <c r="Q3420" t="s">
        <v>8309</v>
      </c>
      <c r="R3420" t="s">
        <v>8343</v>
      </c>
      <c r="S3420" s="14">
        <f>(((Table1[[#This Row],[launched_at]]/60)/60)/24)+DATE(1970,1,1)</f>
        <v>41954.722916666666</v>
      </c>
      <c r="T3420" s="14">
        <f>(((Table1[[#This Row],[deadline]]/60)/60)/24)+DATE(1970,1,1)</f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9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>ROUND(Table1[[#This Row],[pledged]]/Table1[[#This Row],[goal]]*100,0)</f>
        <v>0</v>
      </c>
      <c r="P3421">
        <f>IFERROR(ROUND(Table1[[#This Row],[pledged]]/Table1[[#This Row],[backers_count]],2),0)</f>
        <v>25</v>
      </c>
      <c r="Q3421" t="s">
        <v>8309</v>
      </c>
      <c r="R3421" t="s">
        <v>8343</v>
      </c>
      <c r="S3421" s="14">
        <f>(((Table1[[#This Row],[launched_at]]/60)/60)/24)+DATE(1970,1,1)</f>
        <v>42064.794490740736</v>
      </c>
      <c r="T3421" s="14">
        <f>(((Table1[[#This Row],[deadline]]/60)/60)/24)+DATE(1970,1,1)</f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9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>ROUND(Table1[[#This Row],[pledged]]/Table1[[#This Row],[goal]]*100,0)</f>
        <v>1</v>
      </c>
      <c r="P3422">
        <f>IFERROR(ROUND(Table1[[#This Row],[pledged]]/Table1[[#This Row],[backers_count]],2),0)</f>
        <v>8.33</v>
      </c>
      <c r="Q3422" t="s">
        <v>8320</v>
      </c>
      <c r="R3422" t="s">
        <v>8346</v>
      </c>
      <c r="S3422" s="14">
        <f>(((Table1[[#This Row],[launched_at]]/60)/60)/24)+DATE(1970,1,1)</f>
        <v>41760.10974537037</v>
      </c>
      <c r="T3422" s="14">
        <f>(((Table1[[#This Row],[deadline]]/60)/60)/24)+DATE(1970,1,1)</f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9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>ROUND(Table1[[#This Row],[pledged]]/Table1[[#This Row],[goal]]*100,0)</f>
        <v>1</v>
      </c>
      <c r="P3423">
        <f>IFERROR(ROUND(Table1[[#This Row],[pledged]]/Table1[[#This Row],[backers_count]],2),0)</f>
        <v>25</v>
      </c>
      <c r="Q3423" t="s">
        <v>8320</v>
      </c>
      <c r="R3423" t="s">
        <v>8346</v>
      </c>
      <c r="S3423" s="14">
        <f>(((Table1[[#This Row],[launched_at]]/60)/60)/24)+DATE(1970,1,1)</f>
        <v>42058.334027777775</v>
      </c>
      <c r="T3423" s="14">
        <f>(((Table1[[#This Row],[deadline]]/60)/60)/24)+DATE(1970,1,1)</f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9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>ROUND(Table1[[#This Row],[pledged]]/Table1[[#This Row],[goal]]*100,0)</f>
        <v>1</v>
      </c>
      <c r="P3424">
        <f>IFERROR(ROUND(Table1[[#This Row],[pledged]]/Table1[[#This Row],[backers_count]],2),0)</f>
        <v>25</v>
      </c>
      <c r="Q3424" t="s">
        <v>8312</v>
      </c>
      <c r="R3424" t="s">
        <v>8357</v>
      </c>
      <c r="S3424" s="14">
        <f>(((Table1[[#This Row],[launched_at]]/60)/60)/24)+DATE(1970,1,1)</f>
        <v>40927.036979166667</v>
      </c>
      <c r="T3424" s="14">
        <f>(((Table1[[#This Row],[deadline]]/60)/60)/24)+DATE(1970,1,1)</f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9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>ROUND(Table1[[#This Row],[pledged]]/Table1[[#This Row],[goal]]*100,0)</f>
        <v>1</v>
      </c>
      <c r="P3425">
        <f>IFERROR(ROUND(Table1[[#This Row],[pledged]]/Table1[[#This Row],[backers_count]],2),0)</f>
        <v>12.5</v>
      </c>
      <c r="Q3425" t="s">
        <v>8324</v>
      </c>
      <c r="R3425" t="s">
        <v>8327</v>
      </c>
      <c r="S3425" s="14">
        <f>(((Table1[[#This Row],[launched_at]]/60)/60)/24)+DATE(1970,1,1)</f>
        <v>41953.773090277777</v>
      </c>
      <c r="T3425" s="14">
        <f>(((Table1[[#This Row],[deadline]]/60)/60)/24)+DATE(1970,1,1)</f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9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>ROUND(Table1[[#This Row],[pledged]]/Table1[[#This Row],[goal]]*100,0)</f>
        <v>0</v>
      </c>
      <c r="P3426">
        <f>IFERROR(ROUND(Table1[[#This Row],[pledged]]/Table1[[#This Row],[backers_count]],2),0)</f>
        <v>25</v>
      </c>
      <c r="Q3426" t="s">
        <v>8324</v>
      </c>
      <c r="R3426" t="s">
        <v>8327</v>
      </c>
      <c r="S3426" s="14">
        <f>(((Table1[[#This Row],[launched_at]]/60)/60)/24)+DATE(1970,1,1)</f>
        <v>42210.439768518518</v>
      </c>
      <c r="T3426" s="14">
        <f>(((Table1[[#This Row],[deadline]]/60)/60)/24)+DATE(1970,1,1)</f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9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>ROUND(Table1[[#This Row],[pledged]]/Table1[[#This Row],[goal]]*100,0)</f>
        <v>3</v>
      </c>
      <c r="P3427">
        <f>IFERROR(ROUND(Table1[[#This Row],[pledged]]/Table1[[#This Row],[backers_count]],2),0)</f>
        <v>12.5</v>
      </c>
      <c r="Q3427" t="s">
        <v>8324</v>
      </c>
      <c r="R3427" t="s">
        <v>8325</v>
      </c>
      <c r="S3427" s="14">
        <f>(((Table1[[#This Row],[launched_at]]/60)/60)/24)+DATE(1970,1,1)</f>
        <v>42297.823113425926</v>
      </c>
      <c r="T3427" s="14">
        <f>(((Table1[[#This Row],[deadline]]/60)/60)/24)+DATE(1970,1,1)</f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9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>ROUND(Table1[[#This Row],[pledged]]/Table1[[#This Row],[goal]]*100,0)</f>
        <v>0</v>
      </c>
      <c r="P3428">
        <f>IFERROR(ROUND(Table1[[#This Row],[pledged]]/Table1[[#This Row],[backers_count]],2),0)</f>
        <v>25</v>
      </c>
      <c r="Q3428" t="s">
        <v>8324</v>
      </c>
      <c r="R3428" t="s">
        <v>8325</v>
      </c>
      <c r="S3428" s="14">
        <f>(((Table1[[#This Row],[launched_at]]/60)/60)/24)+DATE(1970,1,1)</f>
        <v>42207.795787037037</v>
      </c>
      <c r="T3428" s="14">
        <f>(((Table1[[#This Row],[deadline]]/60)/60)/24)+DATE(1970,1,1)</f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9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>ROUND(Table1[[#This Row],[pledged]]/Table1[[#This Row],[goal]]*100,0)</f>
        <v>1</v>
      </c>
      <c r="P3429">
        <f>IFERROR(ROUND(Table1[[#This Row],[pledged]]/Table1[[#This Row],[backers_count]],2),0)</f>
        <v>12.5</v>
      </c>
      <c r="Q3429" t="s">
        <v>8324</v>
      </c>
      <c r="R3429" t="s">
        <v>8336</v>
      </c>
      <c r="S3429" s="14">
        <f>(((Table1[[#This Row],[launched_at]]/60)/60)/24)+DATE(1970,1,1)</f>
        <v>41861.767094907409</v>
      </c>
      <c r="T3429" s="14">
        <f>(((Table1[[#This Row],[deadline]]/60)/60)/24)+DATE(1970,1,1)</f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9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>ROUND(Table1[[#This Row],[pledged]]/Table1[[#This Row],[goal]]*100,0)</f>
        <v>1</v>
      </c>
      <c r="P3430">
        <f>IFERROR(ROUND(Table1[[#This Row],[pledged]]/Table1[[#This Row],[backers_count]],2),0)</f>
        <v>25</v>
      </c>
      <c r="Q3430" t="s">
        <v>8324</v>
      </c>
      <c r="R3430" t="s">
        <v>8327</v>
      </c>
      <c r="S3430" s="14">
        <f>(((Table1[[#This Row],[launched_at]]/60)/60)/24)+DATE(1970,1,1)</f>
        <v>42164.299722222218</v>
      </c>
      <c r="T3430" s="14">
        <f>(((Table1[[#This Row],[deadline]]/60)/60)/24)+DATE(1970,1,1)</f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9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>ROUND(Table1[[#This Row],[pledged]]/Table1[[#This Row],[goal]]*100,0)</f>
        <v>3</v>
      </c>
      <c r="P3431">
        <f>IFERROR(ROUND(Table1[[#This Row],[pledged]]/Table1[[#This Row],[backers_count]],2),0)</f>
        <v>25</v>
      </c>
      <c r="Q3431" t="s">
        <v>8324</v>
      </c>
      <c r="R3431" t="s">
        <v>8327</v>
      </c>
      <c r="S3431" s="14">
        <f>(((Table1[[#This Row],[launched_at]]/60)/60)/24)+DATE(1970,1,1)</f>
        <v>42059.970729166671</v>
      </c>
      <c r="T3431" s="14">
        <f>(((Table1[[#This Row],[deadline]]/60)/60)/24)+DATE(1970,1,1)</f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9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>ROUND(Table1[[#This Row],[pledged]]/Table1[[#This Row],[goal]]*100,0)</f>
        <v>5</v>
      </c>
      <c r="P3432">
        <f>IFERROR(ROUND(Table1[[#This Row],[pledged]]/Table1[[#This Row],[backers_count]],2),0)</f>
        <v>25</v>
      </c>
      <c r="Q3432" t="s">
        <v>8324</v>
      </c>
      <c r="R3432" t="s">
        <v>8336</v>
      </c>
      <c r="S3432" s="14">
        <f>(((Table1[[#This Row],[launched_at]]/60)/60)/24)+DATE(1970,1,1)</f>
        <v>42756.018506944441</v>
      </c>
      <c r="T3432" s="14">
        <f>(((Table1[[#This Row],[deadline]]/60)/60)/24)+DATE(1970,1,1)</f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9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>ROUND(Table1[[#This Row],[pledged]]/Table1[[#This Row],[goal]]*100,0)</f>
        <v>1</v>
      </c>
      <c r="P3433">
        <f>IFERROR(ROUND(Table1[[#This Row],[pledged]]/Table1[[#This Row],[backers_count]],2),0)</f>
        <v>25</v>
      </c>
      <c r="Q3433" t="s">
        <v>8324</v>
      </c>
      <c r="R3433" t="s">
        <v>8327</v>
      </c>
      <c r="S3433" s="14">
        <f>(((Table1[[#This Row],[launched_at]]/60)/60)/24)+DATE(1970,1,1)</f>
        <v>42317.826377314821</v>
      </c>
      <c r="T3433" s="14">
        <f>(((Table1[[#This Row],[deadline]]/60)/60)/24)+DATE(1970,1,1)</f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9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>ROUND(Table1[[#This Row],[pledged]]/Table1[[#This Row],[goal]]*100,0)</f>
        <v>1</v>
      </c>
      <c r="P3434">
        <f>IFERROR(ROUND(Table1[[#This Row],[pledged]]/Table1[[#This Row],[backers_count]],2),0)</f>
        <v>12.5</v>
      </c>
      <c r="Q3434" t="s">
        <v>8324</v>
      </c>
      <c r="R3434" t="s">
        <v>8327</v>
      </c>
      <c r="S3434" s="14">
        <f>(((Table1[[#This Row],[launched_at]]/60)/60)/24)+DATE(1970,1,1)</f>
        <v>41830.267407407409</v>
      </c>
      <c r="T3434" s="14">
        <f>(((Table1[[#This Row],[deadline]]/60)/60)/24)+DATE(1970,1,1)</f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9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>ROUND(Table1[[#This Row],[pledged]]/Table1[[#This Row],[goal]]*100,0)</f>
        <v>1</v>
      </c>
      <c r="P3435">
        <f>IFERROR(ROUND(Table1[[#This Row],[pledged]]/Table1[[#This Row],[backers_count]],2),0)</f>
        <v>25</v>
      </c>
      <c r="Q3435" t="s">
        <v>8324</v>
      </c>
      <c r="R3435" t="s">
        <v>8327</v>
      </c>
      <c r="S3435" s="14">
        <f>(((Table1[[#This Row],[launched_at]]/60)/60)/24)+DATE(1970,1,1)</f>
        <v>42439.702314814815</v>
      </c>
      <c r="T3435" s="14">
        <f>(((Table1[[#This Row],[deadline]]/60)/60)/24)+DATE(1970,1,1)</f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9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>ROUND(Table1[[#This Row],[pledged]]/Table1[[#This Row],[goal]]*100,0)</f>
        <v>0</v>
      </c>
      <c r="P3436">
        <f>IFERROR(ROUND(Table1[[#This Row],[pledged]]/Table1[[#This Row],[backers_count]],2),0)</f>
        <v>25</v>
      </c>
      <c r="Q3436" t="s">
        <v>8324</v>
      </c>
      <c r="R3436" t="s">
        <v>8327</v>
      </c>
      <c r="S3436" s="14">
        <f>(((Table1[[#This Row],[launched_at]]/60)/60)/24)+DATE(1970,1,1)</f>
        <v>42243.790393518517</v>
      </c>
      <c r="T3436" s="14">
        <f>(((Table1[[#This Row],[deadline]]/60)/60)/24)+DATE(1970,1,1)</f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9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>ROUND(Table1[[#This Row],[pledged]]/Table1[[#This Row],[goal]]*100,0)</f>
        <v>0</v>
      </c>
      <c r="P3437">
        <f>IFERROR(ROUND(Table1[[#This Row],[pledged]]/Table1[[#This Row],[backers_count]],2),0)</f>
        <v>25</v>
      </c>
      <c r="Q3437" t="s">
        <v>8324</v>
      </c>
      <c r="R3437" t="s">
        <v>8327</v>
      </c>
      <c r="S3437" s="14">
        <f>(((Table1[[#This Row],[launched_at]]/60)/60)/24)+DATE(1970,1,1)</f>
        <v>42479.039212962962</v>
      </c>
      <c r="T3437" s="14">
        <f>(((Table1[[#This Row],[deadline]]/60)/60)/24)+DATE(1970,1,1)</f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9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>ROUND(Table1[[#This Row],[pledged]]/Table1[[#This Row],[goal]]*100,0)</f>
        <v>2</v>
      </c>
      <c r="P3438">
        <f>IFERROR(ROUND(Table1[[#This Row],[pledged]]/Table1[[#This Row],[backers_count]],2),0)</f>
        <v>4.8</v>
      </c>
      <c r="Q3438" t="s">
        <v>8322</v>
      </c>
      <c r="R3438" t="s">
        <v>8340</v>
      </c>
      <c r="S3438" s="14">
        <f>(((Table1[[#This Row],[launched_at]]/60)/60)/24)+DATE(1970,1,1)</f>
        <v>41513.107256944444</v>
      </c>
      <c r="T3438" s="14">
        <f>(((Table1[[#This Row],[deadline]]/60)/60)/24)+DATE(1970,1,1)</f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9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>ROUND(Table1[[#This Row],[pledged]]/Table1[[#This Row],[goal]]*100,0)</f>
        <v>0</v>
      </c>
      <c r="P3439">
        <f>IFERROR(ROUND(Table1[[#This Row],[pledged]]/Table1[[#This Row],[backers_count]],2),0)</f>
        <v>2.67</v>
      </c>
      <c r="Q3439" t="s">
        <v>8324</v>
      </c>
      <c r="R3439" t="s">
        <v>8325</v>
      </c>
      <c r="S3439" s="14">
        <f>(((Table1[[#This Row],[launched_at]]/60)/60)/24)+DATE(1970,1,1)</f>
        <v>42097.649224537032</v>
      </c>
      <c r="T3439" s="14">
        <f>(((Table1[[#This Row],[deadline]]/60)/60)/24)+DATE(1970,1,1)</f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9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>ROUND(Table1[[#This Row],[pledged]]/Table1[[#This Row],[goal]]*100,0)</f>
        <v>5</v>
      </c>
      <c r="P3440">
        <f>IFERROR(ROUND(Table1[[#This Row],[pledged]]/Table1[[#This Row],[backers_count]],2),0)</f>
        <v>5.75</v>
      </c>
      <c r="Q3440" t="s">
        <v>8324</v>
      </c>
      <c r="R3440" t="s">
        <v>8327</v>
      </c>
      <c r="S3440" s="14">
        <f>(((Table1[[#This Row],[launched_at]]/60)/60)/24)+DATE(1970,1,1)</f>
        <v>41811.555462962962</v>
      </c>
      <c r="T3440" s="14">
        <f>(((Table1[[#This Row],[deadline]]/60)/60)/24)+DATE(1970,1,1)</f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9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>ROUND(Table1[[#This Row],[pledged]]/Table1[[#This Row],[goal]]*100,0)</f>
        <v>2</v>
      </c>
      <c r="P3441">
        <f>IFERROR(ROUND(Table1[[#This Row],[pledged]]/Table1[[#This Row],[backers_count]],2),0)</f>
        <v>5.75</v>
      </c>
      <c r="Q3441" t="s">
        <v>8324</v>
      </c>
      <c r="R3441" t="s">
        <v>8327</v>
      </c>
      <c r="S3441" s="14">
        <f>(((Table1[[#This Row],[launched_at]]/60)/60)/24)+DATE(1970,1,1)</f>
        <v>41879.043530092589</v>
      </c>
      <c r="T3441" s="14">
        <f>(((Table1[[#This Row],[deadline]]/60)/60)/24)+DATE(1970,1,1)</f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9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>ROUND(Table1[[#This Row],[pledged]]/Table1[[#This Row],[goal]]*100,0)</f>
        <v>1</v>
      </c>
      <c r="P3442">
        <f>IFERROR(ROUND(Table1[[#This Row],[pledged]]/Table1[[#This Row],[backers_count]],2),0)</f>
        <v>22</v>
      </c>
      <c r="Q3442" t="s">
        <v>8328</v>
      </c>
      <c r="R3442" t="s">
        <v>8331</v>
      </c>
      <c r="S3442" s="14">
        <f>(((Table1[[#This Row],[launched_at]]/60)/60)/24)+DATE(1970,1,1)</f>
        <v>42286.861493055556</v>
      </c>
      <c r="T3442" s="14">
        <f>(((Table1[[#This Row],[deadline]]/60)/60)/24)+DATE(1970,1,1)</f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9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>ROUND(Table1[[#This Row],[pledged]]/Table1[[#This Row],[goal]]*100,0)</f>
        <v>0</v>
      </c>
      <c r="P3443">
        <f>IFERROR(ROUND(Table1[[#This Row],[pledged]]/Table1[[#This Row],[backers_count]],2),0)</f>
        <v>7.33</v>
      </c>
      <c r="Q3443" t="s">
        <v>8324</v>
      </c>
      <c r="R3443" t="s">
        <v>8325</v>
      </c>
      <c r="S3443" s="14">
        <f>(((Table1[[#This Row],[launched_at]]/60)/60)/24)+DATE(1970,1,1)</f>
        <v>42409.571284722217</v>
      </c>
      <c r="T3443" s="14">
        <f>(((Table1[[#This Row],[deadline]]/60)/60)/24)+DATE(1970,1,1)</f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9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>ROUND(Table1[[#This Row],[pledged]]/Table1[[#This Row],[goal]]*100,0)</f>
        <v>1</v>
      </c>
      <c r="P3444">
        <f>IFERROR(ROUND(Table1[[#This Row],[pledged]]/Table1[[#This Row],[backers_count]],2),0)</f>
        <v>7</v>
      </c>
      <c r="Q3444" t="s">
        <v>8312</v>
      </c>
      <c r="R3444" t="s">
        <v>8353</v>
      </c>
      <c r="S3444" s="14">
        <f>(((Table1[[#This Row],[launched_at]]/60)/60)/24)+DATE(1970,1,1)</f>
        <v>41456.981215277774</v>
      </c>
      <c r="T3444" s="14">
        <f>(((Table1[[#This Row],[deadline]]/60)/60)/24)+DATE(1970,1,1)</f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9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>ROUND(Table1[[#This Row],[pledged]]/Table1[[#This Row],[goal]]*100,0)</f>
        <v>0</v>
      </c>
      <c r="P3445">
        <f>IFERROR(ROUND(Table1[[#This Row],[pledged]]/Table1[[#This Row],[backers_count]],2),0)</f>
        <v>10.5</v>
      </c>
      <c r="Q3445" t="s">
        <v>8328</v>
      </c>
      <c r="R3445" t="s">
        <v>8351</v>
      </c>
      <c r="S3445" s="14">
        <f>(((Table1[[#This Row],[launched_at]]/60)/60)/24)+DATE(1970,1,1)</f>
        <v>42429.84956018519</v>
      </c>
      <c r="T3445" s="14">
        <f>(((Table1[[#This Row],[deadline]]/60)/60)/24)+DATE(1970,1,1)</f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9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>ROUND(Table1[[#This Row],[pledged]]/Table1[[#This Row],[goal]]*100,0)</f>
        <v>1</v>
      </c>
      <c r="P3446">
        <f>IFERROR(ROUND(Table1[[#This Row],[pledged]]/Table1[[#This Row],[backers_count]],2),0)</f>
        <v>3</v>
      </c>
      <c r="Q3446" t="s">
        <v>8317</v>
      </c>
      <c r="R3446" t="s">
        <v>8335</v>
      </c>
      <c r="S3446" s="14">
        <f>(((Table1[[#This Row],[launched_at]]/60)/60)/24)+DATE(1970,1,1)</f>
        <v>41250.025902777779</v>
      </c>
      <c r="T3446" s="14">
        <f>(((Table1[[#This Row],[deadline]]/60)/60)/24)+DATE(1970,1,1)</f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9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>ROUND(Table1[[#This Row],[pledged]]/Table1[[#This Row],[goal]]*100,0)</f>
        <v>0</v>
      </c>
      <c r="P3447">
        <f>IFERROR(ROUND(Table1[[#This Row],[pledged]]/Table1[[#This Row],[backers_count]],2),0)</f>
        <v>10.5</v>
      </c>
      <c r="Q3447" t="s">
        <v>8317</v>
      </c>
      <c r="R3447" t="s">
        <v>8345</v>
      </c>
      <c r="S3447" s="14">
        <f>(((Table1[[#This Row],[launched_at]]/60)/60)/24)+DATE(1970,1,1)</f>
        <v>42496.264965277776</v>
      </c>
      <c r="T3447" s="14">
        <f>(((Table1[[#This Row],[deadline]]/60)/60)/24)+DATE(1970,1,1)</f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9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>ROUND(Table1[[#This Row],[pledged]]/Table1[[#This Row],[goal]]*100,0)</f>
        <v>1</v>
      </c>
      <c r="P3448">
        <f>IFERROR(ROUND(Table1[[#This Row],[pledged]]/Table1[[#This Row],[backers_count]],2),0)</f>
        <v>10.5</v>
      </c>
      <c r="Q3448" t="s">
        <v>8320</v>
      </c>
      <c r="R3448" t="s">
        <v>8346</v>
      </c>
      <c r="S3448" s="14">
        <f>(((Table1[[#This Row],[launched_at]]/60)/60)/24)+DATE(1970,1,1)</f>
        <v>42382.130833333329</v>
      </c>
      <c r="T3448" s="14">
        <f>(((Table1[[#This Row],[deadline]]/60)/60)/24)+DATE(1970,1,1)</f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9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>ROUND(Table1[[#This Row],[pledged]]/Table1[[#This Row],[goal]]*100,0)</f>
        <v>1</v>
      </c>
      <c r="P3449">
        <f>IFERROR(ROUND(Table1[[#This Row],[pledged]]/Table1[[#This Row],[backers_count]],2),0)</f>
        <v>7</v>
      </c>
      <c r="Q3449" t="s">
        <v>8324</v>
      </c>
      <c r="R3449" t="s">
        <v>8327</v>
      </c>
      <c r="S3449" s="14">
        <f>(((Table1[[#This Row],[launched_at]]/60)/60)/24)+DATE(1970,1,1)</f>
        <v>41831.742962962962</v>
      </c>
      <c r="T3449" s="14">
        <f>(((Table1[[#This Row],[deadline]]/60)/60)/24)+DATE(1970,1,1)</f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9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>ROUND(Table1[[#This Row],[pledged]]/Table1[[#This Row],[goal]]*100,0)</f>
        <v>0</v>
      </c>
      <c r="P3450">
        <f>IFERROR(ROUND(Table1[[#This Row],[pledged]]/Table1[[#This Row],[backers_count]],2),0)</f>
        <v>10.5</v>
      </c>
      <c r="Q3450" t="s">
        <v>8324</v>
      </c>
      <c r="R3450" t="s">
        <v>8327</v>
      </c>
      <c r="S3450" s="14">
        <f>(((Table1[[#This Row],[launched_at]]/60)/60)/24)+DATE(1970,1,1)</f>
        <v>41745.891319444447</v>
      </c>
      <c r="T3450" s="14">
        <f>(((Table1[[#This Row],[deadline]]/60)/60)/24)+DATE(1970,1,1)</f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9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>ROUND(Table1[[#This Row],[pledged]]/Table1[[#This Row],[goal]]*100,0)</f>
        <v>0</v>
      </c>
      <c r="P3451">
        <f>IFERROR(ROUND(Table1[[#This Row],[pledged]]/Table1[[#This Row],[backers_count]],2),0)</f>
        <v>10.5</v>
      </c>
      <c r="Q3451" t="s">
        <v>8324</v>
      </c>
      <c r="R3451" t="s">
        <v>8327</v>
      </c>
      <c r="S3451" s="14">
        <f>(((Table1[[#This Row],[launched_at]]/60)/60)/24)+DATE(1970,1,1)</f>
        <v>42559.474004629628</v>
      </c>
      <c r="T3451" s="14">
        <f>(((Table1[[#This Row],[deadline]]/60)/60)/24)+DATE(1970,1,1)</f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9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>ROUND(Table1[[#This Row],[pledged]]/Table1[[#This Row],[goal]]*100,0)</f>
        <v>0</v>
      </c>
      <c r="P3452">
        <f>IFERROR(ROUND(Table1[[#This Row],[pledged]]/Table1[[#This Row],[backers_count]],2),0)</f>
        <v>7</v>
      </c>
      <c r="Q3452" t="s">
        <v>8324</v>
      </c>
      <c r="R3452" t="s">
        <v>8327</v>
      </c>
      <c r="S3452" s="14">
        <f>(((Table1[[#This Row],[launched_at]]/60)/60)/24)+DATE(1970,1,1)</f>
        <v>41995.084074074075</v>
      </c>
      <c r="T3452" s="14">
        <f>(((Table1[[#This Row],[deadline]]/60)/60)/24)+DATE(1970,1,1)</f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9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>ROUND(Table1[[#This Row],[pledged]]/Table1[[#This Row],[goal]]*100,0)</f>
        <v>0</v>
      </c>
      <c r="P3453">
        <f>IFERROR(ROUND(Table1[[#This Row],[pledged]]/Table1[[#This Row],[backers_count]],2),0)</f>
        <v>20</v>
      </c>
      <c r="Q3453" t="s">
        <v>8322</v>
      </c>
      <c r="R3453" t="s">
        <v>8326</v>
      </c>
      <c r="S3453" s="14">
        <f>(((Table1[[#This Row],[launched_at]]/60)/60)/24)+DATE(1970,1,1)</f>
        <v>42202.594293981485</v>
      </c>
      <c r="T3453" s="14">
        <f>(((Table1[[#This Row],[deadline]]/60)/60)/24)+DATE(1970,1,1)</f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9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>ROUND(Table1[[#This Row],[pledged]]/Table1[[#This Row],[goal]]*100,0)</f>
        <v>1</v>
      </c>
      <c r="P3454">
        <f>IFERROR(ROUND(Table1[[#This Row],[pledged]]/Table1[[#This Row],[backers_count]],2),0)</f>
        <v>20</v>
      </c>
      <c r="Q3454" t="s">
        <v>8309</v>
      </c>
      <c r="R3454" t="s">
        <v>8343</v>
      </c>
      <c r="S3454" s="14">
        <f>(((Table1[[#This Row],[launched_at]]/60)/60)/24)+DATE(1970,1,1)</f>
        <v>42340.847361111111</v>
      </c>
      <c r="T3454" s="14">
        <f>(((Table1[[#This Row],[deadline]]/60)/60)/24)+DATE(1970,1,1)</f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9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>ROUND(Table1[[#This Row],[pledged]]/Table1[[#This Row],[goal]]*100,0)</f>
        <v>0</v>
      </c>
      <c r="P3455">
        <f>IFERROR(ROUND(Table1[[#This Row],[pledged]]/Table1[[#This Row],[backers_count]],2),0)</f>
        <v>10</v>
      </c>
      <c r="Q3455" t="s">
        <v>8309</v>
      </c>
      <c r="R3455" t="s">
        <v>8343</v>
      </c>
      <c r="S3455" s="14">
        <f>(((Table1[[#This Row],[launched_at]]/60)/60)/24)+DATE(1970,1,1)</f>
        <v>42545.705266203702</v>
      </c>
      <c r="T3455" s="14">
        <f>(((Table1[[#This Row],[deadline]]/60)/60)/24)+DATE(1970,1,1)</f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9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>ROUND(Table1[[#This Row],[pledged]]/Table1[[#This Row],[goal]]*100,0)</f>
        <v>1</v>
      </c>
      <c r="P3456">
        <f>IFERROR(ROUND(Table1[[#This Row],[pledged]]/Table1[[#This Row],[backers_count]],2),0)</f>
        <v>10</v>
      </c>
      <c r="Q3456" t="s">
        <v>8328</v>
      </c>
      <c r="R3456" t="s">
        <v>8329</v>
      </c>
      <c r="S3456" s="14">
        <f>(((Table1[[#This Row],[launched_at]]/60)/60)/24)+DATE(1970,1,1)</f>
        <v>40981.802615740737</v>
      </c>
      <c r="T3456" s="14">
        <f>(((Table1[[#This Row],[deadline]]/60)/60)/24)+DATE(1970,1,1)</f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9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>ROUND(Table1[[#This Row],[pledged]]/Table1[[#This Row],[goal]]*100,0)</f>
        <v>1</v>
      </c>
      <c r="P3457">
        <f>IFERROR(ROUND(Table1[[#This Row],[pledged]]/Table1[[#This Row],[backers_count]],2),0)</f>
        <v>20</v>
      </c>
      <c r="Q3457" t="s">
        <v>8317</v>
      </c>
      <c r="R3457" t="s">
        <v>8345</v>
      </c>
      <c r="S3457" s="14">
        <f>(((Table1[[#This Row],[launched_at]]/60)/60)/24)+DATE(1970,1,1)</f>
        <v>41821.407187500001</v>
      </c>
      <c r="T3457" s="14">
        <f>(((Table1[[#This Row],[deadline]]/60)/60)/24)+DATE(1970,1,1)</f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9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>ROUND(Table1[[#This Row],[pledged]]/Table1[[#This Row],[goal]]*100,0)</f>
        <v>4</v>
      </c>
      <c r="P3458">
        <f>IFERROR(ROUND(Table1[[#This Row],[pledged]]/Table1[[#This Row],[backers_count]],2),0)</f>
        <v>20</v>
      </c>
      <c r="Q3458" t="s">
        <v>8314</v>
      </c>
      <c r="R3458" t="s">
        <v>8356</v>
      </c>
      <c r="S3458" s="14">
        <f>(((Table1[[#This Row],[launched_at]]/60)/60)/24)+DATE(1970,1,1)</f>
        <v>42170.996527777781</v>
      </c>
      <c r="T3458" s="14">
        <f>(((Table1[[#This Row],[deadline]]/60)/60)/24)+DATE(1970,1,1)</f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9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>ROUND(Table1[[#This Row],[pledged]]/Table1[[#This Row],[goal]]*100,0)</f>
        <v>0</v>
      </c>
      <c r="P3459">
        <f>IFERROR(ROUND(Table1[[#This Row],[pledged]]/Table1[[#This Row],[backers_count]],2),0)</f>
        <v>20</v>
      </c>
      <c r="Q3459" t="s">
        <v>8328</v>
      </c>
      <c r="R3459" t="s">
        <v>8331</v>
      </c>
      <c r="S3459" s="14">
        <f>(((Table1[[#This Row],[launched_at]]/60)/60)/24)+DATE(1970,1,1)</f>
        <v>41884.874328703707</v>
      </c>
      <c r="T3459" s="14">
        <f>(((Table1[[#This Row],[deadline]]/60)/60)/24)+DATE(1970,1,1)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9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>ROUND(Table1[[#This Row],[pledged]]/Table1[[#This Row],[goal]]*100,0)</f>
        <v>0</v>
      </c>
      <c r="P3460">
        <f>IFERROR(ROUND(Table1[[#This Row],[pledged]]/Table1[[#This Row],[backers_count]],2),0)</f>
        <v>20</v>
      </c>
      <c r="Q3460" t="s">
        <v>8324</v>
      </c>
      <c r="R3460" t="s">
        <v>8327</v>
      </c>
      <c r="S3460" s="14">
        <f>(((Table1[[#This Row],[launched_at]]/60)/60)/24)+DATE(1970,1,1)</f>
        <v>41831.675034722226</v>
      </c>
      <c r="T3460" s="14">
        <f>(((Table1[[#This Row],[deadline]]/60)/60)/24)+DATE(1970,1,1)</f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9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>ROUND(Table1[[#This Row],[pledged]]/Table1[[#This Row],[goal]]*100,0)</f>
        <v>0</v>
      </c>
      <c r="P3461">
        <f>IFERROR(ROUND(Table1[[#This Row],[pledged]]/Table1[[#This Row],[backers_count]],2),0)</f>
        <v>20</v>
      </c>
      <c r="Q3461" t="s">
        <v>8324</v>
      </c>
      <c r="R3461" t="s">
        <v>8327</v>
      </c>
      <c r="S3461" s="14">
        <f>(((Table1[[#This Row],[launched_at]]/60)/60)/24)+DATE(1970,1,1)</f>
        <v>41929.266215277778</v>
      </c>
      <c r="T3461" s="14">
        <f>(((Table1[[#This Row],[deadline]]/60)/60)/24)+DATE(1970,1,1)</f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9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>ROUND(Table1[[#This Row],[pledged]]/Table1[[#This Row],[goal]]*100,0)</f>
        <v>13</v>
      </c>
      <c r="P3462">
        <f>IFERROR(ROUND(Table1[[#This Row],[pledged]]/Table1[[#This Row],[backers_count]],2),0)</f>
        <v>10</v>
      </c>
      <c r="Q3462" t="s">
        <v>8324</v>
      </c>
      <c r="R3462" t="s">
        <v>8327</v>
      </c>
      <c r="S3462" s="14">
        <f>(((Table1[[#This Row],[launched_at]]/60)/60)/24)+DATE(1970,1,1)</f>
        <v>42122.693159722221</v>
      </c>
      <c r="T3462" s="14">
        <f>(((Table1[[#This Row],[deadline]]/60)/60)/24)+DATE(1970,1,1)</f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9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>ROUND(Table1[[#This Row],[pledged]]/Table1[[#This Row],[goal]]*100,0)</f>
        <v>0</v>
      </c>
      <c r="P3463">
        <f>IFERROR(ROUND(Table1[[#This Row],[pledged]]/Table1[[#This Row],[backers_count]],2),0)</f>
        <v>10</v>
      </c>
      <c r="Q3463" t="s">
        <v>8324</v>
      </c>
      <c r="R3463" t="s">
        <v>8327</v>
      </c>
      <c r="S3463" s="14">
        <f>(((Table1[[#This Row],[launched_at]]/60)/60)/24)+DATE(1970,1,1)</f>
        <v>42065.190694444449</v>
      </c>
      <c r="T3463" s="14">
        <f>(((Table1[[#This Row],[deadline]]/60)/60)/24)+DATE(1970,1,1)</f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9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>ROUND(Table1[[#This Row],[pledged]]/Table1[[#This Row],[goal]]*100,0)</f>
        <v>0</v>
      </c>
      <c r="P3464">
        <f>IFERROR(ROUND(Table1[[#This Row],[pledged]]/Table1[[#This Row],[backers_count]],2),0)</f>
        <v>20</v>
      </c>
      <c r="Q3464" t="s">
        <v>8324</v>
      </c>
      <c r="R3464" t="s">
        <v>8327</v>
      </c>
      <c r="S3464" s="14">
        <f>(((Table1[[#This Row],[launched_at]]/60)/60)/24)+DATE(1970,1,1)</f>
        <v>42039.194988425923</v>
      </c>
      <c r="T3464" s="14">
        <f>(((Table1[[#This Row],[deadline]]/60)/60)/24)+DATE(1970,1,1)</f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9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>ROUND(Table1[[#This Row],[pledged]]/Table1[[#This Row],[goal]]*100,0)</f>
        <v>0</v>
      </c>
      <c r="P3465">
        <f>IFERROR(ROUND(Table1[[#This Row],[pledged]]/Table1[[#This Row],[backers_count]],2),0)</f>
        <v>3.8</v>
      </c>
      <c r="Q3465" t="s">
        <v>8309</v>
      </c>
      <c r="R3465" t="s">
        <v>8316</v>
      </c>
      <c r="S3465" s="14">
        <f>(((Table1[[#This Row],[launched_at]]/60)/60)/24)+DATE(1970,1,1)</f>
        <v>42272.713171296295</v>
      </c>
      <c r="T3465" s="14">
        <f>(((Table1[[#This Row],[deadline]]/60)/60)/24)+DATE(1970,1,1)</f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9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>ROUND(Table1[[#This Row],[pledged]]/Table1[[#This Row],[goal]]*100,0)</f>
        <v>8</v>
      </c>
      <c r="P3466">
        <f>IFERROR(ROUND(Table1[[#This Row],[pledged]]/Table1[[#This Row],[backers_count]],2),0)</f>
        <v>4.75</v>
      </c>
      <c r="Q3466" t="s">
        <v>8324</v>
      </c>
      <c r="R3466" t="s">
        <v>8327</v>
      </c>
      <c r="S3466" s="14">
        <f>(((Table1[[#This Row],[launched_at]]/60)/60)/24)+DATE(1970,1,1)</f>
        <v>42002.54488425926</v>
      </c>
      <c r="T3466" s="14">
        <f>(((Table1[[#This Row],[deadline]]/60)/60)/24)+DATE(1970,1,1)</f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9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>ROUND(Table1[[#This Row],[pledged]]/Table1[[#This Row],[goal]]*100,0)</f>
        <v>0</v>
      </c>
      <c r="P3467">
        <f>IFERROR(ROUND(Table1[[#This Row],[pledged]]/Table1[[#This Row],[backers_count]],2),0)</f>
        <v>3</v>
      </c>
      <c r="Q3467" t="s">
        <v>8309</v>
      </c>
      <c r="R3467" t="s">
        <v>8343</v>
      </c>
      <c r="S3467" s="14">
        <f>(((Table1[[#This Row],[launched_at]]/60)/60)/24)+DATE(1970,1,1)</f>
        <v>42759.593310185184</v>
      </c>
      <c r="T3467" s="14">
        <f>(((Table1[[#This Row],[deadline]]/60)/60)/24)+DATE(1970,1,1)</f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9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>ROUND(Table1[[#This Row],[pledged]]/Table1[[#This Row],[goal]]*100,0)</f>
        <v>0</v>
      </c>
      <c r="P3468">
        <f>IFERROR(ROUND(Table1[[#This Row],[pledged]]/Table1[[#This Row],[backers_count]],2),0)</f>
        <v>18</v>
      </c>
      <c r="Q3468" t="s">
        <v>8328</v>
      </c>
      <c r="R3468" t="s">
        <v>8331</v>
      </c>
      <c r="S3468" s="14">
        <f>(((Table1[[#This Row],[launched_at]]/60)/60)/24)+DATE(1970,1,1)</f>
        <v>42792.843969907408</v>
      </c>
      <c r="T3468" s="14">
        <f>(((Table1[[#This Row],[deadline]]/60)/60)/24)+DATE(1970,1,1)</f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9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>ROUND(Table1[[#This Row],[pledged]]/Table1[[#This Row],[goal]]*100,0)</f>
        <v>0</v>
      </c>
      <c r="P3469">
        <f>IFERROR(ROUND(Table1[[#This Row],[pledged]]/Table1[[#This Row],[backers_count]],2),0)</f>
        <v>5.67</v>
      </c>
      <c r="Q3469" t="s">
        <v>8322</v>
      </c>
      <c r="R3469" t="s">
        <v>8326</v>
      </c>
      <c r="S3469" s="14">
        <f>(((Table1[[#This Row],[launched_at]]/60)/60)/24)+DATE(1970,1,1)</f>
        <v>41899.792037037041</v>
      </c>
      <c r="T3469" s="14">
        <f>(((Table1[[#This Row],[deadline]]/60)/60)/24)+DATE(1970,1,1)</f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9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>ROUND(Table1[[#This Row],[pledged]]/Table1[[#This Row],[goal]]*100,0)</f>
        <v>0</v>
      </c>
      <c r="P3470">
        <f>IFERROR(ROUND(Table1[[#This Row],[pledged]]/Table1[[#This Row],[backers_count]],2),0)</f>
        <v>5.67</v>
      </c>
      <c r="Q3470" t="s">
        <v>8320</v>
      </c>
      <c r="R3470" t="s">
        <v>8346</v>
      </c>
      <c r="S3470" s="14">
        <f>(((Table1[[#This Row],[launched_at]]/60)/60)/24)+DATE(1970,1,1)</f>
        <v>42027.353738425925</v>
      </c>
      <c r="T3470" s="14">
        <f>(((Table1[[#This Row],[deadline]]/60)/60)/24)+DATE(1970,1,1)</f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9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>ROUND(Table1[[#This Row],[pledged]]/Table1[[#This Row],[goal]]*100,0)</f>
        <v>2</v>
      </c>
      <c r="P3471">
        <f>IFERROR(ROUND(Table1[[#This Row],[pledged]]/Table1[[#This Row],[backers_count]],2),0)</f>
        <v>5.33</v>
      </c>
      <c r="Q3471" t="s">
        <v>8317</v>
      </c>
      <c r="R3471" t="s">
        <v>8335</v>
      </c>
      <c r="S3471" s="14">
        <f>(((Table1[[#This Row],[launched_at]]/60)/60)/24)+DATE(1970,1,1)</f>
        <v>40619.097210648149</v>
      </c>
      <c r="T3471" s="14">
        <f>(((Table1[[#This Row],[deadline]]/60)/60)/24)+DATE(1970,1,1)</f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9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>ROUND(Table1[[#This Row],[pledged]]/Table1[[#This Row],[goal]]*100,0)</f>
        <v>0</v>
      </c>
      <c r="P3472">
        <f>IFERROR(ROUND(Table1[[#This Row],[pledged]]/Table1[[#This Row],[backers_count]],2),0)</f>
        <v>16</v>
      </c>
      <c r="Q3472" t="s">
        <v>8324</v>
      </c>
      <c r="R3472" t="s">
        <v>8327</v>
      </c>
      <c r="S3472" s="14">
        <f>(((Table1[[#This Row],[launched_at]]/60)/60)/24)+DATE(1970,1,1)</f>
        <v>42169.958506944444</v>
      </c>
      <c r="T3472" s="14">
        <f>(((Table1[[#This Row],[deadline]]/60)/60)/24)+DATE(1970,1,1)</f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9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>ROUND(Table1[[#This Row],[pledged]]/Table1[[#This Row],[goal]]*100,0)</f>
        <v>0</v>
      </c>
      <c r="P3473">
        <f>IFERROR(ROUND(Table1[[#This Row],[pledged]]/Table1[[#This Row],[backers_count]],2),0)</f>
        <v>7.5</v>
      </c>
      <c r="Q3473" t="s">
        <v>8309</v>
      </c>
      <c r="R3473" t="s">
        <v>8311</v>
      </c>
      <c r="S3473" s="14">
        <f>(((Table1[[#This Row],[launched_at]]/60)/60)/24)+DATE(1970,1,1)</f>
        <v>41803.116053240738</v>
      </c>
      <c r="T3473" s="14">
        <f>(((Table1[[#This Row],[deadline]]/60)/60)/24)+DATE(1970,1,1)</f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9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>ROUND(Table1[[#This Row],[pledged]]/Table1[[#This Row],[goal]]*100,0)</f>
        <v>1</v>
      </c>
      <c r="P3474">
        <f>IFERROR(ROUND(Table1[[#This Row],[pledged]]/Table1[[#This Row],[backers_count]],2),0)</f>
        <v>15</v>
      </c>
      <c r="Q3474" t="s">
        <v>8347</v>
      </c>
      <c r="R3474" t="s">
        <v>8348</v>
      </c>
      <c r="S3474" s="14">
        <f>(((Table1[[#This Row],[launched_at]]/60)/60)/24)+DATE(1970,1,1)</f>
        <v>42775.172824074078</v>
      </c>
      <c r="T3474" s="14">
        <f>(((Table1[[#This Row],[deadline]]/60)/60)/24)+DATE(1970,1,1)</f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9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>ROUND(Table1[[#This Row],[pledged]]/Table1[[#This Row],[goal]]*100,0)</f>
        <v>0</v>
      </c>
      <c r="P3475">
        <f>IFERROR(ROUND(Table1[[#This Row],[pledged]]/Table1[[#This Row],[backers_count]],2),0)</f>
        <v>7.5</v>
      </c>
      <c r="Q3475" t="s">
        <v>8317</v>
      </c>
      <c r="R3475" t="s">
        <v>8335</v>
      </c>
      <c r="S3475" s="14">
        <f>(((Table1[[#This Row],[launched_at]]/60)/60)/24)+DATE(1970,1,1)</f>
        <v>41845.866793981484</v>
      </c>
      <c r="T3475" s="14">
        <f>(((Table1[[#This Row],[deadline]]/60)/60)/24)+DATE(1970,1,1)</f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9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>ROUND(Table1[[#This Row],[pledged]]/Table1[[#This Row],[goal]]*100,0)</f>
        <v>0</v>
      </c>
      <c r="P3476">
        <f>IFERROR(ROUND(Table1[[#This Row],[pledged]]/Table1[[#This Row],[backers_count]],2),0)</f>
        <v>5</v>
      </c>
      <c r="Q3476" t="s">
        <v>8312</v>
      </c>
      <c r="R3476" t="s">
        <v>8349</v>
      </c>
      <c r="S3476" s="14">
        <f>(((Table1[[#This Row],[launched_at]]/60)/60)/24)+DATE(1970,1,1)</f>
        <v>42297.432951388888</v>
      </c>
      <c r="T3476" s="14">
        <f>(((Table1[[#This Row],[deadline]]/60)/60)/24)+DATE(1970,1,1)</f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9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>ROUND(Table1[[#This Row],[pledged]]/Table1[[#This Row],[goal]]*100,0)</f>
        <v>1</v>
      </c>
      <c r="P3477">
        <f>IFERROR(ROUND(Table1[[#This Row],[pledged]]/Table1[[#This Row],[backers_count]],2),0)</f>
        <v>7.5</v>
      </c>
      <c r="Q3477" t="s">
        <v>8312</v>
      </c>
      <c r="R3477" t="s">
        <v>8349</v>
      </c>
      <c r="S3477" s="14">
        <f>(((Table1[[#This Row],[launched_at]]/60)/60)/24)+DATE(1970,1,1)</f>
        <v>41838.536782407406</v>
      </c>
      <c r="T3477" s="14">
        <f>(((Table1[[#This Row],[deadline]]/60)/60)/24)+DATE(1970,1,1)</f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9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>ROUND(Table1[[#This Row],[pledged]]/Table1[[#This Row],[goal]]*100,0)</f>
        <v>0</v>
      </c>
      <c r="P3478">
        <f>IFERROR(ROUND(Table1[[#This Row],[pledged]]/Table1[[#This Row],[backers_count]],2),0)</f>
        <v>7.5</v>
      </c>
      <c r="Q3478" t="s">
        <v>8312</v>
      </c>
      <c r="R3478" t="s">
        <v>8349</v>
      </c>
      <c r="S3478" s="14">
        <f>(((Table1[[#This Row],[launched_at]]/60)/60)/24)+DATE(1970,1,1)</f>
        <v>42258.780324074076</v>
      </c>
      <c r="T3478" s="14">
        <f>(((Table1[[#This Row],[deadline]]/60)/60)/24)+DATE(1970,1,1)</f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9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>ROUND(Table1[[#This Row],[pledged]]/Table1[[#This Row],[goal]]*100,0)</f>
        <v>1</v>
      </c>
      <c r="P3479">
        <f>IFERROR(ROUND(Table1[[#This Row],[pledged]]/Table1[[#This Row],[backers_count]],2),0)</f>
        <v>15</v>
      </c>
      <c r="Q3479" t="s">
        <v>8312</v>
      </c>
      <c r="R3479" t="s">
        <v>8349</v>
      </c>
      <c r="S3479" s="14">
        <f>(((Table1[[#This Row],[launched_at]]/60)/60)/24)+DATE(1970,1,1)</f>
        <v>42463.866666666669</v>
      </c>
      <c r="T3479" s="14">
        <f>(((Table1[[#This Row],[deadline]]/60)/60)/24)+DATE(1970,1,1)</f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9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>ROUND(Table1[[#This Row],[pledged]]/Table1[[#This Row],[goal]]*100,0)</f>
        <v>0</v>
      </c>
      <c r="P3480">
        <f>IFERROR(ROUND(Table1[[#This Row],[pledged]]/Table1[[#This Row],[backers_count]],2),0)</f>
        <v>15</v>
      </c>
      <c r="Q3480" t="s">
        <v>8314</v>
      </c>
      <c r="R3480" t="s">
        <v>8352</v>
      </c>
      <c r="S3480" s="14">
        <f>(((Table1[[#This Row],[launched_at]]/60)/60)/24)+DATE(1970,1,1)</f>
        <v>41877.904988425929</v>
      </c>
      <c r="T3480" s="14">
        <f>(((Table1[[#This Row],[deadline]]/60)/60)/24)+DATE(1970,1,1)</f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9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>ROUND(Table1[[#This Row],[pledged]]/Table1[[#This Row],[goal]]*100,0)</f>
        <v>3</v>
      </c>
      <c r="P3481">
        <f>IFERROR(ROUND(Table1[[#This Row],[pledged]]/Table1[[#This Row],[backers_count]],2),0)</f>
        <v>7.5</v>
      </c>
      <c r="Q3481" t="s">
        <v>8314</v>
      </c>
      <c r="R3481" t="s">
        <v>8315</v>
      </c>
      <c r="S3481" s="14">
        <f>(((Table1[[#This Row],[launched_at]]/60)/60)/24)+DATE(1970,1,1)</f>
        <v>41860.91002314815</v>
      </c>
      <c r="T3481" s="14">
        <f>(((Table1[[#This Row],[deadline]]/60)/60)/24)+DATE(1970,1,1)</f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9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>ROUND(Table1[[#This Row],[pledged]]/Table1[[#This Row],[goal]]*100,0)</f>
        <v>2</v>
      </c>
      <c r="P3482">
        <f>IFERROR(ROUND(Table1[[#This Row],[pledged]]/Table1[[#This Row],[backers_count]],2),0)</f>
        <v>15</v>
      </c>
      <c r="Q3482" t="s">
        <v>8309</v>
      </c>
      <c r="R3482" t="s">
        <v>8343</v>
      </c>
      <c r="S3482" s="14">
        <f>(((Table1[[#This Row],[launched_at]]/60)/60)/24)+DATE(1970,1,1)</f>
        <v>42577.607361111113</v>
      </c>
      <c r="T3482" s="14">
        <f>(((Table1[[#This Row],[deadline]]/60)/60)/24)+DATE(1970,1,1)</f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9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>ROUND(Table1[[#This Row],[pledged]]/Table1[[#This Row],[goal]]*100,0)</f>
        <v>1</v>
      </c>
      <c r="P3483">
        <f>IFERROR(ROUND(Table1[[#This Row],[pledged]]/Table1[[#This Row],[backers_count]],2),0)</f>
        <v>15</v>
      </c>
      <c r="Q3483" t="s">
        <v>8309</v>
      </c>
      <c r="R3483" t="s">
        <v>8316</v>
      </c>
      <c r="S3483" s="14">
        <f>(((Table1[[#This Row],[launched_at]]/60)/60)/24)+DATE(1970,1,1)</f>
        <v>41880.827118055553</v>
      </c>
      <c r="T3483" s="14">
        <f>(((Table1[[#This Row],[deadline]]/60)/60)/24)+DATE(1970,1,1)</f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9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>ROUND(Table1[[#This Row],[pledged]]/Table1[[#This Row],[goal]]*100,0)</f>
        <v>2</v>
      </c>
      <c r="P3484">
        <f>IFERROR(ROUND(Table1[[#This Row],[pledged]]/Table1[[#This Row],[backers_count]],2),0)</f>
        <v>7.5</v>
      </c>
      <c r="Q3484" t="s">
        <v>8324</v>
      </c>
      <c r="R3484" t="s">
        <v>8336</v>
      </c>
      <c r="S3484" s="14">
        <f>(((Table1[[#This Row],[launched_at]]/60)/60)/24)+DATE(1970,1,1)</f>
        <v>42297.816284722227</v>
      </c>
      <c r="T3484" s="14">
        <f>(((Table1[[#This Row],[deadline]]/60)/60)/24)+DATE(1970,1,1)</f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9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>ROUND(Table1[[#This Row],[pledged]]/Table1[[#This Row],[goal]]*100,0)</f>
        <v>10</v>
      </c>
      <c r="P3485">
        <f>IFERROR(ROUND(Table1[[#This Row],[pledged]]/Table1[[#This Row],[backers_count]],2),0)</f>
        <v>5</v>
      </c>
      <c r="Q3485" t="s">
        <v>8324</v>
      </c>
      <c r="R3485" t="s">
        <v>8327</v>
      </c>
      <c r="S3485" s="14">
        <f>(((Table1[[#This Row],[launched_at]]/60)/60)/24)+DATE(1970,1,1)</f>
        <v>41820.870821759258</v>
      </c>
      <c r="T3485" s="14">
        <f>(((Table1[[#This Row],[deadline]]/60)/60)/24)+DATE(1970,1,1)</f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9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>ROUND(Table1[[#This Row],[pledged]]/Table1[[#This Row],[goal]]*100,0)</f>
        <v>0</v>
      </c>
      <c r="P3486">
        <f>IFERROR(ROUND(Table1[[#This Row],[pledged]]/Table1[[#This Row],[backers_count]],2),0)</f>
        <v>15</v>
      </c>
      <c r="Q3486" t="s">
        <v>8324</v>
      </c>
      <c r="R3486" t="s">
        <v>8327</v>
      </c>
      <c r="S3486" s="14">
        <f>(((Table1[[#This Row],[launched_at]]/60)/60)/24)+DATE(1970,1,1)</f>
        <v>41970.085046296299</v>
      </c>
      <c r="T3486" s="14">
        <f>(((Table1[[#This Row],[deadline]]/60)/60)/24)+DATE(1970,1,1)</f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9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>ROUND(Table1[[#This Row],[pledged]]/Table1[[#This Row],[goal]]*100,0)</f>
        <v>0</v>
      </c>
      <c r="P3487">
        <f>IFERROR(ROUND(Table1[[#This Row],[pledged]]/Table1[[#This Row],[backers_count]],2),0)</f>
        <v>4.83</v>
      </c>
      <c r="Q3487" t="s">
        <v>8322</v>
      </c>
      <c r="R3487" t="s">
        <v>8340</v>
      </c>
      <c r="S3487" s="14">
        <f>(((Table1[[#This Row],[launched_at]]/60)/60)/24)+DATE(1970,1,1)</f>
        <v>41682.23646990741</v>
      </c>
      <c r="T3487" s="14">
        <f>(((Table1[[#This Row],[deadline]]/60)/60)/24)+DATE(1970,1,1)</f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9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>ROUND(Table1[[#This Row],[pledged]]/Table1[[#This Row],[goal]]*100,0)</f>
        <v>0</v>
      </c>
      <c r="P3488">
        <f>IFERROR(ROUND(Table1[[#This Row],[pledged]]/Table1[[#This Row],[backers_count]],2),0)</f>
        <v>2</v>
      </c>
      <c r="Q3488" t="s">
        <v>8309</v>
      </c>
      <c r="R3488" t="s">
        <v>8343</v>
      </c>
      <c r="S3488" s="14">
        <f>(((Table1[[#This Row],[launched_at]]/60)/60)/24)+DATE(1970,1,1)</f>
        <v>42230.578622685185</v>
      </c>
      <c r="T3488" s="14">
        <f>(((Table1[[#This Row],[deadline]]/60)/60)/24)+DATE(1970,1,1)</f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9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>ROUND(Table1[[#This Row],[pledged]]/Table1[[#This Row],[goal]]*100,0)</f>
        <v>100</v>
      </c>
      <c r="P3489">
        <f>IFERROR(ROUND(Table1[[#This Row],[pledged]]/Table1[[#This Row],[backers_count]],2),0)</f>
        <v>13</v>
      </c>
      <c r="Q3489" t="s">
        <v>8322</v>
      </c>
      <c r="R3489" t="s">
        <v>8333</v>
      </c>
      <c r="S3489" s="14">
        <f>(((Table1[[#This Row],[launched_at]]/60)/60)/24)+DATE(1970,1,1)</f>
        <v>42376.79206018518</v>
      </c>
      <c r="T3489" s="14">
        <f>(((Table1[[#This Row],[deadline]]/60)/60)/24)+DATE(1970,1,1)</f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9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>ROUND(Table1[[#This Row],[pledged]]/Table1[[#This Row],[goal]]*100,0)</f>
        <v>130</v>
      </c>
      <c r="P3490">
        <f>IFERROR(ROUND(Table1[[#This Row],[pledged]]/Table1[[#This Row],[backers_count]],2),0)</f>
        <v>3.25</v>
      </c>
      <c r="Q3490" t="s">
        <v>8324</v>
      </c>
      <c r="R3490" t="s">
        <v>8327</v>
      </c>
      <c r="S3490" s="14">
        <f>(((Table1[[#This Row],[launched_at]]/60)/60)/24)+DATE(1970,1,1)</f>
        <v>42628.849120370374</v>
      </c>
      <c r="T3490" s="14">
        <f>(((Table1[[#This Row],[deadline]]/60)/60)/24)+DATE(1970,1,1)</f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9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>ROUND(Table1[[#This Row],[pledged]]/Table1[[#This Row],[goal]]*100,0)</f>
        <v>0</v>
      </c>
      <c r="P3491">
        <f>IFERROR(ROUND(Table1[[#This Row],[pledged]]/Table1[[#This Row],[backers_count]],2),0)</f>
        <v>4</v>
      </c>
      <c r="Q3491" t="s">
        <v>8309</v>
      </c>
      <c r="R3491" t="s">
        <v>8343</v>
      </c>
      <c r="S3491" s="14">
        <f>(((Table1[[#This Row],[launched_at]]/60)/60)/24)+DATE(1970,1,1)</f>
        <v>41960.771354166667</v>
      </c>
      <c r="T3491" s="14">
        <f>(((Table1[[#This Row],[deadline]]/60)/60)/24)+DATE(1970,1,1)</f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9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>ROUND(Table1[[#This Row],[pledged]]/Table1[[#This Row],[goal]]*100,0)</f>
        <v>0</v>
      </c>
      <c r="P3492">
        <f>IFERROR(ROUND(Table1[[#This Row],[pledged]]/Table1[[#This Row],[backers_count]],2),0)</f>
        <v>3</v>
      </c>
      <c r="Q3492" t="s">
        <v>8317</v>
      </c>
      <c r="R3492" t="s">
        <v>8335</v>
      </c>
      <c r="S3492" s="14">
        <f>(((Table1[[#This Row],[launched_at]]/60)/60)/24)+DATE(1970,1,1)</f>
        <v>42002.926990740743</v>
      </c>
      <c r="T3492" s="14">
        <f>(((Table1[[#This Row],[deadline]]/60)/60)/24)+DATE(1970,1,1)</f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9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>ROUND(Table1[[#This Row],[pledged]]/Table1[[#This Row],[goal]]*100,0)</f>
        <v>1</v>
      </c>
      <c r="P3493">
        <f>IFERROR(ROUND(Table1[[#This Row],[pledged]]/Table1[[#This Row],[backers_count]],2),0)</f>
        <v>4</v>
      </c>
      <c r="Q3493" t="s">
        <v>8309</v>
      </c>
      <c r="R3493" t="s">
        <v>8319</v>
      </c>
      <c r="S3493" s="14">
        <f>(((Table1[[#This Row],[launched_at]]/60)/60)/24)+DATE(1970,1,1)</f>
        <v>42037.789895833332</v>
      </c>
      <c r="T3493" s="14">
        <f>(((Table1[[#This Row],[deadline]]/60)/60)/24)+DATE(1970,1,1)</f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9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>ROUND(Table1[[#This Row],[pledged]]/Table1[[#This Row],[goal]]*100,0)</f>
        <v>0</v>
      </c>
      <c r="P3494">
        <f>IFERROR(ROUND(Table1[[#This Row],[pledged]]/Table1[[#This Row],[backers_count]],2),0)</f>
        <v>5.5</v>
      </c>
      <c r="Q3494" t="s">
        <v>8322</v>
      </c>
      <c r="R3494" t="s">
        <v>8326</v>
      </c>
      <c r="S3494" s="14">
        <f>(((Table1[[#This Row],[launched_at]]/60)/60)/24)+DATE(1970,1,1)</f>
        <v>42160.927488425921</v>
      </c>
      <c r="T3494" s="14">
        <f>(((Table1[[#This Row],[deadline]]/60)/60)/24)+DATE(1970,1,1)</f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9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>ROUND(Table1[[#This Row],[pledged]]/Table1[[#This Row],[goal]]*100,0)</f>
        <v>0</v>
      </c>
      <c r="P3495">
        <f>IFERROR(ROUND(Table1[[#This Row],[pledged]]/Table1[[#This Row],[backers_count]],2),0)</f>
        <v>5.5</v>
      </c>
      <c r="Q3495" t="s">
        <v>8322</v>
      </c>
      <c r="R3495" t="s">
        <v>8340</v>
      </c>
      <c r="S3495" s="14">
        <f>(((Table1[[#This Row],[launched_at]]/60)/60)/24)+DATE(1970,1,1)</f>
        <v>42649.742210648154</v>
      </c>
      <c r="T3495" s="14">
        <f>(((Table1[[#This Row],[deadline]]/60)/60)/24)+DATE(1970,1,1)</f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9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>ROUND(Table1[[#This Row],[pledged]]/Table1[[#This Row],[goal]]*100,0)</f>
        <v>0</v>
      </c>
      <c r="P3496">
        <f>IFERROR(ROUND(Table1[[#This Row],[pledged]]/Table1[[#This Row],[backers_count]],2),0)</f>
        <v>2.75</v>
      </c>
      <c r="Q3496" t="s">
        <v>8309</v>
      </c>
      <c r="R3496" t="s">
        <v>8311</v>
      </c>
      <c r="S3496" s="14">
        <f>(((Table1[[#This Row],[launched_at]]/60)/60)/24)+DATE(1970,1,1)</f>
        <v>41830.947013888886</v>
      </c>
      <c r="T3496" s="14">
        <f>(((Table1[[#This Row],[deadline]]/60)/60)/24)+DATE(1970,1,1)</f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9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>ROUND(Table1[[#This Row],[pledged]]/Table1[[#This Row],[goal]]*100,0)</f>
        <v>0</v>
      </c>
      <c r="P3497">
        <f>IFERROR(ROUND(Table1[[#This Row],[pledged]]/Table1[[#This Row],[backers_count]],2),0)</f>
        <v>3.67</v>
      </c>
      <c r="Q3497" t="s">
        <v>8317</v>
      </c>
      <c r="R3497" t="s">
        <v>8335</v>
      </c>
      <c r="S3497" s="14">
        <f>(((Table1[[#This Row],[launched_at]]/60)/60)/24)+DATE(1970,1,1)</f>
        <v>41718.5237037037</v>
      </c>
      <c r="T3497" s="14">
        <f>(((Table1[[#This Row],[deadline]]/60)/60)/24)+DATE(1970,1,1)</f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9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>ROUND(Table1[[#This Row],[pledged]]/Table1[[#This Row],[goal]]*100,0)</f>
        <v>0</v>
      </c>
      <c r="P3498">
        <f>IFERROR(ROUND(Table1[[#This Row],[pledged]]/Table1[[#This Row],[backers_count]],2),0)</f>
        <v>3.67</v>
      </c>
      <c r="Q3498" t="s">
        <v>8317</v>
      </c>
      <c r="R3498" t="s">
        <v>8345</v>
      </c>
      <c r="S3498" s="14">
        <f>(((Table1[[#This Row],[launched_at]]/60)/60)/24)+DATE(1970,1,1)</f>
        <v>41908.996527777781</v>
      </c>
      <c r="T3498" s="14">
        <f>(((Table1[[#This Row],[deadline]]/60)/60)/24)+DATE(1970,1,1)</f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9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>ROUND(Table1[[#This Row],[pledged]]/Table1[[#This Row],[goal]]*100,0)</f>
        <v>0</v>
      </c>
      <c r="P3499">
        <f>IFERROR(ROUND(Table1[[#This Row],[pledged]]/Table1[[#This Row],[backers_count]],2),0)</f>
        <v>5.5</v>
      </c>
      <c r="Q3499" t="s">
        <v>8328</v>
      </c>
      <c r="R3499" t="s">
        <v>8331</v>
      </c>
      <c r="S3499" s="14">
        <f>(((Table1[[#This Row],[launched_at]]/60)/60)/24)+DATE(1970,1,1)</f>
        <v>42064.217418981483</v>
      </c>
      <c r="T3499" s="14">
        <f>(((Table1[[#This Row],[deadline]]/60)/60)/24)+DATE(1970,1,1)</f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9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>ROUND(Table1[[#This Row],[pledged]]/Table1[[#This Row],[goal]]*100,0)</f>
        <v>0</v>
      </c>
      <c r="P3500">
        <f>IFERROR(ROUND(Table1[[#This Row],[pledged]]/Table1[[#This Row],[backers_count]],2),0)</f>
        <v>5.5</v>
      </c>
      <c r="Q3500" t="s">
        <v>8324</v>
      </c>
      <c r="R3500" t="s">
        <v>8325</v>
      </c>
      <c r="S3500" s="14">
        <f>(((Table1[[#This Row],[launched_at]]/60)/60)/24)+DATE(1970,1,1)</f>
        <v>42107.156319444446</v>
      </c>
      <c r="T3500" s="14">
        <f>(((Table1[[#This Row],[deadline]]/60)/60)/24)+DATE(1970,1,1)</f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9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>ROUND(Table1[[#This Row],[pledged]]/Table1[[#This Row],[goal]]*100,0)</f>
        <v>1</v>
      </c>
      <c r="P3501">
        <f>IFERROR(ROUND(Table1[[#This Row],[pledged]]/Table1[[#This Row],[backers_count]],2),0)</f>
        <v>5.5</v>
      </c>
      <c r="Q3501" t="s">
        <v>8324</v>
      </c>
      <c r="R3501" t="s">
        <v>8327</v>
      </c>
      <c r="S3501" s="14">
        <f>(((Table1[[#This Row],[launched_at]]/60)/60)/24)+DATE(1970,1,1)</f>
        <v>42402.947002314817</v>
      </c>
      <c r="T3501" s="14">
        <f>(((Table1[[#This Row],[deadline]]/60)/60)/24)+DATE(1970,1,1)</f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9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>ROUND(Table1[[#This Row],[pledged]]/Table1[[#This Row],[goal]]*100,0)</f>
        <v>0</v>
      </c>
      <c r="P3502">
        <f>IFERROR(ROUND(Table1[[#This Row],[pledged]]/Table1[[#This Row],[backers_count]],2),0)</f>
        <v>5.5</v>
      </c>
      <c r="Q3502" t="s">
        <v>8324</v>
      </c>
      <c r="R3502" t="s">
        <v>8327</v>
      </c>
      <c r="S3502" s="14">
        <f>(((Table1[[#This Row],[launched_at]]/60)/60)/24)+DATE(1970,1,1)</f>
        <v>41961.492488425924</v>
      </c>
      <c r="T3502" s="14">
        <f>(((Table1[[#This Row],[deadline]]/60)/60)/24)+DATE(1970,1,1)</f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9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>ROUND(Table1[[#This Row],[pledged]]/Table1[[#This Row],[goal]]*100,0)</f>
        <v>0</v>
      </c>
      <c r="P3503">
        <f>IFERROR(ROUND(Table1[[#This Row],[pledged]]/Table1[[#This Row],[backers_count]],2),0)</f>
        <v>5.5</v>
      </c>
      <c r="Q3503" t="s">
        <v>8324</v>
      </c>
      <c r="R3503" t="s">
        <v>8327</v>
      </c>
      <c r="S3503" s="14">
        <f>(((Table1[[#This Row],[launched_at]]/60)/60)/24)+DATE(1970,1,1)</f>
        <v>42447.863553240735</v>
      </c>
      <c r="T3503" s="14">
        <f>(((Table1[[#This Row],[deadline]]/60)/60)/24)+DATE(1970,1,1)</f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9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>ROUND(Table1[[#This Row],[pledged]]/Table1[[#This Row],[goal]]*100,0)</f>
        <v>0</v>
      </c>
      <c r="P3504">
        <f>IFERROR(ROUND(Table1[[#This Row],[pledged]]/Table1[[#This Row],[backers_count]],2),0)</f>
        <v>10</v>
      </c>
      <c r="Q3504" t="s">
        <v>8322</v>
      </c>
      <c r="R3504" t="s">
        <v>8338</v>
      </c>
      <c r="S3504" s="14">
        <f>(((Table1[[#This Row],[launched_at]]/60)/60)/24)+DATE(1970,1,1)</f>
        <v>42616.049849537041</v>
      </c>
      <c r="T3504" s="14">
        <f>(((Table1[[#This Row],[deadline]]/60)/60)/24)+DATE(1970,1,1)</f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9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>ROUND(Table1[[#This Row],[pledged]]/Table1[[#This Row],[goal]]*100,0)</f>
        <v>0</v>
      </c>
      <c r="P3505">
        <f>IFERROR(ROUND(Table1[[#This Row],[pledged]]/Table1[[#This Row],[backers_count]],2),0)</f>
        <v>10</v>
      </c>
      <c r="Q3505" t="s">
        <v>8322</v>
      </c>
      <c r="R3505" t="s">
        <v>8338</v>
      </c>
      <c r="S3505" s="14">
        <f>(((Table1[[#This Row],[launched_at]]/60)/60)/24)+DATE(1970,1,1)</f>
        <v>41938.893263888887</v>
      </c>
      <c r="T3505" s="14">
        <f>(((Table1[[#This Row],[deadline]]/60)/60)/24)+DATE(1970,1,1)</f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9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>ROUND(Table1[[#This Row],[pledged]]/Table1[[#This Row],[goal]]*100,0)</f>
        <v>0</v>
      </c>
      <c r="P3506">
        <f>IFERROR(ROUND(Table1[[#This Row],[pledged]]/Table1[[#This Row],[backers_count]],2),0)</f>
        <v>10</v>
      </c>
      <c r="Q3506" t="s">
        <v>8322</v>
      </c>
      <c r="R3506" t="s">
        <v>8338</v>
      </c>
      <c r="S3506" s="14">
        <f>(((Table1[[#This Row],[launched_at]]/60)/60)/24)+DATE(1970,1,1)</f>
        <v>42514.434548611112</v>
      </c>
      <c r="T3506" s="14">
        <f>(((Table1[[#This Row],[deadline]]/60)/60)/24)+DATE(1970,1,1)</f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9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>ROUND(Table1[[#This Row],[pledged]]/Table1[[#This Row],[goal]]*100,0)</f>
        <v>0</v>
      </c>
      <c r="P3507">
        <f>IFERROR(ROUND(Table1[[#This Row],[pledged]]/Table1[[#This Row],[backers_count]],2),0)</f>
        <v>10</v>
      </c>
      <c r="Q3507" t="s">
        <v>8322</v>
      </c>
      <c r="R3507" t="s">
        <v>8326</v>
      </c>
      <c r="S3507" s="14">
        <f>(((Table1[[#This Row],[launched_at]]/60)/60)/24)+DATE(1970,1,1)</f>
        <v>42375.230115740742</v>
      </c>
      <c r="T3507" s="14">
        <f>(((Table1[[#This Row],[deadline]]/60)/60)/24)+DATE(1970,1,1)</f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9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>ROUND(Table1[[#This Row],[pledged]]/Table1[[#This Row],[goal]]*100,0)</f>
        <v>0</v>
      </c>
      <c r="P3508">
        <f>IFERROR(ROUND(Table1[[#This Row],[pledged]]/Table1[[#This Row],[backers_count]],2),0)</f>
        <v>5</v>
      </c>
      <c r="Q3508" t="s">
        <v>8322</v>
      </c>
      <c r="R3508" t="s">
        <v>8340</v>
      </c>
      <c r="S3508" s="14">
        <f>(((Table1[[#This Row],[launched_at]]/60)/60)/24)+DATE(1970,1,1)</f>
        <v>41650.015057870369</v>
      </c>
      <c r="T3508" s="14">
        <f>(((Table1[[#This Row],[deadline]]/60)/60)/24)+DATE(1970,1,1)</f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9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>ROUND(Table1[[#This Row],[pledged]]/Table1[[#This Row],[goal]]*100,0)</f>
        <v>0</v>
      </c>
      <c r="P3509">
        <f>IFERROR(ROUND(Table1[[#This Row],[pledged]]/Table1[[#This Row],[backers_count]],2),0)</f>
        <v>10</v>
      </c>
      <c r="Q3509" t="s">
        <v>8322</v>
      </c>
      <c r="R3509" t="s">
        <v>8340</v>
      </c>
      <c r="S3509" s="14">
        <f>(((Table1[[#This Row],[launched_at]]/60)/60)/24)+DATE(1970,1,1)</f>
        <v>42447.896875000006</v>
      </c>
      <c r="T3509" s="14">
        <f>(((Table1[[#This Row],[deadline]]/60)/60)/24)+DATE(1970,1,1)</f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9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>ROUND(Table1[[#This Row],[pledged]]/Table1[[#This Row],[goal]]*100,0)</f>
        <v>0</v>
      </c>
      <c r="P3510">
        <f>IFERROR(ROUND(Table1[[#This Row],[pledged]]/Table1[[#This Row],[backers_count]],2),0)</f>
        <v>10</v>
      </c>
      <c r="Q3510" t="s">
        <v>8322</v>
      </c>
      <c r="R3510" t="s">
        <v>8340</v>
      </c>
      <c r="S3510" s="14">
        <f>(((Table1[[#This Row],[launched_at]]/60)/60)/24)+DATE(1970,1,1)</f>
        <v>42153.631597222222</v>
      </c>
      <c r="T3510" s="14">
        <f>(((Table1[[#This Row],[deadline]]/60)/60)/24)+DATE(1970,1,1)</f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9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>ROUND(Table1[[#This Row],[pledged]]/Table1[[#This Row],[goal]]*100,0)</f>
        <v>0</v>
      </c>
      <c r="P3511">
        <f>IFERROR(ROUND(Table1[[#This Row],[pledged]]/Table1[[#This Row],[backers_count]],2),0)</f>
        <v>10</v>
      </c>
      <c r="Q3511" t="s">
        <v>8309</v>
      </c>
      <c r="R3511" t="s">
        <v>8343</v>
      </c>
      <c r="S3511" s="14">
        <f>(((Table1[[#This Row],[launched_at]]/60)/60)/24)+DATE(1970,1,1)</f>
        <v>42450.589143518519</v>
      </c>
      <c r="T3511" s="14">
        <f>(((Table1[[#This Row],[deadline]]/60)/60)/24)+DATE(1970,1,1)</f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9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>ROUND(Table1[[#This Row],[pledged]]/Table1[[#This Row],[goal]]*100,0)</f>
        <v>1</v>
      </c>
      <c r="P3512">
        <f>IFERROR(ROUND(Table1[[#This Row],[pledged]]/Table1[[#This Row],[backers_count]],2),0)</f>
        <v>5</v>
      </c>
      <c r="Q3512" t="s">
        <v>8309</v>
      </c>
      <c r="R3512" t="s">
        <v>8343</v>
      </c>
      <c r="S3512" s="14">
        <f>(((Table1[[#This Row],[launched_at]]/60)/60)/24)+DATE(1970,1,1)</f>
        <v>42049.716620370367</v>
      </c>
      <c r="T3512" s="14">
        <f>(((Table1[[#This Row],[deadline]]/60)/60)/24)+DATE(1970,1,1)</f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9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>ROUND(Table1[[#This Row],[pledged]]/Table1[[#This Row],[goal]]*100,0)</f>
        <v>0</v>
      </c>
      <c r="P3513">
        <f>IFERROR(ROUND(Table1[[#This Row],[pledged]]/Table1[[#This Row],[backers_count]],2),0)</f>
        <v>10</v>
      </c>
      <c r="Q3513" t="s">
        <v>8309</v>
      </c>
      <c r="R3513" t="s">
        <v>8343</v>
      </c>
      <c r="S3513" s="14">
        <f>(((Table1[[#This Row],[launched_at]]/60)/60)/24)+DATE(1970,1,1)</f>
        <v>42102.650567129633</v>
      </c>
      <c r="T3513" s="14">
        <f>(((Table1[[#This Row],[deadline]]/60)/60)/24)+DATE(1970,1,1)</f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9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>ROUND(Table1[[#This Row],[pledged]]/Table1[[#This Row],[goal]]*100,0)</f>
        <v>0</v>
      </c>
      <c r="P3514">
        <f>IFERROR(ROUND(Table1[[#This Row],[pledged]]/Table1[[#This Row],[backers_count]],2),0)</f>
        <v>10</v>
      </c>
      <c r="Q3514" t="s">
        <v>8309</v>
      </c>
      <c r="R3514" t="s">
        <v>8343</v>
      </c>
      <c r="S3514" s="14">
        <f>(((Table1[[#This Row],[launched_at]]/60)/60)/24)+DATE(1970,1,1)</f>
        <v>42223.619456018518</v>
      </c>
      <c r="T3514" s="14">
        <f>(((Table1[[#This Row],[deadline]]/60)/60)/24)+DATE(1970,1,1)</f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9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>ROUND(Table1[[#This Row],[pledged]]/Table1[[#This Row],[goal]]*100,0)</f>
        <v>0</v>
      </c>
      <c r="P3515">
        <f>IFERROR(ROUND(Table1[[#This Row],[pledged]]/Table1[[#This Row],[backers_count]],2),0)</f>
        <v>10</v>
      </c>
      <c r="Q3515" t="s">
        <v>8312</v>
      </c>
      <c r="R3515" t="s">
        <v>8353</v>
      </c>
      <c r="S3515" s="14">
        <f>(((Table1[[#This Row],[launched_at]]/60)/60)/24)+DATE(1970,1,1)</f>
        <v>42349.824097222227</v>
      </c>
      <c r="T3515" s="14">
        <f>(((Table1[[#This Row],[deadline]]/60)/60)/24)+DATE(1970,1,1)</f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9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>ROUND(Table1[[#This Row],[pledged]]/Table1[[#This Row],[goal]]*100,0)</f>
        <v>100</v>
      </c>
      <c r="P3516">
        <f>IFERROR(ROUND(Table1[[#This Row],[pledged]]/Table1[[#This Row],[backers_count]],2),0)</f>
        <v>10</v>
      </c>
      <c r="Q3516" t="s">
        <v>8328</v>
      </c>
      <c r="R3516" t="s">
        <v>8337</v>
      </c>
      <c r="S3516" s="14">
        <f>(((Table1[[#This Row],[launched_at]]/60)/60)/24)+DATE(1970,1,1)</f>
        <v>42165.79833333334</v>
      </c>
      <c r="T3516" s="14">
        <f>(((Table1[[#This Row],[deadline]]/60)/60)/24)+DATE(1970,1,1)</f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9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>ROUND(Table1[[#This Row],[pledged]]/Table1[[#This Row],[goal]]*100,0)</f>
        <v>2</v>
      </c>
      <c r="P3517">
        <f>IFERROR(ROUND(Table1[[#This Row],[pledged]]/Table1[[#This Row],[backers_count]],2),0)</f>
        <v>10</v>
      </c>
      <c r="Q3517" t="s">
        <v>8347</v>
      </c>
      <c r="R3517" t="s">
        <v>8348</v>
      </c>
      <c r="S3517" s="14">
        <f>(((Table1[[#This Row],[launched_at]]/60)/60)/24)+DATE(1970,1,1)</f>
        <v>41851.696157407408</v>
      </c>
      <c r="T3517" s="14">
        <f>(((Table1[[#This Row],[deadline]]/60)/60)/24)+DATE(1970,1,1)</f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9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>ROUND(Table1[[#This Row],[pledged]]/Table1[[#This Row],[goal]]*100,0)</f>
        <v>1</v>
      </c>
      <c r="P3518">
        <f>IFERROR(ROUND(Table1[[#This Row],[pledged]]/Table1[[#This Row],[backers_count]],2),0)</f>
        <v>10</v>
      </c>
      <c r="Q3518" t="s">
        <v>8317</v>
      </c>
      <c r="R3518" t="s">
        <v>8335</v>
      </c>
      <c r="S3518" s="14">
        <f>(((Table1[[#This Row],[launched_at]]/60)/60)/24)+DATE(1970,1,1)</f>
        <v>40802.964594907404</v>
      </c>
      <c r="T3518" s="14">
        <f>(((Table1[[#This Row],[deadline]]/60)/60)/24)+DATE(1970,1,1)</f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9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>ROUND(Table1[[#This Row],[pledged]]/Table1[[#This Row],[goal]]*100,0)</f>
        <v>0</v>
      </c>
      <c r="P3519">
        <f>IFERROR(ROUND(Table1[[#This Row],[pledged]]/Table1[[#This Row],[backers_count]],2),0)</f>
        <v>3.33</v>
      </c>
      <c r="Q3519" t="s">
        <v>8317</v>
      </c>
      <c r="R3519" t="s">
        <v>8335</v>
      </c>
      <c r="S3519" s="14">
        <f>(((Table1[[#This Row],[launched_at]]/60)/60)/24)+DATE(1970,1,1)</f>
        <v>41526.345914351856</v>
      </c>
      <c r="T3519" s="14">
        <f>(((Table1[[#This Row],[deadline]]/60)/60)/24)+DATE(1970,1,1)</f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9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>ROUND(Table1[[#This Row],[pledged]]/Table1[[#This Row],[goal]]*100,0)</f>
        <v>1</v>
      </c>
      <c r="P3520">
        <f>IFERROR(ROUND(Table1[[#This Row],[pledged]]/Table1[[#This Row],[backers_count]],2),0)</f>
        <v>5</v>
      </c>
      <c r="Q3520" t="s">
        <v>8317</v>
      </c>
      <c r="R3520" t="s">
        <v>8345</v>
      </c>
      <c r="S3520" s="14">
        <f>(((Table1[[#This Row],[launched_at]]/60)/60)/24)+DATE(1970,1,1)</f>
        <v>42535.327476851846</v>
      </c>
      <c r="T3520" s="14">
        <f>(((Table1[[#This Row],[deadline]]/60)/60)/24)+DATE(1970,1,1)</f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9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>ROUND(Table1[[#This Row],[pledged]]/Table1[[#This Row],[goal]]*100,0)</f>
        <v>0</v>
      </c>
      <c r="P3521">
        <f>IFERROR(ROUND(Table1[[#This Row],[pledged]]/Table1[[#This Row],[backers_count]],2),0)</f>
        <v>10</v>
      </c>
      <c r="Q3521" t="s">
        <v>8320</v>
      </c>
      <c r="R3521" t="s">
        <v>8346</v>
      </c>
      <c r="S3521" s="14">
        <f>(((Table1[[#This Row],[launched_at]]/60)/60)/24)+DATE(1970,1,1)</f>
        <v>42746.019652777773</v>
      </c>
      <c r="T3521" s="14">
        <f>(((Table1[[#This Row],[deadline]]/60)/60)/24)+DATE(1970,1,1)</f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9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>ROUND(Table1[[#This Row],[pledged]]/Table1[[#This Row],[goal]]*100,0)</f>
        <v>0</v>
      </c>
      <c r="P3522">
        <f>IFERROR(ROUND(Table1[[#This Row],[pledged]]/Table1[[#This Row],[backers_count]],2),0)</f>
        <v>10</v>
      </c>
      <c r="Q3522" t="s">
        <v>8314</v>
      </c>
      <c r="R3522" t="s">
        <v>8356</v>
      </c>
      <c r="S3522" s="14">
        <f>(((Table1[[#This Row],[launched_at]]/60)/60)/24)+DATE(1970,1,1)</f>
        <v>41935.509652777779</v>
      </c>
      <c r="T3522" s="14">
        <f>(((Table1[[#This Row],[deadline]]/60)/60)/24)+DATE(1970,1,1)</f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9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>ROUND(Table1[[#This Row],[pledged]]/Table1[[#This Row],[goal]]*100,0)</f>
        <v>0</v>
      </c>
      <c r="P3523">
        <f>IFERROR(ROUND(Table1[[#This Row],[pledged]]/Table1[[#This Row],[backers_count]],2),0)</f>
        <v>10</v>
      </c>
      <c r="Q3523" t="s">
        <v>8312</v>
      </c>
      <c r="R3523" t="s">
        <v>8350</v>
      </c>
      <c r="S3523" s="14">
        <f>(((Table1[[#This Row],[launched_at]]/60)/60)/24)+DATE(1970,1,1)</f>
        <v>42121.367002314815</v>
      </c>
      <c r="T3523" s="14">
        <f>(((Table1[[#This Row],[deadline]]/60)/60)/24)+DATE(1970,1,1)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9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>ROUND(Table1[[#This Row],[pledged]]/Table1[[#This Row],[goal]]*100,0)</f>
        <v>0</v>
      </c>
      <c r="P3524">
        <f>IFERROR(ROUND(Table1[[#This Row],[pledged]]/Table1[[#This Row],[backers_count]],2),0)</f>
        <v>5</v>
      </c>
      <c r="Q3524" t="s">
        <v>8328</v>
      </c>
      <c r="R3524" t="s">
        <v>8331</v>
      </c>
      <c r="S3524" s="14">
        <f>(((Table1[[#This Row],[launched_at]]/60)/60)/24)+DATE(1970,1,1)</f>
        <v>41989.664409722223</v>
      </c>
      <c r="T3524" s="14">
        <f>(((Table1[[#This Row],[deadline]]/60)/60)/24)+DATE(1970,1,1)</f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9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>ROUND(Table1[[#This Row],[pledged]]/Table1[[#This Row],[goal]]*100,0)</f>
        <v>0</v>
      </c>
      <c r="P3525">
        <f>IFERROR(ROUND(Table1[[#This Row],[pledged]]/Table1[[#This Row],[backers_count]],2),0)</f>
        <v>5</v>
      </c>
      <c r="Q3525" t="s">
        <v>8317</v>
      </c>
      <c r="R3525" t="s">
        <v>8345</v>
      </c>
      <c r="S3525" s="14">
        <f>(((Table1[[#This Row],[launched_at]]/60)/60)/24)+DATE(1970,1,1)</f>
        <v>41772.797280092593</v>
      </c>
      <c r="T3525" s="14">
        <f>(((Table1[[#This Row],[deadline]]/60)/60)/24)+DATE(1970,1,1)</f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9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>ROUND(Table1[[#This Row],[pledged]]/Table1[[#This Row],[goal]]*100,0)</f>
        <v>0</v>
      </c>
      <c r="P3526">
        <f>IFERROR(ROUND(Table1[[#This Row],[pledged]]/Table1[[#This Row],[backers_count]],2),0)</f>
        <v>10</v>
      </c>
      <c r="Q3526" t="s">
        <v>8317</v>
      </c>
      <c r="R3526" t="s">
        <v>8345</v>
      </c>
      <c r="S3526" s="14">
        <f>(((Table1[[#This Row],[launched_at]]/60)/60)/24)+DATE(1970,1,1)</f>
        <v>42649.924907407403</v>
      </c>
      <c r="T3526" s="14">
        <f>(((Table1[[#This Row],[deadline]]/60)/60)/24)+DATE(1970,1,1)</f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9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>ROUND(Table1[[#This Row],[pledged]]/Table1[[#This Row],[goal]]*100,0)</f>
        <v>0</v>
      </c>
      <c r="P3527">
        <f>IFERROR(ROUND(Table1[[#This Row],[pledged]]/Table1[[#This Row],[backers_count]],2),0)</f>
        <v>10</v>
      </c>
      <c r="Q3527" t="s">
        <v>8309</v>
      </c>
      <c r="R3527" t="s">
        <v>8319</v>
      </c>
      <c r="S3527" s="14">
        <f>(((Table1[[#This Row],[launched_at]]/60)/60)/24)+DATE(1970,1,1)</f>
        <v>41830.033958333333</v>
      </c>
      <c r="T3527" s="14">
        <f>(((Table1[[#This Row],[deadline]]/60)/60)/24)+DATE(1970,1,1)</f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9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>ROUND(Table1[[#This Row],[pledged]]/Table1[[#This Row],[goal]]*100,0)</f>
        <v>0</v>
      </c>
      <c r="P3528">
        <f>IFERROR(ROUND(Table1[[#This Row],[pledged]]/Table1[[#This Row],[backers_count]],2),0)</f>
        <v>5</v>
      </c>
      <c r="Q3528" t="s">
        <v>8317</v>
      </c>
      <c r="R3528" t="s">
        <v>8335</v>
      </c>
      <c r="S3528" s="14">
        <f>(((Table1[[#This Row],[launched_at]]/60)/60)/24)+DATE(1970,1,1)</f>
        <v>41951.973229166666</v>
      </c>
      <c r="T3528" s="14">
        <f>(((Table1[[#This Row],[deadline]]/60)/60)/24)+DATE(1970,1,1)</f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9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>ROUND(Table1[[#This Row],[pledged]]/Table1[[#This Row],[goal]]*100,0)</f>
        <v>200</v>
      </c>
      <c r="P3529">
        <f>IFERROR(ROUND(Table1[[#This Row],[pledged]]/Table1[[#This Row],[backers_count]],2),0)</f>
        <v>10</v>
      </c>
      <c r="Q3529" t="s">
        <v>8328</v>
      </c>
      <c r="R3529" t="s">
        <v>8330</v>
      </c>
      <c r="S3529" s="14">
        <f>(((Table1[[#This Row],[launched_at]]/60)/60)/24)+DATE(1970,1,1)</f>
        <v>42109.826145833329</v>
      </c>
      <c r="T3529" s="14">
        <f>(((Table1[[#This Row],[deadline]]/60)/60)/24)+DATE(1970,1,1)</f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9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>ROUND(Table1[[#This Row],[pledged]]/Table1[[#This Row],[goal]]*100,0)</f>
        <v>0</v>
      </c>
      <c r="P3530">
        <f>IFERROR(ROUND(Table1[[#This Row],[pledged]]/Table1[[#This Row],[backers_count]],2),0)</f>
        <v>10</v>
      </c>
      <c r="Q3530" t="s">
        <v>8309</v>
      </c>
      <c r="R3530" t="s">
        <v>8343</v>
      </c>
      <c r="S3530" s="14">
        <f>(((Table1[[#This Row],[launched_at]]/60)/60)/24)+DATE(1970,1,1)</f>
        <v>42017.843287037031</v>
      </c>
      <c r="T3530" s="14">
        <f>(((Table1[[#This Row],[deadline]]/60)/60)/24)+DATE(1970,1,1)</f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9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>ROUND(Table1[[#This Row],[pledged]]/Table1[[#This Row],[goal]]*100,0)</f>
        <v>0</v>
      </c>
      <c r="P3531">
        <f>IFERROR(ROUND(Table1[[#This Row],[pledged]]/Table1[[#This Row],[backers_count]],2),0)</f>
        <v>10</v>
      </c>
      <c r="Q3531" t="s">
        <v>8309</v>
      </c>
      <c r="R3531" t="s">
        <v>8343</v>
      </c>
      <c r="S3531" s="14">
        <f>(((Table1[[#This Row],[launched_at]]/60)/60)/24)+DATE(1970,1,1)</f>
        <v>42262.849050925928</v>
      </c>
      <c r="T3531" s="14">
        <f>(((Table1[[#This Row],[deadline]]/60)/60)/24)+DATE(1970,1,1)</f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9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>ROUND(Table1[[#This Row],[pledged]]/Table1[[#This Row],[goal]]*100,0)</f>
        <v>0</v>
      </c>
      <c r="P3532">
        <f>IFERROR(ROUND(Table1[[#This Row],[pledged]]/Table1[[#This Row],[backers_count]],2),0)</f>
        <v>5</v>
      </c>
      <c r="Q3532" t="s">
        <v>8320</v>
      </c>
      <c r="R3532" t="s">
        <v>8346</v>
      </c>
      <c r="S3532" s="14">
        <f>(((Table1[[#This Row],[launched_at]]/60)/60)/24)+DATE(1970,1,1)</f>
        <v>42383.899456018517</v>
      </c>
      <c r="T3532" s="14">
        <f>(((Table1[[#This Row],[deadline]]/60)/60)/24)+DATE(1970,1,1)</f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9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>ROUND(Table1[[#This Row],[pledged]]/Table1[[#This Row],[goal]]*100,0)</f>
        <v>0</v>
      </c>
      <c r="P3533">
        <f>IFERROR(ROUND(Table1[[#This Row],[pledged]]/Table1[[#This Row],[backers_count]],2),0)</f>
        <v>10</v>
      </c>
      <c r="Q3533" t="s">
        <v>8320</v>
      </c>
      <c r="R3533" t="s">
        <v>8346</v>
      </c>
      <c r="S3533" s="14">
        <f>(((Table1[[#This Row],[launched_at]]/60)/60)/24)+DATE(1970,1,1)</f>
        <v>42061.69594907407</v>
      </c>
      <c r="T3533" s="14">
        <f>(((Table1[[#This Row],[deadline]]/60)/60)/24)+DATE(1970,1,1)</f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9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>ROUND(Table1[[#This Row],[pledged]]/Table1[[#This Row],[goal]]*100,0)</f>
        <v>1</v>
      </c>
      <c r="P3534">
        <f>IFERROR(ROUND(Table1[[#This Row],[pledged]]/Table1[[#This Row],[backers_count]],2),0)</f>
        <v>5</v>
      </c>
      <c r="Q3534" t="s">
        <v>8312</v>
      </c>
      <c r="R3534" t="s">
        <v>8357</v>
      </c>
      <c r="S3534" s="14">
        <f>(((Table1[[#This Row],[launched_at]]/60)/60)/24)+DATE(1970,1,1)</f>
        <v>42573.65662037037</v>
      </c>
      <c r="T3534" s="14">
        <f>(((Table1[[#This Row],[deadline]]/60)/60)/24)+DATE(1970,1,1)</f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9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>ROUND(Table1[[#This Row],[pledged]]/Table1[[#This Row],[goal]]*100,0)</f>
        <v>0</v>
      </c>
      <c r="P3535">
        <f>IFERROR(ROUND(Table1[[#This Row],[pledged]]/Table1[[#This Row],[backers_count]],2),0)</f>
        <v>10</v>
      </c>
      <c r="Q3535" t="s">
        <v>8312</v>
      </c>
      <c r="R3535" t="s">
        <v>8357</v>
      </c>
      <c r="S3535" s="14">
        <f>(((Table1[[#This Row],[launched_at]]/60)/60)/24)+DATE(1970,1,1)</f>
        <v>42172.669027777782</v>
      </c>
      <c r="T3535" s="14">
        <f>(((Table1[[#This Row],[deadline]]/60)/60)/24)+DATE(1970,1,1)</f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9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>ROUND(Table1[[#This Row],[pledged]]/Table1[[#This Row],[goal]]*100,0)</f>
        <v>1</v>
      </c>
      <c r="P3536">
        <f>IFERROR(ROUND(Table1[[#This Row],[pledged]]/Table1[[#This Row],[backers_count]],2),0)</f>
        <v>10</v>
      </c>
      <c r="Q3536" t="s">
        <v>8324</v>
      </c>
      <c r="R3536" t="s">
        <v>8327</v>
      </c>
      <c r="S3536" s="14">
        <f>(((Table1[[#This Row],[launched_at]]/60)/60)/24)+DATE(1970,1,1)</f>
        <v>42291.739548611105</v>
      </c>
      <c r="T3536" s="14">
        <f>(((Table1[[#This Row],[deadline]]/60)/60)/24)+DATE(1970,1,1)</f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9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>ROUND(Table1[[#This Row],[pledged]]/Table1[[#This Row],[goal]]*100,0)</f>
        <v>5</v>
      </c>
      <c r="P3537">
        <f>IFERROR(ROUND(Table1[[#This Row],[pledged]]/Table1[[#This Row],[backers_count]],2),0)</f>
        <v>10</v>
      </c>
      <c r="Q3537" t="s">
        <v>8324</v>
      </c>
      <c r="R3537" t="s">
        <v>8327</v>
      </c>
      <c r="S3537" s="14">
        <f>(((Table1[[#This Row],[launched_at]]/60)/60)/24)+DATE(1970,1,1)</f>
        <v>42261.632916666669</v>
      </c>
      <c r="T3537" s="14">
        <f>(((Table1[[#This Row],[deadline]]/60)/60)/24)+DATE(1970,1,1)</f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9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>ROUND(Table1[[#This Row],[pledged]]/Table1[[#This Row],[goal]]*100,0)</f>
        <v>0</v>
      </c>
      <c r="P3538">
        <f>IFERROR(ROUND(Table1[[#This Row],[pledged]]/Table1[[#This Row],[backers_count]],2),0)</f>
        <v>5</v>
      </c>
      <c r="Q3538" t="s">
        <v>8324</v>
      </c>
      <c r="R3538" t="s">
        <v>8325</v>
      </c>
      <c r="S3538" s="14">
        <f>(((Table1[[#This Row],[launched_at]]/60)/60)/24)+DATE(1970,1,1)</f>
        <v>41825.055231481485</v>
      </c>
      <c r="T3538" s="14">
        <f>(((Table1[[#This Row],[deadline]]/60)/60)/24)+DATE(1970,1,1)</f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9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>ROUND(Table1[[#This Row],[pledged]]/Table1[[#This Row],[goal]]*100,0)</f>
        <v>0</v>
      </c>
      <c r="P3539">
        <f>IFERROR(ROUND(Table1[[#This Row],[pledged]]/Table1[[#This Row],[backers_count]],2),0)</f>
        <v>10</v>
      </c>
      <c r="Q3539" t="s">
        <v>8324</v>
      </c>
      <c r="R3539" t="s">
        <v>8325</v>
      </c>
      <c r="S3539" s="14">
        <f>(((Table1[[#This Row],[launched_at]]/60)/60)/24)+DATE(1970,1,1)</f>
        <v>42745.031469907408</v>
      </c>
      <c r="T3539" s="14">
        <f>(((Table1[[#This Row],[deadline]]/60)/60)/24)+DATE(1970,1,1)</f>
        <v>42785.031469907408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9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>ROUND(Table1[[#This Row],[pledged]]/Table1[[#This Row],[goal]]*100,0)</f>
        <v>1</v>
      </c>
      <c r="P3540">
        <f>IFERROR(ROUND(Table1[[#This Row],[pledged]]/Table1[[#This Row],[backers_count]],2),0)</f>
        <v>10</v>
      </c>
      <c r="Q3540" t="s">
        <v>8324</v>
      </c>
      <c r="R3540" t="s">
        <v>8325</v>
      </c>
      <c r="S3540" s="14">
        <f>(((Table1[[#This Row],[launched_at]]/60)/60)/24)+DATE(1970,1,1)</f>
        <v>41848.679803240739</v>
      </c>
      <c r="T3540" s="14">
        <f>(((Table1[[#This Row],[deadline]]/60)/60)/24)+DATE(1970,1,1)</f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9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>ROUND(Table1[[#This Row],[pledged]]/Table1[[#This Row],[goal]]*100,0)</f>
        <v>1</v>
      </c>
      <c r="P3541">
        <f>IFERROR(ROUND(Table1[[#This Row],[pledged]]/Table1[[#This Row],[backers_count]],2),0)</f>
        <v>10</v>
      </c>
      <c r="Q3541" t="s">
        <v>8324</v>
      </c>
      <c r="R3541" t="s">
        <v>8327</v>
      </c>
      <c r="S3541" s="14">
        <f>(((Table1[[#This Row],[launched_at]]/60)/60)/24)+DATE(1970,1,1)</f>
        <v>42803.842812499999</v>
      </c>
      <c r="T3541" s="14">
        <f>(((Table1[[#This Row],[deadline]]/60)/60)/24)+DATE(1970,1,1)</f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9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>ROUND(Table1[[#This Row],[pledged]]/Table1[[#This Row],[goal]]*100,0)</f>
        <v>0</v>
      </c>
      <c r="P3542">
        <f>IFERROR(ROUND(Table1[[#This Row],[pledged]]/Table1[[#This Row],[backers_count]],2),0)</f>
        <v>10</v>
      </c>
      <c r="Q3542" t="s">
        <v>8324</v>
      </c>
      <c r="R3542" t="s">
        <v>8327</v>
      </c>
      <c r="S3542" s="14">
        <f>(((Table1[[#This Row],[launched_at]]/60)/60)/24)+DATE(1970,1,1)</f>
        <v>42786.350231481483</v>
      </c>
      <c r="T3542" s="14">
        <f>(((Table1[[#This Row],[deadline]]/60)/60)/24)+DATE(1970,1,1)</f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9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>ROUND(Table1[[#This Row],[pledged]]/Table1[[#This Row],[goal]]*100,0)</f>
        <v>1</v>
      </c>
      <c r="P3543">
        <f>IFERROR(ROUND(Table1[[#This Row],[pledged]]/Table1[[#This Row],[backers_count]],2),0)</f>
        <v>10</v>
      </c>
      <c r="Q3543" t="s">
        <v>8324</v>
      </c>
      <c r="R3543" t="s">
        <v>8327</v>
      </c>
      <c r="S3543" s="14">
        <f>(((Table1[[#This Row],[launched_at]]/60)/60)/24)+DATE(1970,1,1)</f>
        <v>42048.711724537032</v>
      </c>
      <c r="T3543" s="14">
        <f>(((Table1[[#This Row],[deadline]]/60)/60)/24)+DATE(1970,1,1)</f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9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>ROUND(Table1[[#This Row],[pledged]]/Table1[[#This Row],[goal]]*100,0)</f>
        <v>10</v>
      </c>
      <c r="P3544">
        <f>IFERROR(ROUND(Table1[[#This Row],[pledged]]/Table1[[#This Row],[backers_count]],2),0)</f>
        <v>10</v>
      </c>
      <c r="Q3544" t="s">
        <v>8324</v>
      </c>
      <c r="R3544" t="s">
        <v>8327</v>
      </c>
      <c r="S3544" s="14">
        <f>(((Table1[[#This Row],[launched_at]]/60)/60)/24)+DATE(1970,1,1)</f>
        <v>41831.697939814818</v>
      </c>
      <c r="T3544" s="14">
        <f>(((Table1[[#This Row],[deadline]]/60)/60)/24)+DATE(1970,1,1)</f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9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>ROUND(Table1[[#This Row],[pledged]]/Table1[[#This Row],[goal]]*100,0)</f>
        <v>2</v>
      </c>
      <c r="P3545">
        <f>IFERROR(ROUND(Table1[[#This Row],[pledged]]/Table1[[#This Row],[backers_count]],2),0)</f>
        <v>5</v>
      </c>
      <c r="Q3545" t="s">
        <v>8324</v>
      </c>
      <c r="R3545" t="s">
        <v>8336</v>
      </c>
      <c r="S3545" s="14">
        <f>(((Table1[[#This Row],[launched_at]]/60)/60)/24)+DATE(1970,1,1)</f>
        <v>42201.436226851853</v>
      </c>
      <c r="T3545" s="14">
        <f>(((Table1[[#This Row],[deadline]]/60)/60)/24)+DATE(1970,1,1)</f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9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>ROUND(Table1[[#This Row],[pledged]]/Table1[[#This Row],[goal]]*100,0)</f>
        <v>2</v>
      </c>
      <c r="P3546">
        <f>IFERROR(ROUND(Table1[[#This Row],[pledged]]/Table1[[#This Row],[backers_count]],2),0)</f>
        <v>10</v>
      </c>
      <c r="Q3546" t="s">
        <v>8324</v>
      </c>
      <c r="R3546" t="s">
        <v>8327</v>
      </c>
      <c r="S3546" s="14">
        <f>(((Table1[[#This Row],[launched_at]]/60)/60)/24)+DATE(1970,1,1)</f>
        <v>42128.431064814817</v>
      </c>
      <c r="T3546" s="14">
        <f>(((Table1[[#This Row],[deadline]]/60)/60)/24)+DATE(1970,1,1)</f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9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>ROUND(Table1[[#This Row],[pledged]]/Table1[[#This Row],[goal]]*100,0)</f>
        <v>0</v>
      </c>
      <c r="P3547">
        <f>IFERROR(ROUND(Table1[[#This Row],[pledged]]/Table1[[#This Row],[backers_count]],2),0)</f>
        <v>10</v>
      </c>
      <c r="Q3547" t="s">
        <v>8324</v>
      </c>
      <c r="R3547" t="s">
        <v>8336</v>
      </c>
      <c r="S3547" s="14">
        <f>(((Table1[[#This Row],[launched_at]]/60)/60)/24)+DATE(1970,1,1)</f>
        <v>41865.659780092588</v>
      </c>
      <c r="T3547" s="14">
        <f>(((Table1[[#This Row],[deadline]]/60)/60)/24)+DATE(1970,1,1)</f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9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>ROUND(Table1[[#This Row],[pledged]]/Table1[[#This Row],[goal]]*100,0)</f>
        <v>0</v>
      </c>
      <c r="P3548">
        <f>IFERROR(ROUND(Table1[[#This Row],[pledged]]/Table1[[#This Row],[backers_count]],2),0)</f>
        <v>10</v>
      </c>
      <c r="Q3548" t="s">
        <v>8324</v>
      </c>
      <c r="R3548" t="s">
        <v>8336</v>
      </c>
      <c r="S3548" s="14">
        <f>(((Table1[[#This Row],[launched_at]]/60)/60)/24)+DATE(1970,1,1)</f>
        <v>42154.818819444445</v>
      </c>
      <c r="T3548" s="14">
        <f>(((Table1[[#This Row],[deadline]]/60)/60)/24)+DATE(1970,1,1)</f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9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>ROUND(Table1[[#This Row],[pledged]]/Table1[[#This Row],[goal]]*100,0)</f>
        <v>0</v>
      </c>
      <c r="P3549">
        <f>IFERROR(ROUND(Table1[[#This Row],[pledged]]/Table1[[#This Row],[backers_count]],2),0)</f>
        <v>10</v>
      </c>
      <c r="Q3549" t="s">
        <v>8324</v>
      </c>
      <c r="R3549" t="s">
        <v>8327</v>
      </c>
      <c r="S3549" s="14">
        <f>(((Table1[[#This Row],[launched_at]]/60)/60)/24)+DATE(1970,1,1)</f>
        <v>41863.527326388888</v>
      </c>
      <c r="T3549" s="14">
        <f>(((Table1[[#This Row],[deadline]]/60)/60)/24)+DATE(1970,1,1)</f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9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>ROUND(Table1[[#This Row],[pledged]]/Table1[[#This Row],[goal]]*100,0)</f>
        <v>0</v>
      </c>
      <c r="P3550">
        <f>IFERROR(ROUND(Table1[[#This Row],[pledged]]/Table1[[#This Row],[backers_count]],2),0)</f>
        <v>10</v>
      </c>
      <c r="Q3550" t="s">
        <v>8324</v>
      </c>
      <c r="R3550" t="s">
        <v>8327</v>
      </c>
      <c r="S3550" s="14">
        <f>(((Table1[[#This Row],[launched_at]]/60)/60)/24)+DATE(1970,1,1)</f>
        <v>42437.64534722222</v>
      </c>
      <c r="T3550" s="14">
        <f>(((Table1[[#This Row],[deadline]]/60)/60)/24)+DATE(1970,1,1)</f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9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>ROUND(Table1[[#This Row],[pledged]]/Table1[[#This Row],[goal]]*100,0)</f>
        <v>1</v>
      </c>
      <c r="P3551">
        <f>IFERROR(ROUND(Table1[[#This Row],[pledged]]/Table1[[#This Row],[backers_count]],2),0)</f>
        <v>10</v>
      </c>
      <c r="Q3551" t="s">
        <v>8324</v>
      </c>
      <c r="R3551" t="s">
        <v>8327</v>
      </c>
      <c r="S3551" s="14">
        <f>(((Table1[[#This Row],[launched_at]]/60)/60)/24)+DATE(1970,1,1)</f>
        <v>42217.670104166667</v>
      </c>
      <c r="T3551" s="14">
        <f>(((Table1[[#This Row],[deadline]]/60)/60)/24)+DATE(1970,1,1)</f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9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>ROUND(Table1[[#This Row],[pledged]]/Table1[[#This Row],[goal]]*100,0)</f>
        <v>0</v>
      </c>
      <c r="P3552">
        <f>IFERROR(ROUND(Table1[[#This Row],[pledged]]/Table1[[#This Row],[backers_count]],2),0)</f>
        <v>10</v>
      </c>
      <c r="Q3552" t="s">
        <v>8324</v>
      </c>
      <c r="R3552" t="s">
        <v>8327</v>
      </c>
      <c r="S3552" s="14">
        <f>(((Table1[[#This Row],[launched_at]]/60)/60)/24)+DATE(1970,1,1)</f>
        <v>42622.436412037037</v>
      </c>
      <c r="T3552" s="14">
        <f>(((Table1[[#This Row],[deadline]]/60)/60)/24)+DATE(1970,1,1)</f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9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>ROUND(Table1[[#This Row],[pledged]]/Table1[[#This Row],[goal]]*100,0)</f>
        <v>0</v>
      </c>
      <c r="P3553">
        <f>IFERROR(ROUND(Table1[[#This Row],[pledged]]/Table1[[#This Row],[backers_count]],2),0)</f>
        <v>10</v>
      </c>
      <c r="Q3553" t="s">
        <v>8324</v>
      </c>
      <c r="R3553" t="s">
        <v>8327</v>
      </c>
      <c r="S3553" s="14">
        <f>(((Table1[[#This Row],[launched_at]]/60)/60)/24)+DATE(1970,1,1)</f>
        <v>42058.603877314818</v>
      </c>
      <c r="T3553" s="14">
        <f>(((Table1[[#This Row],[deadline]]/60)/60)/24)+DATE(1970,1,1)</f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9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>ROUND(Table1[[#This Row],[pledged]]/Table1[[#This Row],[goal]]*100,0)</f>
        <v>0</v>
      </c>
      <c r="P3554">
        <f>IFERROR(ROUND(Table1[[#This Row],[pledged]]/Table1[[#This Row],[backers_count]],2),0)</f>
        <v>9</v>
      </c>
      <c r="Q3554" t="s">
        <v>8309</v>
      </c>
      <c r="R3554" t="s">
        <v>8343</v>
      </c>
      <c r="S3554" s="14">
        <f>(((Table1[[#This Row],[launched_at]]/60)/60)/24)+DATE(1970,1,1)</f>
        <v>42276.903333333335</v>
      </c>
      <c r="T3554" s="14">
        <f>(((Table1[[#This Row],[deadline]]/60)/60)/24)+DATE(1970,1,1)</f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9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>ROUND(Table1[[#This Row],[pledged]]/Table1[[#This Row],[goal]]*100,0)</f>
        <v>0</v>
      </c>
      <c r="P3555">
        <f>IFERROR(ROUND(Table1[[#This Row],[pledged]]/Table1[[#This Row],[backers_count]],2),0)</f>
        <v>4</v>
      </c>
      <c r="Q3555" t="s">
        <v>8322</v>
      </c>
      <c r="R3555" t="s">
        <v>8338</v>
      </c>
      <c r="S3555" s="14">
        <f>(((Table1[[#This Row],[launched_at]]/60)/60)/24)+DATE(1970,1,1)</f>
        <v>42396.911712962959</v>
      </c>
      <c r="T3555" s="14">
        <f>(((Table1[[#This Row],[deadline]]/60)/60)/24)+DATE(1970,1,1)</f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9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>ROUND(Table1[[#This Row],[pledged]]/Table1[[#This Row],[goal]]*100,0)</f>
        <v>0</v>
      </c>
      <c r="P3556">
        <f>IFERROR(ROUND(Table1[[#This Row],[pledged]]/Table1[[#This Row],[backers_count]],2),0)</f>
        <v>2</v>
      </c>
      <c r="Q3556" t="s">
        <v>8309</v>
      </c>
      <c r="R3556" t="s">
        <v>8311</v>
      </c>
      <c r="S3556" s="14">
        <f>(((Table1[[#This Row],[launched_at]]/60)/60)/24)+DATE(1970,1,1)</f>
        <v>41838.832152777781</v>
      </c>
      <c r="T3556" s="14">
        <f>(((Table1[[#This Row],[deadline]]/60)/60)/24)+DATE(1970,1,1)</f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9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>ROUND(Table1[[#This Row],[pledged]]/Table1[[#This Row],[goal]]*100,0)</f>
        <v>2</v>
      </c>
      <c r="P3557">
        <f>IFERROR(ROUND(Table1[[#This Row],[pledged]]/Table1[[#This Row],[backers_count]],2),0)</f>
        <v>2</v>
      </c>
      <c r="Q3557" t="s">
        <v>8309</v>
      </c>
      <c r="R3557" t="s">
        <v>8319</v>
      </c>
      <c r="S3557" s="14">
        <f>(((Table1[[#This Row],[launched_at]]/60)/60)/24)+DATE(1970,1,1)</f>
        <v>41864.04886574074</v>
      </c>
      <c r="T3557" s="14">
        <f>(((Table1[[#This Row],[deadline]]/60)/60)/24)+DATE(1970,1,1)</f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9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>ROUND(Table1[[#This Row],[pledged]]/Table1[[#This Row],[goal]]*100,0)</f>
        <v>1</v>
      </c>
      <c r="P3558">
        <f>IFERROR(ROUND(Table1[[#This Row],[pledged]]/Table1[[#This Row],[backers_count]],2),0)</f>
        <v>1</v>
      </c>
      <c r="Q3558" t="s">
        <v>8309</v>
      </c>
      <c r="R3558" t="s">
        <v>8343</v>
      </c>
      <c r="S3558" s="14">
        <f>(((Table1[[#This Row],[launched_at]]/60)/60)/24)+DATE(1970,1,1)</f>
        <v>41927.067627314813</v>
      </c>
      <c r="T3558" s="14">
        <f>(((Table1[[#This Row],[deadline]]/60)/60)/24)+DATE(1970,1,1)</f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9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>ROUND(Table1[[#This Row],[pledged]]/Table1[[#This Row],[goal]]*100,0)</f>
        <v>0</v>
      </c>
      <c r="P3559">
        <f>IFERROR(ROUND(Table1[[#This Row],[pledged]]/Table1[[#This Row],[backers_count]],2),0)</f>
        <v>8</v>
      </c>
      <c r="Q3559" t="s">
        <v>8320</v>
      </c>
      <c r="R3559" t="s">
        <v>8346</v>
      </c>
      <c r="S3559" s="14">
        <f>(((Table1[[#This Row],[launched_at]]/60)/60)/24)+DATE(1970,1,1)</f>
        <v>41974.704745370371</v>
      </c>
      <c r="T3559" s="14">
        <f>(((Table1[[#This Row],[deadline]]/60)/60)/24)+DATE(1970,1,1)</f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9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>ROUND(Table1[[#This Row],[pledged]]/Table1[[#This Row],[goal]]*100,0)</f>
        <v>0</v>
      </c>
      <c r="P3560">
        <f>IFERROR(ROUND(Table1[[#This Row],[pledged]]/Table1[[#This Row],[backers_count]],2),0)</f>
        <v>2.33</v>
      </c>
      <c r="Q3560" t="s">
        <v>8312</v>
      </c>
      <c r="R3560" t="s">
        <v>8349</v>
      </c>
      <c r="S3560" s="14">
        <f>(((Table1[[#This Row],[launched_at]]/60)/60)/24)+DATE(1970,1,1)</f>
        <v>42013.059027777781</v>
      </c>
      <c r="T3560" s="14">
        <f>(((Table1[[#This Row],[deadline]]/60)/60)/24)+DATE(1970,1,1)</f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9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>ROUND(Table1[[#This Row],[pledged]]/Table1[[#This Row],[goal]]*100,0)</f>
        <v>0</v>
      </c>
      <c r="P3561">
        <f>IFERROR(ROUND(Table1[[#This Row],[pledged]]/Table1[[#This Row],[backers_count]],2),0)</f>
        <v>2.33</v>
      </c>
      <c r="Q3561" t="s">
        <v>8324</v>
      </c>
      <c r="R3561" t="s">
        <v>8327</v>
      </c>
      <c r="S3561" s="14">
        <f>(((Table1[[#This Row],[launched_at]]/60)/60)/24)+DATE(1970,1,1)</f>
        <v>42465.128391203703</v>
      </c>
      <c r="T3561" s="14">
        <f>(((Table1[[#This Row],[deadline]]/60)/60)/24)+DATE(1970,1,1)</f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9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>ROUND(Table1[[#This Row],[pledged]]/Table1[[#This Row],[goal]]*100,0)</f>
        <v>0</v>
      </c>
      <c r="P3562">
        <f>IFERROR(ROUND(Table1[[#This Row],[pledged]]/Table1[[#This Row],[backers_count]],2),0)</f>
        <v>7</v>
      </c>
      <c r="Q3562" t="s">
        <v>8324</v>
      </c>
      <c r="R3562" t="s">
        <v>8327</v>
      </c>
      <c r="S3562" s="14">
        <f>(((Table1[[#This Row],[launched_at]]/60)/60)/24)+DATE(1970,1,1)</f>
        <v>42513.976319444439</v>
      </c>
      <c r="T3562" s="14">
        <f>(((Table1[[#This Row],[deadline]]/60)/60)/24)+DATE(1970,1,1)</f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9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>ROUND(Table1[[#This Row],[pledged]]/Table1[[#This Row],[goal]]*100,0)</f>
        <v>0</v>
      </c>
      <c r="P3563">
        <f>IFERROR(ROUND(Table1[[#This Row],[pledged]]/Table1[[#This Row],[backers_count]],2),0)</f>
        <v>3</v>
      </c>
      <c r="Q3563" t="s">
        <v>8322</v>
      </c>
      <c r="R3563" t="s">
        <v>8340</v>
      </c>
      <c r="S3563" s="14">
        <f>(((Table1[[#This Row],[launched_at]]/60)/60)/24)+DATE(1970,1,1)</f>
        <v>42275.861157407402</v>
      </c>
      <c r="T3563" s="14">
        <f>(((Table1[[#This Row],[deadline]]/60)/60)/24)+DATE(1970,1,1)</f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9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>ROUND(Table1[[#This Row],[pledged]]/Table1[[#This Row],[goal]]*100,0)</f>
        <v>1</v>
      </c>
      <c r="P3564">
        <f>IFERROR(ROUND(Table1[[#This Row],[pledged]]/Table1[[#This Row],[backers_count]],2),0)</f>
        <v>3</v>
      </c>
      <c r="Q3564" t="s">
        <v>8309</v>
      </c>
      <c r="R3564" t="s">
        <v>8343</v>
      </c>
      <c r="S3564" s="14">
        <f>(((Table1[[#This Row],[launched_at]]/60)/60)/24)+DATE(1970,1,1)</f>
        <v>42525.656944444447</v>
      </c>
      <c r="T3564" s="14">
        <f>(((Table1[[#This Row],[deadline]]/60)/60)/24)+DATE(1970,1,1)</f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9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>ROUND(Table1[[#This Row],[pledged]]/Table1[[#This Row],[goal]]*100,0)</f>
        <v>0</v>
      </c>
      <c r="P3565">
        <f>IFERROR(ROUND(Table1[[#This Row],[pledged]]/Table1[[#This Row],[backers_count]],2),0)</f>
        <v>3</v>
      </c>
      <c r="Q3565" t="s">
        <v>8309</v>
      </c>
      <c r="R3565" t="s">
        <v>8343</v>
      </c>
      <c r="S3565" s="14">
        <f>(((Table1[[#This Row],[launched_at]]/60)/60)/24)+DATE(1970,1,1)</f>
        <v>42646.896898148145</v>
      </c>
      <c r="T3565" s="14">
        <f>(((Table1[[#This Row],[deadline]]/60)/60)/24)+DATE(1970,1,1)</f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9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>ROUND(Table1[[#This Row],[pledged]]/Table1[[#This Row],[goal]]*100,0)</f>
        <v>0</v>
      </c>
      <c r="P3566">
        <f>IFERROR(ROUND(Table1[[#This Row],[pledged]]/Table1[[#This Row],[backers_count]],2),0)</f>
        <v>3</v>
      </c>
      <c r="Q3566" t="s">
        <v>8347</v>
      </c>
      <c r="R3566" t="s">
        <v>8348</v>
      </c>
      <c r="S3566" s="14">
        <f>(((Table1[[#This Row],[launched_at]]/60)/60)/24)+DATE(1970,1,1)</f>
        <v>42011.925937499997</v>
      </c>
      <c r="T3566" s="14">
        <f>(((Table1[[#This Row],[deadline]]/60)/60)/24)+DATE(1970,1,1)</f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9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>ROUND(Table1[[#This Row],[pledged]]/Table1[[#This Row],[goal]]*100,0)</f>
        <v>0</v>
      </c>
      <c r="P3567">
        <f>IFERROR(ROUND(Table1[[#This Row],[pledged]]/Table1[[#This Row],[backers_count]],2),0)</f>
        <v>6</v>
      </c>
      <c r="Q3567" t="s">
        <v>8312</v>
      </c>
      <c r="R3567" t="s">
        <v>8349</v>
      </c>
      <c r="S3567" s="14">
        <f>(((Table1[[#This Row],[launched_at]]/60)/60)/24)+DATE(1970,1,1)</f>
        <v>42395.456412037034</v>
      </c>
      <c r="T3567" s="14">
        <f>(((Table1[[#This Row],[deadline]]/60)/60)/24)+DATE(1970,1,1)</f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9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>ROUND(Table1[[#This Row],[pledged]]/Table1[[#This Row],[goal]]*100,0)</f>
        <v>0</v>
      </c>
      <c r="P3568">
        <f>IFERROR(ROUND(Table1[[#This Row],[pledged]]/Table1[[#This Row],[backers_count]],2),0)</f>
        <v>3</v>
      </c>
      <c r="Q3568" t="s">
        <v>8314</v>
      </c>
      <c r="R3568" t="s">
        <v>8356</v>
      </c>
      <c r="S3568" s="14">
        <f>(((Table1[[#This Row],[launched_at]]/60)/60)/24)+DATE(1970,1,1)</f>
        <v>41974.712245370371</v>
      </c>
      <c r="T3568" s="14">
        <f>(((Table1[[#This Row],[deadline]]/60)/60)/24)+DATE(1970,1,1)</f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9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>ROUND(Table1[[#This Row],[pledged]]/Table1[[#This Row],[goal]]*100,0)</f>
        <v>0</v>
      </c>
      <c r="P3569">
        <f>IFERROR(ROUND(Table1[[#This Row],[pledged]]/Table1[[#This Row],[backers_count]],2),0)</f>
        <v>3</v>
      </c>
      <c r="Q3569" t="s">
        <v>8317</v>
      </c>
      <c r="R3569" t="s">
        <v>8345</v>
      </c>
      <c r="S3569" s="14">
        <f>(((Table1[[#This Row],[launched_at]]/60)/60)/24)+DATE(1970,1,1)</f>
        <v>42413.649641203709</v>
      </c>
      <c r="T3569" s="14">
        <f>(((Table1[[#This Row],[deadline]]/60)/60)/24)+DATE(1970,1,1)</f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9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>ROUND(Table1[[#This Row],[pledged]]/Table1[[#This Row],[goal]]*100,0)</f>
        <v>1</v>
      </c>
      <c r="P3570">
        <f>IFERROR(ROUND(Table1[[#This Row],[pledged]]/Table1[[#This Row],[backers_count]],2),0)</f>
        <v>3</v>
      </c>
      <c r="Q3570" t="s">
        <v>8324</v>
      </c>
      <c r="R3570" t="s">
        <v>8327</v>
      </c>
      <c r="S3570" s="14">
        <f>(((Table1[[#This Row],[launched_at]]/60)/60)/24)+DATE(1970,1,1)</f>
        <v>41982.904386574075</v>
      </c>
      <c r="T3570" s="14">
        <f>(((Table1[[#This Row],[deadline]]/60)/60)/24)+DATE(1970,1,1)</f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9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>ROUND(Table1[[#This Row],[pledged]]/Table1[[#This Row],[goal]]*100,0)</f>
        <v>0</v>
      </c>
      <c r="P3571">
        <f>IFERROR(ROUND(Table1[[#This Row],[pledged]]/Table1[[#This Row],[backers_count]],2),0)</f>
        <v>5</v>
      </c>
      <c r="Q3571" t="s">
        <v>8322</v>
      </c>
      <c r="R3571" t="s">
        <v>8326</v>
      </c>
      <c r="S3571" s="14">
        <f>(((Table1[[#This Row],[launched_at]]/60)/60)/24)+DATE(1970,1,1)</f>
        <v>41792.687442129631</v>
      </c>
      <c r="T3571" s="14">
        <f>(((Table1[[#This Row],[deadline]]/60)/60)/24)+DATE(1970,1,1)</f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9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>ROUND(Table1[[#This Row],[pledged]]/Table1[[#This Row],[goal]]*100,0)</f>
        <v>0</v>
      </c>
      <c r="P3572">
        <f>IFERROR(ROUND(Table1[[#This Row],[pledged]]/Table1[[#This Row],[backers_count]],2),0)</f>
        <v>5</v>
      </c>
      <c r="Q3572" t="s">
        <v>8322</v>
      </c>
      <c r="R3572" t="s">
        <v>8340</v>
      </c>
      <c r="S3572" s="14">
        <f>(((Table1[[#This Row],[launched_at]]/60)/60)/24)+DATE(1970,1,1)</f>
        <v>42423.985567129625</v>
      </c>
      <c r="T3572" s="14">
        <f>(((Table1[[#This Row],[deadline]]/60)/60)/24)+DATE(1970,1,1)</f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9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>ROUND(Table1[[#This Row],[pledged]]/Table1[[#This Row],[goal]]*100,0)</f>
        <v>0</v>
      </c>
      <c r="P3573">
        <f>IFERROR(ROUND(Table1[[#This Row],[pledged]]/Table1[[#This Row],[backers_count]],2),0)</f>
        <v>5</v>
      </c>
      <c r="Q3573" t="s">
        <v>8322</v>
      </c>
      <c r="R3573" t="s">
        <v>8340</v>
      </c>
      <c r="S3573" s="14">
        <f>(((Table1[[#This Row],[launched_at]]/60)/60)/24)+DATE(1970,1,1)</f>
        <v>41331.555127314816</v>
      </c>
      <c r="T3573" s="14">
        <f>(((Table1[[#This Row],[deadline]]/60)/60)/24)+DATE(1970,1,1)</f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9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>ROUND(Table1[[#This Row],[pledged]]/Table1[[#This Row],[goal]]*100,0)</f>
        <v>1</v>
      </c>
      <c r="P3574">
        <f>IFERROR(ROUND(Table1[[#This Row],[pledged]]/Table1[[#This Row],[backers_count]],2),0)</f>
        <v>5</v>
      </c>
      <c r="Q3574" t="s">
        <v>8309</v>
      </c>
      <c r="R3574" t="s">
        <v>8343</v>
      </c>
      <c r="S3574" s="14">
        <f>(((Table1[[#This Row],[launched_at]]/60)/60)/24)+DATE(1970,1,1)</f>
        <v>42307.034074074079</v>
      </c>
      <c r="T3574" s="14">
        <f>(((Table1[[#This Row],[deadline]]/60)/60)/24)+DATE(1970,1,1)</f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9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>ROUND(Table1[[#This Row],[pledged]]/Table1[[#This Row],[goal]]*100,0)</f>
        <v>0</v>
      </c>
      <c r="P3575">
        <f>IFERROR(ROUND(Table1[[#This Row],[pledged]]/Table1[[#This Row],[backers_count]],2),0)</f>
        <v>5</v>
      </c>
      <c r="Q3575" t="s">
        <v>8312</v>
      </c>
      <c r="R3575" t="s">
        <v>8353</v>
      </c>
      <c r="S3575" s="14">
        <f>(((Table1[[#This Row],[launched_at]]/60)/60)/24)+DATE(1970,1,1)</f>
        <v>41471.446851851848</v>
      </c>
      <c r="T3575" s="14">
        <f>(((Table1[[#This Row],[deadline]]/60)/60)/24)+DATE(1970,1,1)</f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9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>ROUND(Table1[[#This Row],[pledged]]/Table1[[#This Row],[goal]]*100,0)</f>
        <v>0</v>
      </c>
      <c r="P3576">
        <f>IFERROR(ROUND(Table1[[#This Row],[pledged]]/Table1[[#This Row],[backers_count]],2),0)</f>
        <v>5</v>
      </c>
      <c r="Q3576" t="s">
        <v>8317</v>
      </c>
      <c r="R3576" t="s">
        <v>8335</v>
      </c>
      <c r="S3576" s="14">
        <f>(((Table1[[#This Row],[launched_at]]/60)/60)/24)+DATE(1970,1,1)</f>
        <v>42123.185798611114</v>
      </c>
      <c r="T3576" s="14">
        <f>(((Table1[[#This Row],[deadline]]/60)/60)/24)+DATE(1970,1,1)</f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9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>ROUND(Table1[[#This Row],[pledged]]/Table1[[#This Row],[goal]]*100,0)</f>
        <v>1</v>
      </c>
      <c r="P3577">
        <f>IFERROR(ROUND(Table1[[#This Row],[pledged]]/Table1[[#This Row],[backers_count]],2),0)</f>
        <v>5</v>
      </c>
      <c r="Q3577" t="s">
        <v>8317</v>
      </c>
      <c r="R3577" t="s">
        <v>8335</v>
      </c>
      <c r="S3577" s="14">
        <f>(((Table1[[#This Row],[launched_at]]/60)/60)/24)+DATE(1970,1,1)</f>
        <v>41835.977083333331</v>
      </c>
      <c r="T3577" s="14">
        <f>(((Table1[[#This Row],[deadline]]/60)/60)/24)+DATE(1970,1,1)</f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9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>ROUND(Table1[[#This Row],[pledged]]/Table1[[#This Row],[goal]]*100,0)</f>
        <v>0</v>
      </c>
      <c r="P3578">
        <f>IFERROR(ROUND(Table1[[#This Row],[pledged]]/Table1[[#This Row],[backers_count]],2),0)</f>
        <v>5</v>
      </c>
      <c r="Q3578" t="s">
        <v>8317</v>
      </c>
      <c r="R3578" t="s">
        <v>8335</v>
      </c>
      <c r="S3578" s="14">
        <f>(((Table1[[#This Row],[launched_at]]/60)/60)/24)+DATE(1970,1,1)</f>
        <v>41722.792407407411</v>
      </c>
      <c r="T3578" s="14">
        <f>(((Table1[[#This Row],[deadline]]/60)/60)/24)+DATE(1970,1,1)</f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9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>ROUND(Table1[[#This Row],[pledged]]/Table1[[#This Row],[goal]]*100,0)</f>
        <v>0</v>
      </c>
      <c r="P3579">
        <f>IFERROR(ROUND(Table1[[#This Row],[pledged]]/Table1[[#This Row],[backers_count]],2),0)</f>
        <v>5</v>
      </c>
      <c r="Q3579" t="s">
        <v>8317</v>
      </c>
      <c r="R3579" t="s">
        <v>8345</v>
      </c>
      <c r="S3579" s="14">
        <f>(((Table1[[#This Row],[launched_at]]/60)/60)/24)+DATE(1970,1,1)</f>
        <v>41975.347523148142</v>
      </c>
      <c r="T3579" s="14">
        <f>(((Table1[[#This Row],[deadline]]/60)/60)/24)+DATE(1970,1,1)</f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9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>ROUND(Table1[[#This Row],[pledged]]/Table1[[#This Row],[goal]]*100,0)</f>
        <v>0</v>
      </c>
      <c r="P3580">
        <f>IFERROR(ROUND(Table1[[#This Row],[pledged]]/Table1[[#This Row],[backers_count]],2),0)</f>
        <v>5</v>
      </c>
      <c r="Q3580" t="s">
        <v>8320</v>
      </c>
      <c r="R3580" t="s">
        <v>8346</v>
      </c>
      <c r="S3580" s="14">
        <f>(((Table1[[#This Row],[launched_at]]/60)/60)/24)+DATE(1970,1,1)</f>
        <v>41837.905694444446</v>
      </c>
      <c r="T3580" s="14">
        <f>(((Table1[[#This Row],[deadline]]/60)/60)/24)+DATE(1970,1,1)</f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9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>ROUND(Table1[[#This Row],[pledged]]/Table1[[#This Row],[goal]]*100,0)</f>
        <v>1</v>
      </c>
      <c r="P3581">
        <f>IFERROR(ROUND(Table1[[#This Row],[pledged]]/Table1[[#This Row],[backers_count]],2),0)</f>
        <v>5</v>
      </c>
      <c r="Q3581" t="s">
        <v>8328</v>
      </c>
      <c r="R3581" t="s">
        <v>8355</v>
      </c>
      <c r="S3581" s="14">
        <f>(((Table1[[#This Row],[launched_at]]/60)/60)/24)+DATE(1970,1,1)</f>
        <v>40782.165532407409</v>
      </c>
      <c r="T3581" s="14">
        <f>(((Table1[[#This Row],[deadline]]/60)/60)/24)+DATE(1970,1,1)</f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9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>ROUND(Table1[[#This Row],[pledged]]/Table1[[#This Row],[goal]]*100,0)</f>
        <v>0</v>
      </c>
      <c r="P3582">
        <f>IFERROR(ROUND(Table1[[#This Row],[pledged]]/Table1[[#This Row],[backers_count]],2),0)</f>
        <v>5</v>
      </c>
      <c r="Q3582" t="s">
        <v>8312</v>
      </c>
      <c r="R3582" t="s">
        <v>8353</v>
      </c>
      <c r="S3582" s="14">
        <f>(((Table1[[#This Row],[launched_at]]/60)/60)/24)+DATE(1970,1,1)</f>
        <v>41136.85805555556</v>
      </c>
      <c r="T3582" s="14">
        <f>(((Table1[[#This Row],[deadline]]/60)/60)/24)+DATE(1970,1,1)</f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9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>ROUND(Table1[[#This Row],[pledged]]/Table1[[#This Row],[goal]]*100,0)</f>
        <v>0</v>
      </c>
      <c r="P3583">
        <f>IFERROR(ROUND(Table1[[#This Row],[pledged]]/Table1[[#This Row],[backers_count]],2),0)</f>
        <v>5</v>
      </c>
      <c r="Q3583" t="s">
        <v>8312</v>
      </c>
      <c r="R3583" t="s">
        <v>8353</v>
      </c>
      <c r="S3583" s="14">
        <f>(((Table1[[#This Row],[launched_at]]/60)/60)/24)+DATE(1970,1,1)</f>
        <v>42527.007326388892</v>
      </c>
      <c r="T3583" s="14">
        <f>(((Table1[[#This Row],[deadline]]/60)/60)/24)+DATE(1970,1,1)</f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9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>ROUND(Table1[[#This Row],[pledged]]/Table1[[#This Row],[goal]]*100,0)</f>
        <v>1</v>
      </c>
      <c r="P3584">
        <f>IFERROR(ROUND(Table1[[#This Row],[pledged]]/Table1[[#This Row],[backers_count]],2),0)</f>
        <v>5</v>
      </c>
      <c r="Q3584" t="s">
        <v>8314</v>
      </c>
      <c r="R3584" t="s">
        <v>8352</v>
      </c>
      <c r="S3584" s="14">
        <f>(((Table1[[#This Row],[launched_at]]/60)/60)/24)+DATE(1970,1,1)</f>
        <v>42325.448958333334</v>
      </c>
      <c r="T3584" s="14">
        <f>(((Table1[[#This Row],[deadline]]/60)/60)/24)+DATE(1970,1,1)</f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9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>ROUND(Table1[[#This Row],[pledged]]/Table1[[#This Row],[goal]]*100,0)</f>
        <v>0</v>
      </c>
      <c r="P3585">
        <f>IFERROR(ROUND(Table1[[#This Row],[pledged]]/Table1[[#This Row],[backers_count]],2),0)</f>
        <v>5</v>
      </c>
      <c r="Q3585" t="s">
        <v>8328</v>
      </c>
      <c r="R3585" t="s">
        <v>8331</v>
      </c>
      <c r="S3585" s="14">
        <f>(((Table1[[#This Row],[launched_at]]/60)/60)/24)+DATE(1970,1,1)</f>
        <v>42791.669837962967</v>
      </c>
      <c r="T3585" s="14">
        <f>(((Table1[[#This Row],[deadline]]/60)/60)/24)+DATE(1970,1,1)</f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9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>ROUND(Table1[[#This Row],[pledged]]/Table1[[#This Row],[goal]]*100,0)</f>
        <v>0</v>
      </c>
      <c r="P3586">
        <f>IFERROR(ROUND(Table1[[#This Row],[pledged]]/Table1[[#This Row],[backers_count]],2),0)</f>
        <v>5</v>
      </c>
      <c r="Q3586" t="s">
        <v>8320</v>
      </c>
      <c r="R3586" t="s">
        <v>8346</v>
      </c>
      <c r="S3586" s="14">
        <f>(((Table1[[#This Row],[launched_at]]/60)/60)/24)+DATE(1970,1,1)</f>
        <v>42019.737766203703</v>
      </c>
      <c r="T3586" s="14">
        <f>(((Table1[[#This Row],[deadline]]/60)/60)/24)+DATE(1970,1,1)</f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9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>ROUND(Table1[[#This Row],[pledged]]/Table1[[#This Row],[goal]]*100,0)</f>
        <v>0</v>
      </c>
      <c r="P3587">
        <f>IFERROR(ROUND(Table1[[#This Row],[pledged]]/Table1[[#This Row],[backers_count]],2),0)</f>
        <v>1</v>
      </c>
      <c r="Q3587" t="s">
        <v>8320</v>
      </c>
      <c r="R3587" t="s">
        <v>8346</v>
      </c>
      <c r="S3587" s="14">
        <f>(((Table1[[#This Row],[launched_at]]/60)/60)/24)+DATE(1970,1,1)</f>
        <v>42027.856990740736</v>
      </c>
      <c r="T3587" s="14">
        <f>(((Table1[[#This Row],[deadline]]/60)/60)/24)+DATE(1970,1,1)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9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>ROUND(Table1[[#This Row],[pledged]]/Table1[[#This Row],[goal]]*100,0)</f>
        <v>1</v>
      </c>
      <c r="P3588">
        <f>IFERROR(ROUND(Table1[[#This Row],[pledged]]/Table1[[#This Row],[backers_count]],2),0)</f>
        <v>1</v>
      </c>
      <c r="Q3588" t="s">
        <v>8320</v>
      </c>
      <c r="R3588" t="s">
        <v>8346</v>
      </c>
      <c r="S3588" s="14">
        <f>(((Table1[[#This Row],[launched_at]]/60)/60)/24)+DATE(1970,1,1)</f>
        <v>42019.76944444445</v>
      </c>
      <c r="T3588" s="14">
        <f>(((Table1[[#This Row],[deadline]]/60)/60)/24)+DATE(1970,1,1)</f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9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>ROUND(Table1[[#This Row],[pledged]]/Table1[[#This Row],[goal]]*100,0)</f>
        <v>0</v>
      </c>
      <c r="P3589">
        <f>IFERROR(ROUND(Table1[[#This Row],[pledged]]/Table1[[#This Row],[backers_count]],2),0)</f>
        <v>5</v>
      </c>
      <c r="Q3589" t="s">
        <v>8320</v>
      </c>
      <c r="R3589" t="s">
        <v>8346</v>
      </c>
      <c r="S3589" s="14">
        <f>(((Table1[[#This Row],[launched_at]]/60)/60)/24)+DATE(1970,1,1)</f>
        <v>42333.330277777779</v>
      </c>
      <c r="T3589" s="14">
        <f>(((Table1[[#This Row],[deadline]]/60)/60)/24)+DATE(1970,1,1)</f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9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>ROUND(Table1[[#This Row],[pledged]]/Table1[[#This Row],[goal]]*100,0)</f>
        <v>0</v>
      </c>
      <c r="P3590">
        <f>IFERROR(ROUND(Table1[[#This Row],[pledged]]/Table1[[#This Row],[backers_count]],2),0)</f>
        <v>5</v>
      </c>
      <c r="Q3590" t="s">
        <v>8320</v>
      </c>
      <c r="R3590" t="s">
        <v>8346</v>
      </c>
      <c r="S3590" s="14">
        <f>(((Table1[[#This Row],[launched_at]]/60)/60)/24)+DATE(1970,1,1)</f>
        <v>42422.536192129628</v>
      </c>
      <c r="T3590" s="14">
        <f>(((Table1[[#This Row],[deadline]]/60)/60)/24)+DATE(1970,1,1)</f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9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>ROUND(Table1[[#This Row],[pledged]]/Table1[[#This Row],[goal]]*100,0)</f>
        <v>1</v>
      </c>
      <c r="P3591">
        <f>IFERROR(ROUND(Table1[[#This Row],[pledged]]/Table1[[#This Row],[backers_count]],2),0)</f>
        <v>5</v>
      </c>
      <c r="Q3591" t="s">
        <v>8324</v>
      </c>
      <c r="R3591" t="s">
        <v>8327</v>
      </c>
      <c r="S3591" s="14">
        <f>(((Table1[[#This Row],[launched_at]]/60)/60)/24)+DATE(1970,1,1)</f>
        <v>42453.428240740745</v>
      </c>
      <c r="T3591" s="14">
        <f>(((Table1[[#This Row],[deadline]]/60)/60)/24)+DATE(1970,1,1)</f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9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>ROUND(Table1[[#This Row],[pledged]]/Table1[[#This Row],[goal]]*100,0)</f>
        <v>0</v>
      </c>
      <c r="P3592">
        <f>IFERROR(ROUND(Table1[[#This Row],[pledged]]/Table1[[#This Row],[backers_count]],2),0)</f>
        <v>5</v>
      </c>
      <c r="Q3592" t="s">
        <v>8324</v>
      </c>
      <c r="R3592" t="s">
        <v>8327</v>
      </c>
      <c r="S3592" s="14">
        <f>(((Table1[[#This Row],[launched_at]]/60)/60)/24)+DATE(1970,1,1)</f>
        <v>41985.427361111113</v>
      </c>
      <c r="T3592" s="14">
        <f>(((Table1[[#This Row],[deadline]]/60)/60)/24)+DATE(1970,1,1)</f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9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>ROUND(Table1[[#This Row],[pledged]]/Table1[[#This Row],[goal]]*100,0)</f>
        <v>0</v>
      </c>
      <c r="P3593">
        <f>IFERROR(ROUND(Table1[[#This Row],[pledged]]/Table1[[#This Row],[backers_count]],2),0)</f>
        <v>5</v>
      </c>
      <c r="Q3593" t="s">
        <v>8324</v>
      </c>
      <c r="R3593" t="s">
        <v>8325</v>
      </c>
      <c r="S3593" s="14">
        <f>(((Table1[[#This Row],[launched_at]]/60)/60)/24)+DATE(1970,1,1)</f>
        <v>42060.04550925926</v>
      </c>
      <c r="T3593" s="14">
        <f>(((Table1[[#This Row],[deadline]]/60)/60)/24)+DATE(1970,1,1)</f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9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>ROUND(Table1[[#This Row],[pledged]]/Table1[[#This Row],[goal]]*100,0)</f>
        <v>0</v>
      </c>
      <c r="P3594">
        <f>IFERROR(ROUND(Table1[[#This Row],[pledged]]/Table1[[#This Row],[backers_count]],2),0)</f>
        <v>5</v>
      </c>
      <c r="Q3594" t="s">
        <v>8324</v>
      </c>
      <c r="R3594" t="s">
        <v>8336</v>
      </c>
      <c r="S3594" s="14">
        <f>(((Table1[[#This Row],[launched_at]]/60)/60)/24)+DATE(1970,1,1)</f>
        <v>41799.259039351848</v>
      </c>
      <c r="T3594" s="14">
        <f>(((Table1[[#This Row],[deadline]]/60)/60)/24)+DATE(1970,1,1)</f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9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>ROUND(Table1[[#This Row],[pledged]]/Table1[[#This Row],[goal]]*100,0)</f>
        <v>0</v>
      </c>
      <c r="P3595">
        <f>IFERROR(ROUND(Table1[[#This Row],[pledged]]/Table1[[#This Row],[backers_count]],2),0)</f>
        <v>5</v>
      </c>
      <c r="Q3595" t="s">
        <v>8324</v>
      </c>
      <c r="R3595" t="s">
        <v>8327</v>
      </c>
      <c r="S3595" s="14">
        <f>(((Table1[[#This Row],[launched_at]]/60)/60)/24)+DATE(1970,1,1)</f>
        <v>42492.98505787037</v>
      </c>
      <c r="T3595" s="14">
        <f>(((Table1[[#This Row],[deadline]]/60)/60)/24)+DATE(1970,1,1)</f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9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>ROUND(Table1[[#This Row],[pledged]]/Table1[[#This Row],[goal]]*100,0)</f>
        <v>0</v>
      </c>
      <c r="P3596">
        <f>IFERROR(ROUND(Table1[[#This Row],[pledged]]/Table1[[#This Row],[backers_count]],2),0)</f>
        <v>5</v>
      </c>
      <c r="Q3596" t="s">
        <v>8324</v>
      </c>
      <c r="R3596" t="s">
        <v>8327</v>
      </c>
      <c r="S3596" s="14">
        <f>(((Table1[[#This Row],[launched_at]]/60)/60)/24)+DATE(1970,1,1)</f>
        <v>41915.400219907409</v>
      </c>
      <c r="T3596" s="14">
        <f>(((Table1[[#This Row],[deadline]]/60)/60)/24)+DATE(1970,1,1)</f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9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>ROUND(Table1[[#This Row],[pledged]]/Table1[[#This Row],[goal]]*100,0)</f>
        <v>0</v>
      </c>
      <c r="P3597">
        <f>IFERROR(ROUND(Table1[[#This Row],[pledged]]/Table1[[#This Row],[backers_count]],2),0)</f>
        <v>5</v>
      </c>
      <c r="Q3597" t="s">
        <v>8324</v>
      </c>
      <c r="R3597" t="s">
        <v>8327</v>
      </c>
      <c r="S3597" s="14">
        <f>(((Table1[[#This Row],[launched_at]]/60)/60)/24)+DATE(1970,1,1)</f>
        <v>42109.801712962959</v>
      </c>
      <c r="T3597" s="14">
        <f>(((Table1[[#This Row],[deadline]]/60)/60)/24)+DATE(1970,1,1)</f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9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>ROUND(Table1[[#This Row],[pledged]]/Table1[[#This Row],[goal]]*100,0)</f>
        <v>0</v>
      </c>
      <c r="P3598">
        <f>IFERROR(ROUND(Table1[[#This Row],[pledged]]/Table1[[#This Row],[backers_count]],2),0)</f>
        <v>5</v>
      </c>
      <c r="Q3598" t="s">
        <v>8324</v>
      </c>
      <c r="R3598" t="s">
        <v>8327</v>
      </c>
      <c r="S3598" s="14">
        <f>(((Table1[[#This Row],[launched_at]]/60)/60)/24)+DATE(1970,1,1)</f>
        <v>41809.389930555553</v>
      </c>
      <c r="T3598" s="14">
        <f>(((Table1[[#This Row],[deadline]]/60)/60)/24)+DATE(1970,1,1)</f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9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>ROUND(Table1[[#This Row],[pledged]]/Table1[[#This Row],[goal]]*100,0)</f>
        <v>0</v>
      </c>
      <c r="P3599">
        <f>IFERROR(ROUND(Table1[[#This Row],[pledged]]/Table1[[#This Row],[backers_count]],2),0)</f>
        <v>5</v>
      </c>
      <c r="Q3599" t="s">
        <v>8324</v>
      </c>
      <c r="R3599" t="s">
        <v>8327</v>
      </c>
      <c r="S3599" s="14">
        <f>(((Table1[[#This Row],[launched_at]]/60)/60)/24)+DATE(1970,1,1)</f>
        <v>41848.772928240738</v>
      </c>
      <c r="T3599" s="14">
        <f>(((Table1[[#This Row],[deadline]]/60)/60)/24)+DATE(1970,1,1)</f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9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>ROUND(Table1[[#This Row],[pledged]]/Table1[[#This Row],[goal]]*100,0)</f>
        <v>0</v>
      </c>
      <c r="P3600">
        <f>IFERROR(ROUND(Table1[[#This Row],[pledged]]/Table1[[#This Row],[backers_count]],2),0)</f>
        <v>5</v>
      </c>
      <c r="Q3600" t="s">
        <v>8324</v>
      </c>
      <c r="R3600" t="s">
        <v>8327</v>
      </c>
      <c r="S3600" s="14">
        <f>(((Table1[[#This Row],[launched_at]]/60)/60)/24)+DATE(1970,1,1)</f>
        <v>42510.938900462963</v>
      </c>
      <c r="T3600" s="14">
        <f>(((Table1[[#This Row],[deadline]]/60)/60)/24)+DATE(1970,1,1)</f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9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>ROUND(Table1[[#This Row],[pledged]]/Table1[[#This Row],[goal]]*100,0)</f>
        <v>0</v>
      </c>
      <c r="P3601">
        <f>IFERROR(ROUND(Table1[[#This Row],[pledged]]/Table1[[#This Row],[backers_count]],2),0)</f>
        <v>4</v>
      </c>
      <c r="Q3601" t="s">
        <v>8309</v>
      </c>
      <c r="R3601" t="s">
        <v>8343</v>
      </c>
      <c r="S3601" s="14">
        <f>(((Table1[[#This Row],[launched_at]]/60)/60)/24)+DATE(1970,1,1)</f>
        <v>42131.455439814818</v>
      </c>
      <c r="T3601" s="14">
        <f>(((Table1[[#This Row],[deadline]]/60)/60)/24)+DATE(1970,1,1)</f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9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>ROUND(Table1[[#This Row],[pledged]]/Table1[[#This Row],[goal]]*100,0)</f>
        <v>0</v>
      </c>
      <c r="P3602">
        <f>IFERROR(ROUND(Table1[[#This Row],[pledged]]/Table1[[#This Row],[backers_count]],2),0)</f>
        <v>1.33</v>
      </c>
      <c r="Q3602" t="s">
        <v>8320</v>
      </c>
      <c r="R3602" t="s">
        <v>8346</v>
      </c>
      <c r="S3602" s="14">
        <f>(((Table1[[#This Row],[launched_at]]/60)/60)/24)+DATE(1970,1,1)</f>
        <v>42034.339363425926</v>
      </c>
      <c r="T3602" s="14">
        <f>(((Table1[[#This Row],[deadline]]/60)/60)/24)+DATE(1970,1,1)</f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9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>ROUND(Table1[[#This Row],[pledged]]/Table1[[#This Row],[goal]]*100,0)</f>
        <v>0</v>
      </c>
      <c r="P3603">
        <f>IFERROR(ROUND(Table1[[#This Row],[pledged]]/Table1[[#This Row],[backers_count]],2),0)</f>
        <v>2</v>
      </c>
      <c r="Q3603" t="s">
        <v>8317</v>
      </c>
      <c r="R3603" t="s">
        <v>8345</v>
      </c>
      <c r="S3603" s="14">
        <f>(((Table1[[#This Row],[launched_at]]/60)/60)/24)+DATE(1970,1,1)</f>
        <v>42645.367442129631</v>
      </c>
      <c r="T3603" s="14">
        <f>(((Table1[[#This Row],[deadline]]/60)/60)/24)+DATE(1970,1,1)</f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9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>ROUND(Table1[[#This Row],[pledged]]/Table1[[#This Row],[goal]]*100,0)</f>
        <v>0</v>
      </c>
      <c r="P3604">
        <f>IFERROR(ROUND(Table1[[#This Row],[pledged]]/Table1[[#This Row],[backers_count]],2),0)</f>
        <v>2</v>
      </c>
      <c r="Q3604" t="s">
        <v>8324</v>
      </c>
      <c r="R3604" t="s">
        <v>8327</v>
      </c>
      <c r="S3604" s="14">
        <f>(((Table1[[#This Row],[launched_at]]/60)/60)/24)+DATE(1970,1,1)</f>
        <v>41812.77443287037</v>
      </c>
      <c r="T3604" s="14">
        <f>(((Table1[[#This Row],[deadline]]/60)/60)/24)+DATE(1970,1,1)</f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9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>ROUND(Table1[[#This Row],[pledged]]/Table1[[#This Row],[goal]]*100,0)</f>
        <v>0</v>
      </c>
      <c r="P3605">
        <f>IFERROR(ROUND(Table1[[#This Row],[pledged]]/Table1[[#This Row],[backers_count]],2),0)</f>
        <v>1</v>
      </c>
      <c r="Q3605" t="s">
        <v>8322</v>
      </c>
      <c r="R3605" t="s">
        <v>8326</v>
      </c>
      <c r="S3605" s="14">
        <f>(((Table1[[#This Row],[launched_at]]/60)/60)/24)+DATE(1970,1,1)</f>
        <v>42375.996886574074</v>
      </c>
      <c r="T3605" s="14">
        <f>(((Table1[[#This Row],[deadline]]/60)/60)/24)+DATE(1970,1,1)</f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9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>ROUND(Table1[[#This Row],[pledged]]/Table1[[#This Row],[goal]]*100,0)</f>
        <v>0</v>
      </c>
      <c r="P3606">
        <f>IFERROR(ROUND(Table1[[#This Row],[pledged]]/Table1[[#This Row],[backers_count]],2),0)</f>
        <v>1</v>
      </c>
      <c r="Q3606" t="s">
        <v>8322</v>
      </c>
      <c r="R3606" t="s">
        <v>8340</v>
      </c>
      <c r="S3606" s="14">
        <f>(((Table1[[#This Row],[launched_at]]/60)/60)/24)+DATE(1970,1,1)</f>
        <v>41500.747453703705</v>
      </c>
      <c r="T3606" s="14">
        <f>(((Table1[[#This Row],[deadline]]/60)/60)/24)+DATE(1970,1,1)</f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9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>ROUND(Table1[[#This Row],[pledged]]/Table1[[#This Row],[goal]]*100,0)</f>
        <v>0</v>
      </c>
      <c r="P3607">
        <f>IFERROR(ROUND(Table1[[#This Row],[pledged]]/Table1[[#This Row],[backers_count]],2),0)</f>
        <v>1</v>
      </c>
      <c r="Q3607" t="s">
        <v>8309</v>
      </c>
      <c r="R3607" t="s">
        <v>8311</v>
      </c>
      <c r="S3607" s="14">
        <f>(((Table1[[#This Row],[launched_at]]/60)/60)/24)+DATE(1970,1,1)</f>
        <v>42615.753310185188</v>
      </c>
      <c r="T3607" s="14">
        <f>(((Table1[[#This Row],[deadline]]/60)/60)/24)+DATE(1970,1,1)</f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9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>ROUND(Table1[[#This Row],[pledged]]/Table1[[#This Row],[goal]]*100,0)</f>
        <v>3</v>
      </c>
      <c r="P3608">
        <f>IFERROR(ROUND(Table1[[#This Row],[pledged]]/Table1[[#This Row],[backers_count]],2),0)</f>
        <v>1</v>
      </c>
      <c r="Q3608" t="s">
        <v>8312</v>
      </c>
      <c r="R3608" t="s">
        <v>8349</v>
      </c>
      <c r="S3608" s="14">
        <f>(((Table1[[#This Row],[launched_at]]/60)/60)/24)+DATE(1970,1,1)</f>
        <v>42524.667662037042</v>
      </c>
      <c r="T3608" s="14">
        <f>(((Table1[[#This Row],[deadline]]/60)/60)/24)+DATE(1970,1,1)</f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9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>ROUND(Table1[[#This Row],[pledged]]/Table1[[#This Row],[goal]]*100,0)</f>
        <v>0</v>
      </c>
      <c r="P3609">
        <f>IFERROR(ROUND(Table1[[#This Row],[pledged]]/Table1[[#This Row],[backers_count]],2),0)</f>
        <v>1</v>
      </c>
      <c r="Q3609" t="s">
        <v>8314</v>
      </c>
      <c r="R3609" t="s">
        <v>8352</v>
      </c>
      <c r="S3609" s="14">
        <f>(((Table1[[#This Row],[launched_at]]/60)/60)/24)+DATE(1970,1,1)</f>
        <v>42033.845543981486</v>
      </c>
      <c r="T3609" s="14">
        <f>(((Table1[[#This Row],[deadline]]/60)/60)/24)+DATE(1970,1,1)</f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9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>ROUND(Table1[[#This Row],[pledged]]/Table1[[#This Row],[goal]]*100,0)</f>
        <v>0</v>
      </c>
      <c r="P3610">
        <f>IFERROR(ROUND(Table1[[#This Row],[pledged]]/Table1[[#This Row],[backers_count]],2),0)</f>
        <v>1.5</v>
      </c>
      <c r="Q3610" t="s">
        <v>8309</v>
      </c>
      <c r="R3610" t="s">
        <v>8343</v>
      </c>
      <c r="S3610" s="14">
        <f>(((Table1[[#This Row],[launched_at]]/60)/60)/24)+DATE(1970,1,1)</f>
        <v>42031.362187499995</v>
      </c>
      <c r="T3610" s="14">
        <f>(((Table1[[#This Row],[deadline]]/60)/60)/24)+DATE(1970,1,1)</f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9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>ROUND(Table1[[#This Row],[pledged]]/Table1[[#This Row],[goal]]*100,0)</f>
        <v>0</v>
      </c>
      <c r="P3611">
        <f>IFERROR(ROUND(Table1[[#This Row],[pledged]]/Table1[[#This Row],[backers_count]],2),0)</f>
        <v>1</v>
      </c>
      <c r="Q3611" t="s">
        <v>8324</v>
      </c>
      <c r="R3611" t="s">
        <v>8325</v>
      </c>
      <c r="S3611" s="14">
        <f>(((Table1[[#This Row],[launched_at]]/60)/60)/24)+DATE(1970,1,1)</f>
        <v>42460.374305555553</v>
      </c>
      <c r="T3611" s="14">
        <f>(((Table1[[#This Row],[deadline]]/60)/60)/24)+DATE(1970,1,1)</f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9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>ROUND(Table1[[#This Row],[pledged]]/Table1[[#This Row],[goal]]*100,0)</f>
        <v>0</v>
      </c>
      <c r="P3612">
        <f>IFERROR(ROUND(Table1[[#This Row],[pledged]]/Table1[[#This Row],[backers_count]],2),0)</f>
        <v>1.5</v>
      </c>
      <c r="Q3612" t="s">
        <v>8324</v>
      </c>
      <c r="R3612" t="s">
        <v>8336</v>
      </c>
      <c r="S3612" s="14">
        <f>(((Table1[[#This Row],[launched_at]]/60)/60)/24)+DATE(1970,1,1)</f>
        <v>41849.887037037035</v>
      </c>
      <c r="T3612" s="14">
        <f>(((Table1[[#This Row],[deadline]]/60)/60)/24)+DATE(1970,1,1)</f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9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>ROUND(Table1[[#This Row],[pledged]]/Table1[[#This Row],[goal]]*100,0)</f>
        <v>0</v>
      </c>
      <c r="P3613">
        <f>IFERROR(ROUND(Table1[[#This Row],[pledged]]/Table1[[#This Row],[backers_count]],2),0)</f>
        <v>1.5</v>
      </c>
      <c r="Q3613" t="s">
        <v>8324</v>
      </c>
      <c r="R3613" t="s">
        <v>8327</v>
      </c>
      <c r="S3613" s="14">
        <f>(((Table1[[#This Row],[launched_at]]/60)/60)/24)+DATE(1970,1,1)</f>
        <v>42095.229166666672</v>
      </c>
      <c r="T3613" s="14">
        <f>(((Table1[[#This Row],[deadline]]/60)/60)/24)+DATE(1970,1,1)</f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9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>ROUND(Table1[[#This Row],[pledged]]/Table1[[#This Row],[goal]]*100,0)</f>
        <v>0</v>
      </c>
      <c r="P3614">
        <f>IFERROR(ROUND(Table1[[#This Row],[pledged]]/Table1[[#This Row],[backers_count]],2),0)</f>
        <v>3</v>
      </c>
      <c r="Q3614" t="s">
        <v>8324</v>
      </c>
      <c r="R3614" t="s">
        <v>8327</v>
      </c>
      <c r="S3614" s="14">
        <f>(((Table1[[#This Row],[launched_at]]/60)/60)/24)+DATE(1970,1,1)</f>
        <v>42107.864722222221</v>
      </c>
      <c r="T3614" s="14">
        <f>(((Table1[[#This Row],[deadline]]/60)/60)/24)+DATE(1970,1,1)</f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9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>ROUND(Table1[[#This Row],[pledged]]/Table1[[#This Row],[goal]]*100,0)</f>
        <v>2</v>
      </c>
      <c r="P3615">
        <f>IFERROR(ROUND(Table1[[#This Row],[pledged]]/Table1[[#This Row],[backers_count]],2),0)</f>
        <v>1.5</v>
      </c>
      <c r="Q3615" t="s">
        <v>8324</v>
      </c>
      <c r="R3615" t="s">
        <v>8327</v>
      </c>
      <c r="S3615" s="14">
        <f>(((Table1[[#This Row],[launched_at]]/60)/60)/24)+DATE(1970,1,1)</f>
        <v>42307.189270833333</v>
      </c>
      <c r="T3615" s="14">
        <f>(((Table1[[#This Row],[deadline]]/60)/60)/24)+DATE(1970,1,1)</f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9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>ROUND(Table1[[#This Row],[pledged]]/Table1[[#This Row],[goal]]*100,0)</f>
        <v>0</v>
      </c>
      <c r="P3616">
        <f>IFERROR(ROUND(Table1[[#This Row],[pledged]]/Table1[[#This Row],[backers_count]],2),0)</f>
        <v>1</v>
      </c>
      <c r="Q3616" t="s">
        <v>8324</v>
      </c>
      <c r="R3616" t="s">
        <v>8327</v>
      </c>
      <c r="S3616" s="14">
        <f>(((Table1[[#This Row],[launched_at]]/60)/60)/24)+DATE(1970,1,1)</f>
        <v>42358.573182870372</v>
      </c>
      <c r="T3616" s="14">
        <f>(((Table1[[#This Row],[deadline]]/60)/60)/24)+DATE(1970,1,1)</f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9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>ROUND(Table1[[#This Row],[pledged]]/Table1[[#This Row],[goal]]*100,0)</f>
        <v>0</v>
      </c>
      <c r="P3617">
        <f>IFERROR(ROUND(Table1[[#This Row],[pledged]]/Table1[[#This Row],[backers_count]],2),0)</f>
        <v>1</v>
      </c>
      <c r="Q3617" t="s">
        <v>8322</v>
      </c>
      <c r="R3617" t="s">
        <v>8340</v>
      </c>
      <c r="S3617" s="14">
        <f>(((Table1[[#This Row],[launched_at]]/60)/60)/24)+DATE(1970,1,1)</f>
        <v>42130.335358796292</v>
      </c>
      <c r="T3617" s="14">
        <f>(((Table1[[#This Row],[deadline]]/60)/60)/24)+DATE(1970,1,1)</f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9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>ROUND(Table1[[#This Row],[pledged]]/Table1[[#This Row],[goal]]*100,0)</f>
        <v>0</v>
      </c>
      <c r="P3618">
        <f>IFERROR(ROUND(Table1[[#This Row],[pledged]]/Table1[[#This Row],[backers_count]],2),0)</f>
        <v>2</v>
      </c>
      <c r="Q3618" t="s">
        <v>8309</v>
      </c>
      <c r="R3618" t="s">
        <v>8343</v>
      </c>
      <c r="S3618" s="14">
        <f>(((Table1[[#This Row],[launched_at]]/60)/60)/24)+DATE(1970,1,1)</f>
        <v>42076.092152777783</v>
      </c>
      <c r="T3618" s="14">
        <f>(((Table1[[#This Row],[deadline]]/60)/60)/24)+DATE(1970,1,1)</f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9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>ROUND(Table1[[#This Row],[pledged]]/Table1[[#This Row],[goal]]*100,0)</f>
        <v>0</v>
      </c>
      <c r="P3619">
        <f>IFERROR(ROUND(Table1[[#This Row],[pledged]]/Table1[[#This Row],[backers_count]],2),0)</f>
        <v>2</v>
      </c>
      <c r="Q3619" t="s">
        <v>8312</v>
      </c>
      <c r="R3619" t="s">
        <v>8353</v>
      </c>
      <c r="S3619" s="14">
        <f>(((Table1[[#This Row],[launched_at]]/60)/60)/24)+DATE(1970,1,1)</f>
        <v>41729.702314814815</v>
      </c>
      <c r="T3619" s="14">
        <f>(((Table1[[#This Row],[deadline]]/60)/60)/24)+DATE(1970,1,1)</f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9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>ROUND(Table1[[#This Row],[pledged]]/Table1[[#This Row],[goal]]*100,0)</f>
        <v>0</v>
      </c>
      <c r="P3620">
        <f>IFERROR(ROUND(Table1[[#This Row],[pledged]]/Table1[[#This Row],[backers_count]],2),0)</f>
        <v>1</v>
      </c>
      <c r="Q3620" t="s">
        <v>8312</v>
      </c>
      <c r="R3620" t="s">
        <v>8349</v>
      </c>
      <c r="S3620" s="14">
        <f>(((Table1[[#This Row],[launched_at]]/60)/60)/24)+DATE(1970,1,1)</f>
        <v>41931.959016203706</v>
      </c>
      <c r="T3620" s="14">
        <f>(((Table1[[#This Row],[deadline]]/60)/60)/24)+DATE(1970,1,1)</f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9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>ROUND(Table1[[#This Row],[pledged]]/Table1[[#This Row],[goal]]*100,0)</f>
        <v>0</v>
      </c>
      <c r="P3621">
        <f>IFERROR(ROUND(Table1[[#This Row],[pledged]]/Table1[[#This Row],[backers_count]],2),0)</f>
        <v>1</v>
      </c>
      <c r="Q3621" t="s">
        <v>8314</v>
      </c>
      <c r="R3621" t="s">
        <v>8354</v>
      </c>
      <c r="S3621" s="14">
        <f>(((Table1[[#This Row],[launched_at]]/60)/60)/24)+DATE(1970,1,1)</f>
        <v>42023.143414351856</v>
      </c>
      <c r="T3621" s="14">
        <f>(((Table1[[#This Row],[deadline]]/60)/60)/24)+DATE(1970,1,1)</f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9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>ROUND(Table1[[#This Row],[pledged]]/Table1[[#This Row],[goal]]*100,0)</f>
        <v>2</v>
      </c>
      <c r="P3622">
        <f>IFERROR(ROUND(Table1[[#This Row],[pledged]]/Table1[[#This Row],[backers_count]],2),0)</f>
        <v>1</v>
      </c>
      <c r="Q3622" t="s">
        <v>8317</v>
      </c>
      <c r="R3622" t="s">
        <v>8335</v>
      </c>
      <c r="S3622" s="14">
        <f>(((Table1[[#This Row],[launched_at]]/60)/60)/24)+DATE(1970,1,1)</f>
        <v>42066.733587962968</v>
      </c>
      <c r="T3622" s="14">
        <f>(((Table1[[#This Row],[deadline]]/60)/60)/24)+DATE(1970,1,1)</f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9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>ROUND(Table1[[#This Row],[pledged]]/Table1[[#This Row],[goal]]*100,0)</f>
        <v>1</v>
      </c>
      <c r="P3623">
        <f>IFERROR(ROUND(Table1[[#This Row],[pledged]]/Table1[[#This Row],[backers_count]],2),0)</f>
        <v>1</v>
      </c>
      <c r="Q3623" t="s">
        <v>8317</v>
      </c>
      <c r="R3623" t="s">
        <v>8335</v>
      </c>
      <c r="S3623" s="14">
        <f>(((Table1[[#This Row],[launched_at]]/60)/60)/24)+DATE(1970,1,1)</f>
        <v>41647.632256944446</v>
      </c>
      <c r="T3623" s="14">
        <f>(((Table1[[#This Row],[deadline]]/60)/60)/24)+DATE(1970,1,1)</f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9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>ROUND(Table1[[#This Row],[pledged]]/Table1[[#This Row],[goal]]*100,0)</f>
        <v>0</v>
      </c>
      <c r="P3624">
        <f>IFERROR(ROUND(Table1[[#This Row],[pledged]]/Table1[[#This Row],[backers_count]],2),0)</f>
        <v>2</v>
      </c>
      <c r="Q3624" t="s">
        <v>8309</v>
      </c>
      <c r="R3624" t="s">
        <v>8343</v>
      </c>
      <c r="S3624" s="14">
        <f>(((Table1[[#This Row],[launched_at]]/60)/60)/24)+DATE(1970,1,1)</f>
        <v>42377.70694444445</v>
      </c>
      <c r="T3624" s="14">
        <f>(((Table1[[#This Row],[deadline]]/60)/60)/24)+DATE(1970,1,1)</f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9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>ROUND(Table1[[#This Row],[pledged]]/Table1[[#This Row],[goal]]*100,0)</f>
        <v>0</v>
      </c>
      <c r="P3625">
        <f>IFERROR(ROUND(Table1[[#This Row],[pledged]]/Table1[[#This Row],[backers_count]],2),0)</f>
        <v>1</v>
      </c>
      <c r="Q3625" t="s">
        <v>8320</v>
      </c>
      <c r="R3625" t="s">
        <v>8346</v>
      </c>
      <c r="S3625" s="14">
        <f>(((Table1[[#This Row],[launched_at]]/60)/60)/24)+DATE(1970,1,1)</f>
        <v>42489.099687499998</v>
      </c>
      <c r="T3625" s="14">
        <f>(((Table1[[#This Row],[deadline]]/60)/60)/24)+DATE(1970,1,1)</f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9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>ROUND(Table1[[#This Row],[pledged]]/Table1[[#This Row],[goal]]*100,0)</f>
        <v>0</v>
      </c>
      <c r="P3626">
        <f>IFERROR(ROUND(Table1[[#This Row],[pledged]]/Table1[[#This Row],[backers_count]],2),0)</f>
        <v>1</v>
      </c>
      <c r="Q3626" t="s">
        <v>8320</v>
      </c>
      <c r="R3626" t="s">
        <v>8346</v>
      </c>
      <c r="S3626" s="14">
        <f>(((Table1[[#This Row],[launched_at]]/60)/60)/24)+DATE(1970,1,1)</f>
        <v>42041.218715277777</v>
      </c>
      <c r="T3626" s="14">
        <f>(((Table1[[#This Row],[deadline]]/60)/60)/24)+DATE(1970,1,1)</f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9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>ROUND(Table1[[#This Row],[pledged]]/Table1[[#This Row],[goal]]*100,0)</f>
        <v>0</v>
      </c>
      <c r="P3627">
        <f>IFERROR(ROUND(Table1[[#This Row],[pledged]]/Table1[[#This Row],[backers_count]],2),0)</f>
        <v>1</v>
      </c>
      <c r="Q3627" t="s">
        <v>8312</v>
      </c>
      <c r="R3627" t="s">
        <v>8357</v>
      </c>
      <c r="S3627" s="14">
        <f>(((Table1[[#This Row],[launched_at]]/60)/60)/24)+DATE(1970,1,1)</f>
        <v>41745.826273148145</v>
      </c>
      <c r="T3627" s="14">
        <f>(((Table1[[#This Row],[deadline]]/60)/60)/24)+DATE(1970,1,1)</f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9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>ROUND(Table1[[#This Row],[pledged]]/Table1[[#This Row],[goal]]*100,0)</f>
        <v>0</v>
      </c>
      <c r="P3628">
        <f>IFERROR(ROUND(Table1[[#This Row],[pledged]]/Table1[[#This Row],[backers_count]],2),0)</f>
        <v>1</v>
      </c>
      <c r="Q3628" t="s">
        <v>8324</v>
      </c>
      <c r="R3628" t="s">
        <v>8327</v>
      </c>
      <c r="S3628" s="14">
        <f>(((Table1[[#This Row],[launched_at]]/60)/60)/24)+DATE(1970,1,1)</f>
        <v>42444.877743055549</v>
      </c>
      <c r="T3628" s="14">
        <f>(((Table1[[#This Row],[deadline]]/60)/60)/24)+DATE(1970,1,1)</f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9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>ROUND(Table1[[#This Row],[pledged]]/Table1[[#This Row],[goal]]*100,0)</f>
        <v>0</v>
      </c>
      <c r="P3629">
        <f>IFERROR(ROUND(Table1[[#This Row],[pledged]]/Table1[[#This Row],[backers_count]],2),0)</f>
        <v>1</v>
      </c>
      <c r="Q3629" t="s">
        <v>8324</v>
      </c>
      <c r="R3629" t="s">
        <v>8327</v>
      </c>
      <c r="S3629" s="14">
        <f>(((Table1[[#This Row],[launched_at]]/60)/60)/24)+DATE(1970,1,1)</f>
        <v>41828.922905092593</v>
      </c>
      <c r="T3629" s="14">
        <f>(((Table1[[#This Row],[deadline]]/60)/60)/24)+DATE(1970,1,1)</f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9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>ROUND(Table1[[#This Row],[pledged]]/Table1[[#This Row],[goal]]*100,0)</f>
        <v>0</v>
      </c>
      <c r="P3630">
        <f>IFERROR(ROUND(Table1[[#This Row],[pledged]]/Table1[[#This Row],[backers_count]],2),0)</f>
        <v>1</v>
      </c>
      <c r="Q3630" t="s">
        <v>8324</v>
      </c>
      <c r="R3630" t="s">
        <v>8325</v>
      </c>
      <c r="S3630" s="14">
        <f>(((Table1[[#This Row],[launched_at]]/60)/60)/24)+DATE(1970,1,1)</f>
        <v>42567.531157407408</v>
      </c>
      <c r="T3630" s="14">
        <f>(((Table1[[#This Row],[deadline]]/60)/60)/24)+DATE(1970,1,1)</f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9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>ROUND(Table1[[#This Row],[pledged]]/Table1[[#This Row],[goal]]*100,0)</f>
        <v>0</v>
      </c>
      <c r="P3631">
        <f>IFERROR(ROUND(Table1[[#This Row],[pledged]]/Table1[[#This Row],[backers_count]],2),0)</f>
        <v>1</v>
      </c>
      <c r="Q3631" t="s">
        <v>8324</v>
      </c>
      <c r="R3631" t="s">
        <v>8325</v>
      </c>
      <c r="S3631" s="14">
        <f>(((Table1[[#This Row],[launched_at]]/60)/60)/24)+DATE(1970,1,1)</f>
        <v>42658.690532407403</v>
      </c>
      <c r="T3631" s="14">
        <f>(((Table1[[#This Row],[deadline]]/60)/60)/24)+DATE(1970,1,1)</f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9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>ROUND(Table1[[#This Row],[pledged]]/Table1[[#This Row],[goal]]*100,0)</f>
        <v>0</v>
      </c>
      <c r="P3632">
        <f>IFERROR(ROUND(Table1[[#This Row],[pledged]]/Table1[[#This Row],[backers_count]],2),0)</f>
        <v>1</v>
      </c>
      <c r="Q3632" t="s">
        <v>8324</v>
      </c>
      <c r="R3632" t="s">
        <v>8336</v>
      </c>
      <c r="S3632" s="14">
        <f>(((Table1[[#This Row],[launched_at]]/60)/60)/24)+DATE(1970,1,1)</f>
        <v>42437.094490740739</v>
      </c>
      <c r="T3632" s="14">
        <f>(((Table1[[#This Row],[deadline]]/60)/60)/24)+DATE(1970,1,1)</f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9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>ROUND(Table1[[#This Row],[pledged]]/Table1[[#This Row],[goal]]*100,0)</f>
        <v>0</v>
      </c>
      <c r="P3633">
        <f>IFERROR(ROUND(Table1[[#This Row],[pledged]]/Table1[[#This Row],[backers_count]],2),0)</f>
        <v>2</v>
      </c>
      <c r="Q3633" t="s">
        <v>8324</v>
      </c>
      <c r="R3633" t="s">
        <v>8327</v>
      </c>
      <c r="S3633" s="14">
        <f>(((Table1[[#This Row],[launched_at]]/60)/60)/24)+DATE(1970,1,1)</f>
        <v>42391.772997685184</v>
      </c>
      <c r="T3633" s="14">
        <f>(((Table1[[#This Row],[deadline]]/60)/60)/24)+DATE(1970,1,1)</f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9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>ROUND(Table1[[#This Row],[pledged]]/Table1[[#This Row],[goal]]*100,0)</f>
        <v>0</v>
      </c>
      <c r="P3634">
        <f>IFERROR(ROUND(Table1[[#This Row],[pledged]]/Table1[[#This Row],[backers_count]],2),0)</f>
        <v>1</v>
      </c>
      <c r="Q3634" t="s">
        <v>8322</v>
      </c>
      <c r="R3634" t="s">
        <v>8338</v>
      </c>
      <c r="S3634" s="14">
        <f>(((Table1[[#This Row],[launched_at]]/60)/60)/24)+DATE(1970,1,1)</f>
        <v>42096.704976851848</v>
      </c>
      <c r="T3634" s="14">
        <f>(((Table1[[#This Row],[deadline]]/60)/60)/24)+DATE(1970,1,1)</f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9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>ROUND(Table1[[#This Row],[pledged]]/Table1[[#This Row],[goal]]*100,0)</f>
        <v>0</v>
      </c>
      <c r="P3635">
        <f>IFERROR(ROUND(Table1[[#This Row],[pledged]]/Table1[[#This Row],[backers_count]],2),0)</f>
        <v>1</v>
      </c>
      <c r="Q3635" t="s">
        <v>8322</v>
      </c>
      <c r="R3635" t="s">
        <v>8326</v>
      </c>
      <c r="S3635" s="14">
        <f>(((Table1[[#This Row],[launched_at]]/60)/60)/24)+DATE(1970,1,1)</f>
        <v>42534.180717592593</v>
      </c>
      <c r="T3635" s="14">
        <f>(((Table1[[#This Row],[deadline]]/60)/60)/24)+DATE(1970,1,1)</f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9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>ROUND(Table1[[#This Row],[pledged]]/Table1[[#This Row],[goal]]*100,0)</f>
        <v>0</v>
      </c>
      <c r="P3636">
        <f>IFERROR(ROUND(Table1[[#This Row],[pledged]]/Table1[[#This Row],[backers_count]],2),0)</f>
        <v>1</v>
      </c>
      <c r="Q3636" t="s">
        <v>8322</v>
      </c>
      <c r="R3636" t="s">
        <v>8326</v>
      </c>
      <c r="S3636" s="14">
        <f>(((Table1[[#This Row],[launched_at]]/60)/60)/24)+DATE(1970,1,1)</f>
        <v>42416.881018518514</v>
      </c>
      <c r="T3636" s="14">
        <f>(((Table1[[#This Row],[deadline]]/60)/60)/24)+DATE(1970,1,1)</f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9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>ROUND(Table1[[#This Row],[pledged]]/Table1[[#This Row],[goal]]*100,0)</f>
        <v>0</v>
      </c>
      <c r="P3637">
        <f>IFERROR(ROUND(Table1[[#This Row],[pledged]]/Table1[[#This Row],[backers_count]],2),0)</f>
        <v>1</v>
      </c>
      <c r="Q3637" t="s">
        <v>8322</v>
      </c>
      <c r="R3637" t="s">
        <v>8326</v>
      </c>
      <c r="S3637" s="14">
        <f>(((Table1[[#This Row],[launched_at]]/60)/60)/24)+DATE(1970,1,1)</f>
        <v>42009.64061342593</v>
      </c>
      <c r="T3637" s="14">
        <f>(((Table1[[#This Row],[deadline]]/60)/60)/24)+DATE(1970,1,1)</f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9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>ROUND(Table1[[#This Row],[pledged]]/Table1[[#This Row],[goal]]*100,0)</f>
        <v>0</v>
      </c>
      <c r="P3638">
        <f>IFERROR(ROUND(Table1[[#This Row],[pledged]]/Table1[[#This Row],[backers_count]],2),0)</f>
        <v>1</v>
      </c>
      <c r="Q3638" t="s">
        <v>8322</v>
      </c>
      <c r="R3638" t="s">
        <v>8340</v>
      </c>
      <c r="S3638" s="14">
        <f>(((Table1[[#This Row],[launched_at]]/60)/60)/24)+DATE(1970,1,1)</f>
        <v>42488.848784722228</v>
      </c>
      <c r="T3638" s="14">
        <f>(((Table1[[#This Row],[deadline]]/60)/60)/24)+DATE(1970,1,1)</f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9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>ROUND(Table1[[#This Row],[pledged]]/Table1[[#This Row],[goal]]*100,0)</f>
        <v>0</v>
      </c>
      <c r="P3639">
        <f>IFERROR(ROUND(Table1[[#This Row],[pledged]]/Table1[[#This Row],[backers_count]],2),0)</f>
        <v>1</v>
      </c>
      <c r="Q3639" t="s">
        <v>8322</v>
      </c>
      <c r="R3639" t="s">
        <v>8340</v>
      </c>
      <c r="S3639" s="14">
        <f>(((Table1[[#This Row],[launched_at]]/60)/60)/24)+DATE(1970,1,1)</f>
        <v>42753.329039351855</v>
      </c>
      <c r="T3639" s="14">
        <f>(((Table1[[#This Row],[deadline]]/60)/60)/24)+DATE(1970,1,1)</f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9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>ROUND(Table1[[#This Row],[pledged]]/Table1[[#This Row],[goal]]*100,0)</f>
        <v>0</v>
      </c>
      <c r="P3640">
        <f>IFERROR(ROUND(Table1[[#This Row],[pledged]]/Table1[[#This Row],[backers_count]],2),0)</f>
        <v>1</v>
      </c>
      <c r="Q3640" t="s">
        <v>8322</v>
      </c>
      <c r="R3640" t="s">
        <v>8340</v>
      </c>
      <c r="S3640" s="14">
        <f>(((Table1[[#This Row],[launched_at]]/60)/60)/24)+DATE(1970,1,1)</f>
        <v>41620.93141203704</v>
      </c>
      <c r="T3640" s="14">
        <f>(((Table1[[#This Row],[deadline]]/60)/60)/24)+DATE(1970,1,1)</f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9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>ROUND(Table1[[#This Row],[pledged]]/Table1[[#This Row],[goal]]*100,0)</f>
        <v>0</v>
      </c>
      <c r="P3641">
        <f>IFERROR(ROUND(Table1[[#This Row],[pledged]]/Table1[[#This Row],[backers_count]],2),0)</f>
        <v>1</v>
      </c>
      <c r="Q3641" t="s">
        <v>8309</v>
      </c>
      <c r="R3641" t="s">
        <v>8343</v>
      </c>
      <c r="S3641" s="14">
        <f>(((Table1[[#This Row],[launched_at]]/60)/60)/24)+DATE(1970,1,1)</f>
        <v>42009.817199074074</v>
      </c>
      <c r="T3641" s="14">
        <f>(((Table1[[#This Row],[deadline]]/60)/60)/24)+DATE(1970,1,1)</f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9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>ROUND(Table1[[#This Row],[pledged]]/Table1[[#This Row],[goal]]*100,0)</f>
        <v>0</v>
      </c>
      <c r="P3642">
        <f>IFERROR(ROUND(Table1[[#This Row],[pledged]]/Table1[[#This Row],[backers_count]],2),0)</f>
        <v>1</v>
      </c>
      <c r="Q3642" t="s">
        <v>8309</v>
      </c>
      <c r="R3642" t="s">
        <v>8343</v>
      </c>
      <c r="S3642" s="14">
        <f>(((Table1[[#This Row],[launched_at]]/60)/60)/24)+DATE(1970,1,1)</f>
        <v>42433.737453703703</v>
      </c>
      <c r="T3642" s="14">
        <f>(((Table1[[#This Row],[deadline]]/60)/60)/24)+DATE(1970,1,1)</f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9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>ROUND(Table1[[#This Row],[pledged]]/Table1[[#This Row],[goal]]*100,0)</f>
        <v>0</v>
      </c>
      <c r="P3643">
        <f>IFERROR(ROUND(Table1[[#This Row],[pledged]]/Table1[[#This Row],[backers_count]],2),0)</f>
        <v>1</v>
      </c>
      <c r="Q3643" t="s">
        <v>8309</v>
      </c>
      <c r="R3643" t="s">
        <v>8343</v>
      </c>
      <c r="S3643" s="14">
        <f>(((Table1[[#This Row],[launched_at]]/60)/60)/24)+DATE(1970,1,1)</f>
        <v>42411.942997685182</v>
      </c>
      <c r="T3643" s="14">
        <f>(((Table1[[#This Row],[deadline]]/60)/60)/24)+DATE(1970,1,1)</f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9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>ROUND(Table1[[#This Row],[pledged]]/Table1[[#This Row],[goal]]*100,0)</f>
        <v>0</v>
      </c>
      <c r="P3644">
        <f>IFERROR(ROUND(Table1[[#This Row],[pledged]]/Table1[[#This Row],[backers_count]],2),0)</f>
        <v>1</v>
      </c>
      <c r="Q3644" t="s">
        <v>8309</v>
      </c>
      <c r="R3644" t="s">
        <v>8343</v>
      </c>
      <c r="S3644" s="14">
        <f>(((Table1[[#This Row],[launched_at]]/60)/60)/24)+DATE(1970,1,1)</f>
        <v>42535.68440972222</v>
      </c>
      <c r="T3644" s="14">
        <f>(((Table1[[#This Row],[deadline]]/60)/60)/24)+DATE(1970,1,1)</f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9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>ROUND(Table1[[#This Row],[pledged]]/Table1[[#This Row],[goal]]*100,0)</f>
        <v>0</v>
      </c>
      <c r="P3645">
        <f>IFERROR(ROUND(Table1[[#This Row],[pledged]]/Table1[[#This Row],[backers_count]],2),0)</f>
        <v>1</v>
      </c>
      <c r="Q3645" t="s">
        <v>8309</v>
      </c>
      <c r="R3645" t="s">
        <v>8343</v>
      </c>
      <c r="S3645" s="14">
        <f>(((Table1[[#This Row],[launched_at]]/60)/60)/24)+DATE(1970,1,1)</f>
        <v>42031.471666666665</v>
      </c>
      <c r="T3645" s="14">
        <f>(((Table1[[#This Row],[deadline]]/60)/60)/24)+DATE(1970,1,1)</f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9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>ROUND(Table1[[#This Row],[pledged]]/Table1[[#This Row],[goal]]*100,0)</f>
        <v>0</v>
      </c>
      <c r="P3646">
        <f>IFERROR(ROUND(Table1[[#This Row],[pledged]]/Table1[[#This Row],[backers_count]],2),0)</f>
        <v>1</v>
      </c>
      <c r="Q3646" t="s">
        <v>8309</v>
      </c>
      <c r="R3646" t="s">
        <v>8343</v>
      </c>
      <c r="S3646" s="14">
        <f>(((Table1[[#This Row],[launched_at]]/60)/60)/24)+DATE(1970,1,1)</f>
        <v>42605.908182870371</v>
      </c>
      <c r="T3646" s="14">
        <f>(((Table1[[#This Row],[deadline]]/60)/60)/24)+DATE(1970,1,1)</f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9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>ROUND(Table1[[#This Row],[pledged]]/Table1[[#This Row],[goal]]*100,0)</f>
        <v>0</v>
      </c>
      <c r="P3647">
        <f>IFERROR(ROUND(Table1[[#This Row],[pledged]]/Table1[[#This Row],[backers_count]],2),0)</f>
        <v>1</v>
      </c>
      <c r="Q3647" t="s">
        <v>8309</v>
      </c>
      <c r="R3647" t="s">
        <v>8343</v>
      </c>
      <c r="S3647" s="14">
        <f>(((Table1[[#This Row],[launched_at]]/60)/60)/24)+DATE(1970,1,1)</f>
        <v>42052.93850694444</v>
      </c>
      <c r="T3647" s="14">
        <f>(((Table1[[#This Row],[deadline]]/60)/60)/24)+DATE(1970,1,1)</f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9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>ROUND(Table1[[#This Row],[pledged]]/Table1[[#This Row],[goal]]*100,0)</f>
        <v>0</v>
      </c>
      <c r="P3648">
        <f>IFERROR(ROUND(Table1[[#This Row],[pledged]]/Table1[[#This Row],[backers_count]],2),0)</f>
        <v>1</v>
      </c>
      <c r="Q3648" t="s">
        <v>8309</v>
      </c>
      <c r="R3648" t="s">
        <v>8343</v>
      </c>
      <c r="S3648" s="14">
        <f>(((Table1[[#This Row],[launched_at]]/60)/60)/24)+DATE(1970,1,1)</f>
        <v>42178.614571759259</v>
      </c>
      <c r="T3648" s="14">
        <f>(((Table1[[#This Row],[deadline]]/60)/60)/24)+DATE(1970,1,1)</f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9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>ROUND(Table1[[#This Row],[pledged]]/Table1[[#This Row],[goal]]*100,0)</f>
        <v>0</v>
      </c>
      <c r="P3649">
        <f>IFERROR(ROUND(Table1[[#This Row],[pledged]]/Table1[[#This Row],[backers_count]],2),0)</f>
        <v>1</v>
      </c>
      <c r="Q3649" t="s">
        <v>8309</v>
      </c>
      <c r="R3649" t="s">
        <v>8343</v>
      </c>
      <c r="S3649" s="14">
        <f>(((Table1[[#This Row],[launched_at]]/60)/60)/24)+DATE(1970,1,1)</f>
        <v>41908.650347222225</v>
      </c>
      <c r="T3649" s="14">
        <f>(((Table1[[#This Row],[deadline]]/60)/60)/24)+DATE(1970,1,1)</f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9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>ROUND(Table1[[#This Row],[pledged]]/Table1[[#This Row],[goal]]*100,0)</f>
        <v>0</v>
      </c>
      <c r="P3650">
        <f>IFERROR(ROUND(Table1[[#This Row],[pledged]]/Table1[[#This Row],[backers_count]],2),0)</f>
        <v>1</v>
      </c>
      <c r="Q3650" t="s">
        <v>8309</v>
      </c>
      <c r="R3650" t="s">
        <v>8343</v>
      </c>
      <c r="S3650" s="14">
        <f>(((Table1[[#This Row],[launched_at]]/60)/60)/24)+DATE(1970,1,1)</f>
        <v>42031.928576388891</v>
      </c>
      <c r="T3650" s="14">
        <f>(((Table1[[#This Row],[deadline]]/60)/60)/24)+DATE(1970,1,1)</f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9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>ROUND(Table1[[#This Row],[pledged]]/Table1[[#This Row],[goal]]*100,0)</f>
        <v>0</v>
      </c>
      <c r="P3651">
        <f>IFERROR(ROUND(Table1[[#This Row],[pledged]]/Table1[[#This Row],[backers_count]],2),0)</f>
        <v>1</v>
      </c>
      <c r="Q3651" t="s">
        <v>8309</v>
      </c>
      <c r="R3651" t="s">
        <v>8343</v>
      </c>
      <c r="S3651" s="14">
        <f>(((Table1[[#This Row],[launched_at]]/60)/60)/24)+DATE(1970,1,1)</f>
        <v>41865.583275462966</v>
      </c>
      <c r="T3651" s="14">
        <f>(((Table1[[#This Row],[deadline]]/60)/60)/24)+DATE(1970,1,1)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9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>ROUND(Table1[[#This Row],[pledged]]/Table1[[#This Row],[goal]]*100,0)</f>
        <v>0</v>
      </c>
      <c r="P3652">
        <f>IFERROR(ROUND(Table1[[#This Row],[pledged]]/Table1[[#This Row],[backers_count]],2),0)</f>
        <v>1</v>
      </c>
      <c r="Q3652" t="s">
        <v>8309</v>
      </c>
      <c r="R3652" t="s">
        <v>8311</v>
      </c>
      <c r="S3652" s="14">
        <f>(((Table1[[#This Row],[launched_at]]/60)/60)/24)+DATE(1970,1,1)</f>
        <v>42639.805601851855</v>
      </c>
      <c r="T3652" s="14">
        <f>(((Table1[[#This Row],[deadline]]/60)/60)/24)+DATE(1970,1,1)</f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9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>ROUND(Table1[[#This Row],[pledged]]/Table1[[#This Row],[goal]]*100,0)</f>
        <v>0</v>
      </c>
      <c r="P3653">
        <f>IFERROR(ROUND(Table1[[#This Row],[pledged]]/Table1[[#This Row],[backers_count]],2),0)</f>
        <v>1</v>
      </c>
      <c r="Q3653" t="s">
        <v>8309</v>
      </c>
      <c r="R3653" t="s">
        <v>8311</v>
      </c>
      <c r="S3653" s="14">
        <f>(((Table1[[#This Row],[launched_at]]/60)/60)/24)+DATE(1970,1,1)</f>
        <v>41815.927106481482</v>
      </c>
      <c r="T3653" s="14">
        <f>(((Table1[[#This Row],[deadline]]/60)/60)/24)+DATE(1970,1,1)</f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9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>ROUND(Table1[[#This Row],[pledged]]/Table1[[#This Row],[goal]]*100,0)</f>
        <v>0</v>
      </c>
      <c r="P3654">
        <f>IFERROR(ROUND(Table1[[#This Row],[pledged]]/Table1[[#This Row],[backers_count]],2),0)</f>
        <v>1</v>
      </c>
      <c r="Q3654" t="s">
        <v>8347</v>
      </c>
      <c r="R3654" t="s">
        <v>8348</v>
      </c>
      <c r="S3654" s="14">
        <f>(((Table1[[#This Row],[launched_at]]/60)/60)/24)+DATE(1970,1,1)</f>
        <v>41918.818460648145</v>
      </c>
      <c r="T3654" s="14">
        <f>(((Table1[[#This Row],[deadline]]/60)/60)/24)+DATE(1970,1,1)</f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9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>ROUND(Table1[[#This Row],[pledged]]/Table1[[#This Row],[goal]]*100,0)</f>
        <v>0</v>
      </c>
      <c r="P3655">
        <f>IFERROR(ROUND(Table1[[#This Row],[pledged]]/Table1[[#This Row],[backers_count]],2),0)</f>
        <v>1</v>
      </c>
      <c r="Q3655" t="s">
        <v>8317</v>
      </c>
      <c r="R3655" t="s">
        <v>8335</v>
      </c>
      <c r="S3655" s="14">
        <f>(((Table1[[#This Row],[launched_at]]/60)/60)/24)+DATE(1970,1,1)</f>
        <v>42347.203587962969</v>
      </c>
      <c r="T3655" s="14">
        <f>(((Table1[[#This Row],[deadline]]/60)/60)/24)+DATE(1970,1,1)</f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9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>ROUND(Table1[[#This Row],[pledged]]/Table1[[#This Row],[goal]]*100,0)</f>
        <v>0</v>
      </c>
      <c r="P3656">
        <f>IFERROR(ROUND(Table1[[#This Row],[pledged]]/Table1[[#This Row],[backers_count]],2),0)</f>
        <v>1</v>
      </c>
      <c r="Q3656" t="s">
        <v>8317</v>
      </c>
      <c r="R3656" t="s">
        <v>8345</v>
      </c>
      <c r="S3656" s="14">
        <f>(((Table1[[#This Row],[launched_at]]/60)/60)/24)+DATE(1970,1,1)</f>
        <v>41828.649502314816</v>
      </c>
      <c r="T3656" s="14">
        <f>(((Table1[[#This Row],[deadline]]/60)/60)/24)+DATE(1970,1,1)</f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9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>ROUND(Table1[[#This Row],[pledged]]/Table1[[#This Row],[goal]]*100,0)</f>
        <v>0</v>
      </c>
      <c r="P3657">
        <f>IFERROR(ROUND(Table1[[#This Row],[pledged]]/Table1[[#This Row],[backers_count]],2),0)</f>
        <v>1</v>
      </c>
      <c r="Q3657" t="s">
        <v>8317</v>
      </c>
      <c r="R3657" t="s">
        <v>8345</v>
      </c>
      <c r="S3657" s="14">
        <f>(((Table1[[#This Row],[launched_at]]/60)/60)/24)+DATE(1970,1,1)</f>
        <v>41958.285046296296</v>
      </c>
      <c r="T3657" s="14">
        <f>(((Table1[[#This Row],[deadline]]/60)/60)/24)+DATE(1970,1,1)</f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9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>ROUND(Table1[[#This Row],[pledged]]/Table1[[#This Row],[goal]]*100,0)</f>
        <v>0</v>
      </c>
      <c r="P3658">
        <f>IFERROR(ROUND(Table1[[#This Row],[pledged]]/Table1[[#This Row],[backers_count]],2),0)</f>
        <v>1</v>
      </c>
      <c r="Q3658" t="s">
        <v>8309</v>
      </c>
      <c r="R3658" t="s">
        <v>8311</v>
      </c>
      <c r="S3658" s="14">
        <f>(((Table1[[#This Row],[launched_at]]/60)/60)/24)+DATE(1970,1,1)</f>
        <v>42393.961909722217</v>
      </c>
      <c r="T3658" s="14">
        <f>(((Table1[[#This Row],[deadline]]/60)/60)/24)+DATE(1970,1,1)</f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9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>ROUND(Table1[[#This Row],[pledged]]/Table1[[#This Row],[goal]]*100,0)</f>
        <v>0</v>
      </c>
      <c r="P3659">
        <f>IFERROR(ROUND(Table1[[#This Row],[pledged]]/Table1[[#This Row],[backers_count]],2),0)</f>
        <v>1</v>
      </c>
      <c r="Q3659" t="s">
        <v>8312</v>
      </c>
      <c r="R3659" t="s">
        <v>8349</v>
      </c>
      <c r="S3659" s="14">
        <f>(((Table1[[#This Row],[launched_at]]/60)/60)/24)+DATE(1970,1,1)</f>
        <v>42479.318518518514</v>
      </c>
      <c r="T3659" s="14">
        <f>(((Table1[[#This Row],[deadline]]/60)/60)/24)+DATE(1970,1,1)</f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9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>ROUND(Table1[[#This Row],[pledged]]/Table1[[#This Row],[goal]]*100,0)</f>
        <v>0</v>
      </c>
      <c r="P3660">
        <f>IFERROR(ROUND(Table1[[#This Row],[pledged]]/Table1[[#This Row],[backers_count]],2),0)</f>
        <v>1</v>
      </c>
      <c r="Q3660" t="s">
        <v>8312</v>
      </c>
      <c r="R3660" t="s">
        <v>8349</v>
      </c>
      <c r="S3660" s="14">
        <f>(((Table1[[#This Row],[launched_at]]/60)/60)/24)+DATE(1970,1,1)</f>
        <v>42708.25309027778</v>
      </c>
      <c r="T3660" s="14">
        <f>(((Table1[[#This Row],[deadline]]/60)/60)/24)+DATE(1970,1,1)</f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9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>ROUND(Table1[[#This Row],[pledged]]/Table1[[#This Row],[goal]]*100,0)</f>
        <v>0</v>
      </c>
      <c r="P3661">
        <f>IFERROR(ROUND(Table1[[#This Row],[pledged]]/Table1[[#This Row],[backers_count]],2),0)</f>
        <v>1</v>
      </c>
      <c r="Q3661" t="s">
        <v>8312</v>
      </c>
      <c r="R3661" t="s">
        <v>8349</v>
      </c>
      <c r="S3661" s="14">
        <f>(((Table1[[#This Row],[launched_at]]/60)/60)/24)+DATE(1970,1,1)</f>
        <v>42486.748414351852</v>
      </c>
      <c r="T3661" s="14">
        <f>(((Table1[[#This Row],[deadline]]/60)/60)/24)+DATE(1970,1,1)</f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9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>ROUND(Table1[[#This Row],[pledged]]/Table1[[#This Row],[goal]]*100,0)</f>
        <v>0</v>
      </c>
      <c r="P3662">
        <f>IFERROR(ROUND(Table1[[#This Row],[pledged]]/Table1[[#This Row],[backers_count]],2),0)</f>
        <v>1</v>
      </c>
      <c r="Q3662" t="s">
        <v>8312</v>
      </c>
      <c r="R3662" t="s">
        <v>8349</v>
      </c>
      <c r="S3662" s="14">
        <f>(((Table1[[#This Row],[launched_at]]/60)/60)/24)+DATE(1970,1,1)</f>
        <v>42390.171261574069</v>
      </c>
      <c r="T3662" s="14">
        <f>(((Table1[[#This Row],[deadline]]/60)/60)/24)+DATE(1970,1,1)</f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9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>ROUND(Table1[[#This Row],[pledged]]/Table1[[#This Row],[goal]]*100,0)</f>
        <v>0</v>
      </c>
      <c r="P3663">
        <f>IFERROR(ROUND(Table1[[#This Row],[pledged]]/Table1[[#This Row],[backers_count]],2),0)</f>
        <v>1</v>
      </c>
      <c r="Q3663" t="s">
        <v>8312</v>
      </c>
      <c r="R3663" t="s">
        <v>8353</v>
      </c>
      <c r="S3663" s="14">
        <f>(((Table1[[#This Row],[launched_at]]/60)/60)/24)+DATE(1970,1,1)</f>
        <v>41444.64261574074</v>
      </c>
      <c r="T3663" s="14">
        <f>(((Table1[[#This Row],[deadline]]/60)/60)/24)+DATE(1970,1,1)</f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9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>ROUND(Table1[[#This Row],[pledged]]/Table1[[#This Row],[goal]]*100,0)</f>
        <v>0</v>
      </c>
      <c r="P3664">
        <f>IFERROR(ROUND(Table1[[#This Row],[pledged]]/Table1[[#This Row],[backers_count]],2),0)</f>
        <v>1</v>
      </c>
      <c r="Q3664" t="s">
        <v>8314</v>
      </c>
      <c r="R3664" t="s">
        <v>8356</v>
      </c>
      <c r="S3664" s="14">
        <f>(((Table1[[#This Row],[launched_at]]/60)/60)/24)+DATE(1970,1,1)</f>
        <v>42031.884652777779</v>
      </c>
      <c r="T3664" s="14">
        <f>(((Table1[[#This Row],[deadline]]/60)/60)/24)+DATE(1970,1,1)</f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9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>ROUND(Table1[[#This Row],[pledged]]/Table1[[#This Row],[goal]]*100,0)</f>
        <v>0</v>
      </c>
      <c r="P3665">
        <f>IFERROR(ROUND(Table1[[#This Row],[pledged]]/Table1[[#This Row],[backers_count]],2),0)</f>
        <v>1</v>
      </c>
      <c r="Q3665" t="s">
        <v>8314</v>
      </c>
      <c r="R3665" t="s">
        <v>8352</v>
      </c>
      <c r="S3665" s="14">
        <f>(((Table1[[#This Row],[launched_at]]/60)/60)/24)+DATE(1970,1,1)</f>
        <v>41956.950983796298</v>
      </c>
      <c r="T3665" s="14">
        <f>(((Table1[[#This Row],[deadline]]/60)/60)/24)+DATE(1970,1,1)</f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9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>ROUND(Table1[[#This Row],[pledged]]/Table1[[#This Row],[goal]]*100,0)</f>
        <v>0</v>
      </c>
      <c r="P3666">
        <f>IFERROR(ROUND(Table1[[#This Row],[pledged]]/Table1[[#This Row],[backers_count]],2),0)</f>
        <v>1</v>
      </c>
      <c r="Q3666" t="s">
        <v>8314</v>
      </c>
      <c r="R3666" t="s">
        <v>8352</v>
      </c>
      <c r="S3666" s="14">
        <f>(((Table1[[#This Row],[launched_at]]/60)/60)/24)+DATE(1970,1,1)</f>
        <v>42151.667337962965</v>
      </c>
      <c r="T3666" s="14">
        <f>(((Table1[[#This Row],[deadline]]/60)/60)/24)+DATE(1970,1,1)</f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9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>ROUND(Table1[[#This Row],[pledged]]/Table1[[#This Row],[goal]]*100,0)</f>
        <v>0</v>
      </c>
      <c r="P3667">
        <f>IFERROR(ROUND(Table1[[#This Row],[pledged]]/Table1[[#This Row],[backers_count]],2),0)</f>
        <v>1</v>
      </c>
      <c r="Q3667" t="s">
        <v>8328</v>
      </c>
      <c r="R3667" t="s">
        <v>8331</v>
      </c>
      <c r="S3667" s="14">
        <f>(((Table1[[#This Row],[launched_at]]/60)/60)/24)+DATE(1970,1,1)</f>
        <v>42063.869791666672</v>
      </c>
      <c r="T3667" s="14">
        <f>(((Table1[[#This Row],[deadline]]/60)/60)/24)+DATE(1970,1,1)</f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9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>ROUND(Table1[[#This Row],[pledged]]/Table1[[#This Row],[goal]]*100,0)</f>
        <v>0</v>
      </c>
      <c r="P3668">
        <f>IFERROR(ROUND(Table1[[#This Row],[pledged]]/Table1[[#This Row],[backers_count]],2),0)</f>
        <v>1</v>
      </c>
      <c r="Q3668" t="s">
        <v>8328</v>
      </c>
      <c r="R3668" t="s">
        <v>8331</v>
      </c>
      <c r="S3668" s="14">
        <f>(((Table1[[#This Row],[launched_at]]/60)/60)/24)+DATE(1970,1,1)</f>
        <v>42425.960983796293</v>
      </c>
      <c r="T3668" s="14">
        <f>(((Table1[[#This Row],[deadline]]/60)/60)/24)+DATE(1970,1,1)</f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9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>ROUND(Table1[[#This Row],[pledged]]/Table1[[#This Row],[goal]]*100,0)</f>
        <v>0</v>
      </c>
      <c r="P3669">
        <f>IFERROR(ROUND(Table1[[#This Row],[pledged]]/Table1[[#This Row],[backers_count]],2),0)</f>
        <v>1</v>
      </c>
      <c r="Q3669" t="s">
        <v>8328</v>
      </c>
      <c r="R3669" t="s">
        <v>8331</v>
      </c>
      <c r="S3669" s="14">
        <f>(((Table1[[#This Row],[launched_at]]/60)/60)/24)+DATE(1970,1,1)</f>
        <v>42044.927974537044</v>
      </c>
      <c r="T3669" s="14">
        <f>(((Table1[[#This Row],[deadline]]/60)/60)/24)+DATE(1970,1,1)</f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9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>ROUND(Table1[[#This Row],[pledged]]/Table1[[#This Row],[goal]]*100,0)</f>
        <v>0</v>
      </c>
      <c r="P3670">
        <f>IFERROR(ROUND(Table1[[#This Row],[pledged]]/Table1[[#This Row],[backers_count]],2),0)</f>
        <v>1</v>
      </c>
      <c r="Q3670" t="s">
        <v>8328</v>
      </c>
      <c r="R3670" t="s">
        <v>8331</v>
      </c>
      <c r="S3670" s="14">
        <f>(((Table1[[#This Row],[launched_at]]/60)/60)/24)+DATE(1970,1,1)</f>
        <v>42102.036527777775</v>
      </c>
      <c r="T3670" s="14">
        <f>(((Table1[[#This Row],[deadline]]/60)/60)/24)+DATE(1970,1,1)</f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9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>ROUND(Table1[[#This Row],[pledged]]/Table1[[#This Row],[goal]]*100,0)</f>
        <v>0</v>
      </c>
      <c r="P3671">
        <f>IFERROR(ROUND(Table1[[#This Row],[pledged]]/Table1[[#This Row],[backers_count]],2),0)</f>
        <v>1</v>
      </c>
      <c r="Q3671" t="s">
        <v>8328</v>
      </c>
      <c r="R3671" t="s">
        <v>8331</v>
      </c>
      <c r="S3671" s="14">
        <f>(((Table1[[#This Row],[launched_at]]/60)/60)/24)+DATE(1970,1,1)</f>
        <v>42435.874212962968</v>
      </c>
      <c r="T3671" s="14">
        <f>(((Table1[[#This Row],[deadline]]/60)/60)/24)+DATE(1970,1,1)</f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9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>ROUND(Table1[[#This Row],[pledged]]/Table1[[#This Row],[goal]]*100,0)</f>
        <v>0</v>
      </c>
      <c r="P3672">
        <f>IFERROR(ROUND(Table1[[#This Row],[pledged]]/Table1[[#This Row],[backers_count]],2),0)</f>
        <v>1</v>
      </c>
      <c r="Q3672" t="s">
        <v>8314</v>
      </c>
      <c r="R3672" t="s">
        <v>8354</v>
      </c>
      <c r="S3672" s="14">
        <f>(((Table1[[#This Row],[launched_at]]/60)/60)/24)+DATE(1970,1,1)</f>
        <v>42413.433831018512</v>
      </c>
      <c r="T3672" s="14">
        <f>(((Table1[[#This Row],[deadline]]/60)/60)/24)+DATE(1970,1,1)</f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9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>ROUND(Table1[[#This Row],[pledged]]/Table1[[#This Row],[goal]]*100,0)</f>
        <v>0</v>
      </c>
      <c r="P3673">
        <f>IFERROR(ROUND(Table1[[#This Row],[pledged]]/Table1[[#This Row],[backers_count]],2),0)</f>
        <v>1</v>
      </c>
      <c r="Q3673" t="s">
        <v>8317</v>
      </c>
      <c r="R3673" t="s">
        <v>8335</v>
      </c>
      <c r="S3673" s="14">
        <f>(((Table1[[#This Row],[launched_at]]/60)/60)/24)+DATE(1970,1,1)</f>
        <v>42397.679513888885</v>
      </c>
      <c r="T3673" s="14">
        <f>(((Table1[[#This Row],[deadline]]/60)/60)/24)+DATE(1970,1,1)</f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9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>ROUND(Table1[[#This Row],[pledged]]/Table1[[#This Row],[goal]]*100,0)</f>
        <v>0</v>
      </c>
      <c r="P3674">
        <f>IFERROR(ROUND(Table1[[#This Row],[pledged]]/Table1[[#This Row],[backers_count]],2),0)</f>
        <v>1</v>
      </c>
      <c r="Q3674" t="s">
        <v>8309</v>
      </c>
      <c r="R3674" t="s">
        <v>8343</v>
      </c>
      <c r="S3674" s="14">
        <f>(((Table1[[#This Row],[launched_at]]/60)/60)/24)+DATE(1970,1,1)</f>
        <v>42515.727650462963</v>
      </c>
      <c r="T3674" s="14">
        <f>(((Table1[[#This Row],[deadline]]/60)/60)/24)+DATE(1970,1,1)</f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9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>ROUND(Table1[[#This Row],[pledged]]/Table1[[#This Row],[goal]]*100,0)</f>
        <v>0</v>
      </c>
      <c r="P3675">
        <f>IFERROR(ROUND(Table1[[#This Row],[pledged]]/Table1[[#This Row],[backers_count]],2),0)</f>
        <v>1</v>
      </c>
      <c r="Q3675" t="s">
        <v>8320</v>
      </c>
      <c r="R3675" t="s">
        <v>8346</v>
      </c>
      <c r="S3675" s="14">
        <f>(((Table1[[#This Row],[launched_at]]/60)/60)/24)+DATE(1970,1,1)</f>
        <v>42026.687453703707</v>
      </c>
      <c r="T3675" s="14">
        <f>(((Table1[[#This Row],[deadline]]/60)/60)/24)+DATE(1970,1,1)</f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9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>ROUND(Table1[[#This Row],[pledged]]/Table1[[#This Row],[goal]]*100,0)</f>
        <v>0</v>
      </c>
      <c r="P3676">
        <f>IFERROR(ROUND(Table1[[#This Row],[pledged]]/Table1[[#This Row],[backers_count]],2),0)</f>
        <v>1</v>
      </c>
      <c r="Q3676" t="s">
        <v>8320</v>
      </c>
      <c r="R3676" t="s">
        <v>8346</v>
      </c>
      <c r="S3676" s="14">
        <f>(((Table1[[#This Row],[launched_at]]/60)/60)/24)+DATE(1970,1,1)</f>
        <v>42044.724953703699</v>
      </c>
      <c r="T3676" s="14">
        <f>(((Table1[[#This Row],[deadline]]/60)/60)/24)+DATE(1970,1,1)</f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9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>ROUND(Table1[[#This Row],[pledged]]/Table1[[#This Row],[goal]]*100,0)</f>
        <v>0</v>
      </c>
      <c r="P3677">
        <f>IFERROR(ROUND(Table1[[#This Row],[pledged]]/Table1[[#This Row],[backers_count]],2),0)</f>
        <v>1</v>
      </c>
      <c r="Q3677" t="s">
        <v>8320</v>
      </c>
      <c r="R3677" t="s">
        <v>8346</v>
      </c>
      <c r="S3677" s="14">
        <f>(((Table1[[#This Row],[launched_at]]/60)/60)/24)+DATE(1970,1,1)</f>
        <v>42502.913761574076</v>
      </c>
      <c r="T3677" s="14">
        <f>(((Table1[[#This Row],[deadline]]/60)/60)/24)+DATE(1970,1,1)</f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9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>ROUND(Table1[[#This Row],[pledged]]/Table1[[#This Row],[goal]]*100,0)</f>
        <v>0</v>
      </c>
      <c r="P3678">
        <f>IFERROR(ROUND(Table1[[#This Row],[pledged]]/Table1[[#This Row],[backers_count]],2),0)</f>
        <v>1</v>
      </c>
      <c r="Q3678" t="s">
        <v>8320</v>
      </c>
      <c r="R3678" t="s">
        <v>8346</v>
      </c>
      <c r="S3678" s="14">
        <f>(((Table1[[#This Row],[launched_at]]/60)/60)/24)+DATE(1970,1,1)</f>
        <v>42412.318668981476</v>
      </c>
      <c r="T3678" s="14">
        <f>(((Table1[[#This Row],[deadline]]/60)/60)/24)+DATE(1970,1,1)</f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9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>ROUND(Table1[[#This Row],[pledged]]/Table1[[#This Row],[goal]]*100,0)</f>
        <v>0</v>
      </c>
      <c r="P3679">
        <f>IFERROR(ROUND(Table1[[#This Row],[pledged]]/Table1[[#This Row],[backers_count]],2),0)</f>
        <v>1</v>
      </c>
      <c r="Q3679" t="s">
        <v>8320</v>
      </c>
      <c r="R3679" t="s">
        <v>8346</v>
      </c>
      <c r="S3679" s="14">
        <f>(((Table1[[#This Row],[launched_at]]/60)/60)/24)+DATE(1970,1,1)</f>
        <v>42045.784155092595</v>
      </c>
      <c r="T3679" s="14">
        <f>(((Table1[[#This Row],[deadline]]/60)/60)/24)+DATE(1970,1,1)</f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9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>ROUND(Table1[[#This Row],[pledged]]/Table1[[#This Row],[goal]]*100,0)</f>
        <v>0</v>
      </c>
      <c r="P3680">
        <f>IFERROR(ROUND(Table1[[#This Row],[pledged]]/Table1[[#This Row],[backers_count]],2),0)</f>
        <v>1</v>
      </c>
      <c r="Q3680" t="s">
        <v>8320</v>
      </c>
      <c r="R3680" t="s">
        <v>8346</v>
      </c>
      <c r="S3680" s="14">
        <f>(((Table1[[#This Row],[launched_at]]/60)/60)/24)+DATE(1970,1,1)</f>
        <v>42642.988819444443</v>
      </c>
      <c r="T3680" s="14">
        <f>(((Table1[[#This Row],[deadline]]/60)/60)/24)+DATE(1970,1,1)</f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9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>ROUND(Table1[[#This Row],[pledged]]/Table1[[#This Row],[goal]]*100,0)</f>
        <v>0</v>
      </c>
      <c r="P3681">
        <f>IFERROR(ROUND(Table1[[#This Row],[pledged]]/Table1[[#This Row],[backers_count]],2),0)</f>
        <v>1</v>
      </c>
      <c r="Q3681" t="s">
        <v>8320</v>
      </c>
      <c r="R3681" t="s">
        <v>8346</v>
      </c>
      <c r="S3681" s="14">
        <f>(((Table1[[#This Row],[launched_at]]/60)/60)/24)+DATE(1970,1,1)</f>
        <v>41828.967916666668</v>
      </c>
      <c r="T3681" s="14">
        <f>(((Table1[[#This Row],[deadline]]/60)/60)/24)+DATE(1970,1,1)</f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9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>ROUND(Table1[[#This Row],[pledged]]/Table1[[#This Row],[goal]]*100,0)</f>
        <v>0</v>
      </c>
      <c r="P3682">
        <f>IFERROR(ROUND(Table1[[#This Row],[pledged]]/Table1[[#This Row],[backers_count]],2),0)</f>
        <v>1</v>
      </c>
      <c r="Q3682" t="s">
        <v>8320</v>
      </c>
      <c r="R3682" t="s">
        <v>8346</v>
      </c>
      <c r="S3682" s="14">
        <f>(((Table1[[#This Row],[launched_at]]/60)/60)/24)+DATE(1970,1,1)</f>
        <v>42551.961689814809</v>
      </c>
      <c r="T3682" s="14">
        <f>(((Table1[[#This Row],[deadline]]/60)/60)/24)+DATE(1970,1,1)</f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9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>ROUND(Table1[[#This Row],[pledged]]/Table1[[#This Row],[goal]]*100,0)</f>
        <v>0</v>
      </c>
      <c r="P3683">
        <f>IFERROR(ROUND(Table1[[#This Row],[pledged]]/Table1[[#This Row],[backers_count]],2),0)</f>
        <v>1</v>
      </c>
      <c r="Q3683" t="s">
        <v>8320</v>
      </c>
      <c r="R3683" t="s">
        <v>8346</v>
      </c>
      <c r="S3683" s="14">
        <f>(((Table1[[#This Row],[launched_at]]/60)/60)/24)+DATE(1970,1,1)</f>
        <v>41878.140497685185</v>
      </c>
      <c r="T3683" s="14">
        <f>(((Table1[[#This Row],[deadline]]/60)/60)/24)+DATE(1970,1,1)</f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9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>ROUND(Table1[[#This Row],[pledged]]/Table1[[#This Row],[goal]]*100,0)</f>
        <v>0</v>
      </c>
      <c r="P3684">
        <f>IFERROR(ROUND(Table1[[#This Row],[pledged]]/Table1[[#This Row],[backers_count]],2),0)</f>
        <v>1</v>
      </c>
      <c r="Q3684" t="s">
        <v>8312</v>
      </c>
      <c r="R3684" t="s">
        <v>8357</v>
      </c>
      <c r="S3684" s="14">
        <f>(((Table1[[#This Row],[launched_at]]/60)/60)/24)+DATE(1970,1,1)</f>
        <v>42474.86482638889</v>
      </c>
      <c r="T3684" s="14">
        <f>(((Table1[[#This Row],[deadline]]/60)/60)/24)+DATE(1970,1,1)</f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9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>ROUND(Table1[[#This Row],[pledged]]/Table1[[#This Row],[goal]]*100,0)</f>
        <v>0</v>
      </c>
      <c r="P3685">
        <f>IFERROR(ROUND(Table1[[#This Row],[pledged]]/Table1[[#This Row],[backers_count]],2),0)</f>
        <v>1</v>
      </c>
      <c r="Q3685" t="s">
        <v>8324</v>
      </c>
      <c r="R3685" t="s">
        <v>8327</v>
      </c>
      <c r="S3685" s="14">
        <f>(((Table1[[#This Row],[launched_at]]/60)/60)/24)+DATE(1970,1,1)</f>
        <v>42107.841284722221</v>
      </c>
      <c r="T3685" s="14">
        <f>(((Table1[[#This Row],[deadline]]/60)/60)/24)+DATE(1970,1,1)</f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9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>ROUND(Table1[[#This Row],[pledged]]/Table1[[#This Row],[goal]]*100,0)</f>
        <v>0</v>
      </c>
      <c r="P3686">
        <f>IFERROR(ROUND(Table1[[#This Row],[pledged]]/Table1[[#This Row],[backers_count]],2),0)</f>
        <v>1</v>
      </c>
      <c r="Q3686" t="s">
        <v>8324</v>
      </c>
      <c r="R3686" t="s">
        <v>8327</v>
      </c>
      <c r="S3686" s="14">
        <f>(((Table1[[#This Row],[launched_at]]/60)/60)/24)+DATE(1970,1,1)</f>
        <v>42017.907337962963</v>
      </c>
      <c r="T3686" s="14">
        <f>(((Table1[[#This Row],[deadline]]/60)/60)/24)+DATE(1970,1,1)</f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9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>ROUND(Table1[[#This Row],[pledged]]/Table1[[#This Row],[goal]]*100,0)</f>
        <v>0</v>
      </c>
      <c r="P3687">
        <f>IFERROR(ROUND(Table1[[#This Row],[pledged]]/Table1[[#This Row],[backers_count]],2),0)</f>
        <v>1</v>
      </c>
      <c r="Q3687" t="s">
        <v>8324</v>
      </c>
      <c r="R3687" t="s">
        <v>8325</v>
      </c>
      <c r="S3687" s="14">
        <f>(((Table1[[#This Row],[launched_at]]/60)/60)/24)+DATE(1970,1,1)</f>
        <v>42034.960127314815</v>
      </c>
      <c r="T3687" s="14">
        <f>(((Table1[[#This Row],[deadline]]/60)/60)/24)+DATE(1970,1,1)</f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9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>ROUND(Table1[[#This Row],[pledged]]/Table1[[#This Row],[goal]]*100,0)</f>
        <v>0</v>
      </c>
      <c r="P3688">
        <f>IFERROR(ROUND(Table1[[#This Row],[pledged]]/Table1[[#This Row],[backers_count]],2),0)</f>
        <v>1</v>
      </c>
      <c r="Q3688" t="s">
        <v>8324</v>
      </c>
      <c r="R3688" t="s">
        <v>8325</v>
      </c>
      <c r="S3688" s="14">
        <f>(((Table1[[#This Row],[launched_at]]/60)/60)/24)+DATE(1970,1,1)</f>
        <v>41953.95821759259</v>
      </c>
      <c r="T3688" s="14">
        <f>(((Table1[[#This Row],[deadline]]/60)/60)/24)+DATE(1970,1,1)</f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9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>ROUND(Table1[[#This Row],[pledged]]/Table1[[#This Row],[goal]]*100,0)</f>
        <v>0</v>
      </c>
      <c r="P3689">
        <f>IFERROR(ROUND(Table1[[#This Row],[pledged]]/Table1[[#This Row],[backers_count]],2),0)</f>
        <v>1</v>
      </c>
      <c r="Q3689" t="s">
        <v>8324</v>
      </c>
      <c r="R3689" t="s">
        <v>8325</v>
      </c>
      <c r="S3689" s="14">
        <f>(((Table1[[#This Row],[launched_at]]/60)/60)/24)+DATE(1970,1,1)</f>
        <v>42509.374537037031</v>
      </c>
      <c r="T3689" s="14">
        <f>(((Table1[[#This Row],[deadline]]/60)/60)/24)+DATE(1970,1,1)</f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9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>ROUND(Table1[[#This Row],[pledged]]/Table1[[#This Row],[goal]]*100,0)</f>
        <v>0</v>
      </c>
      <c r="P3690">
        <f>IFERROR(ROUND(Table1[[#This Row],[pledged]]/Table1[[#This Row],[backers_count]],2),0)</f>
        <v>1</v>
      </c>
      <c r="Q3690" t="s">
        <v>8324</v>
      </c>
      <c r="R3690" t="s">
        <v>8336</v>
      </c>
      <c r="S3690" s="14">
        <f>(((Table1[[#This Row],[launched_at]]/60)/60)/24)+DATE(1970,1,1)</f>
        <v>42460.320613425924</v>
      </c>
      <c r="T3690" s="14">
        <f>(((Table1[[#This Row],[deadline]]/60)/60)/24)+DATE(1970,1,1)</f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9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>ROUND(Table1[[#This Row],[pledged]]/Table1[[#This Row],[goal]]*100,0)</f>
        <v>0</v>
      </c>
      <c r="P3691">
        <f>IFERROR(ROUND(Table1[[#This Row],[pledged]]/Table1[[#This Row],[backers_count]],2),0)</f>
        <v>1</v>
      </c>
      <c r="Q3691" t="s">
        <v>8324</v>
      </c>
      <c r="R3691" t="s">
        <v>8336</v>
      </c>
      <c r="S3691" s="14">
        <f>(((Table1[[#This Row],[launched_at]]/60)/60)/24)+DATE(1970,1,1)</f>
        <v>41942.84710648148</v>
      </c>
      <c r="T3691" s="14">
        <f>(((Table1[[#This Row],[deadline]]/60)/60)/24)+DATE(1970,1,1)</f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9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>ROUND(Table1[[#This Row],[pledged]]/Table1[[#This Row],[goal]]*100,0)</f>
        <v>0</v>
      </c>
      <c r="P3692">
        <f>IFERROR(ROUND(Table1[[#This Row],[pledged]]/Table1[[#This Row],[backers_count]],2),0)</f>
        <v>1</v>
      </c>
      <c r="Q3692" t="s">
        <v>8324</v>
      </c>
      <c r="R3692" t="s">
        <v>8336</v>
      </c>
      <c r="S3692" s="14">
        <f>(((Table1[[#This Row],[launched_at]]/60)/60)/24)+DATE(1970,1,1)</f>
        <v>42590.677152777775</v>
      </c>
      <c r="T3692" s="14">
        <f>(((Table1[[#This Row],[deadline]]/60)/60)/24)+DATE(1970,1,1)</f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9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>ROUND(Table1[[#This Row],[pledged]]/Table1[[#This Row],[goal]]*100,0)</f>
        <v>0</v>
      </c>
      <c r="P3693">
        <f>IFERROR(ROUND(Table1[[#This Row],[pledged]]/Table1[[#This Row],[backers_count]],2),0)</f>
        <v>1</v>
      </c>
      <c r="Q3693" t="s">
        <v>8324</v>
      </c>
      <c r="R3693" t="s">
        <v>8336</v>
      </c>
      <c r="S3693" s="14">
        <f>(((Table1[[#This Row],[launched_at]]/60)/60)/24)+DATE(1970,1,1)</f>
        <v>42665.970347222217</v>
      </c>
      <c r="T3693" s="14">
        <f>(((Table1[[#This Row],[deadline]]/60)/60)/24)+DATE(1970,1,1)</f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9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>ROUND(Table1[[#This Row],[pledged]]/Table1[[#This Row],[goal]]*100,0)</f>
        <v>0</v>
      </c>
      <c r="P3694">
        <f>IFERROR(ROUND(Table1[[#This Row],[pledged]]/Table1[[#This Row],[backers_count]],2),0)</f>
        <v>1</v>
      </c>
      <c r="Q3694" t="s">
        <v>8324</v>
      </c>
      <c r="R3694" t="s">
        <v>8336</v>
      </c>
      <c r="S3694" s="14">
        <f>(((Table1[[#This Row],[launched_at]]/60)/60)/24)+DATE(1970,1,1)</f>
        <v>42689.029583333337</v>
      </c>
      <c r="T3694" s="14">
        <f>(((Table1[[#This Row],[deadline]]/60)/60)/24)+DATE(1970,1,1)</f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9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>ROUND(Table1[[#This Row],[pledged]]/Table1[[#This Row],[goal]]*100,0)</f>
        <v>0</v>
      </c>
      <c r="P3695">
        <f>IFERROR(ROUND(Table1[[#This Row],[pledged]]/Table1[[#This Row],[backers_count]],2),0)</f>
        <v>1</v>
      </c>
      <c r="Q3695" t="s">
        <v>8324</v>
      </c>
      <c r="R3695" t="s">
        <v>8327</v>
      </c>
      <c r="S3695" s="14">
        <f>(((Table1[[#This Row],[launched_at]]/60)/60)/24)+DATE(1970,1,1)</f>
        <v>42041.743090277778</v>
      </c>
      <c r="T3695" s="14">
        <f>(((Table1[[#This Row],[deadline]]/60)/60)/24)+DATE(1970,1,1)</f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9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>ROUND(Table1[[#This Row],[pledged]]/Table1[[#This Row],[goal]]*100,0)</f>
        <v>0</v>
      </c>
      <c r="P3696">
        <f>IFERROR(ROUND(Table1[[#This Row],[pledged]]/Table1[[#This Row],[backers_count]],2),0)</f>
        <v>1</v>
      </c>
      <c r="Q3696" t="s">
        <v>8324</v>
      </c>
      <c r="R3696" t="s">
        <v>8327</v>
      </c>
      <c r="S3696" s="14">
        <f>(((Table1[[#This Row],[launched_at]]/60)/60)/24)+DATE(1970,1,1)</f>
        <v>41789.893599537041</v>
      </c>
      <c r="T3696" s="14">
        <f>(((Table1[[#This Row],[deadline]]/60)/60)/24)+DATE(1970,1,1)</f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9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>ROUND(Table1[[#This Row],[pledged]]/Table1[[#This Row],[goal]]*100,0)</f>
        <v>0</v>
      </c>
      <c r="P3697">
        <f>IFERROR(ROUND(Table1[[#This Row],[pledged]]/Table1[[#This Row],[backers_count]],2),0)</f>
        <v>1</v>
      </c>
      <c r="Q3697" t="s">
        <v>8324</v>
      </c>
      <c r="R3697" t="s">
        <v>8327</v>
      </c>
      <c r="S3697" s="14">
        <f>(((Table1[[#This Row],[launched_at]]/60)/60)/24)+DATE(1970,1,1)</f>
        <v>42611.261064814811</v>
      </c>
      <c r="T3697" s="14">
        <f>(((Table1[[#This Row],[deadline]]/60)/60)/24)+DATE(1970,1,1)</f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9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>ROUND(Table1[[#This Row],[pledged]]/Table1[[#This Row],[goal]]*100,0)</f>
        <v>0</v>
      </c>
      <c r="P3698">
        <f>IFERROR(ROUND(Table1[[#This Row],[pledged]]/Table1[[#This Row],[backers_count]],2),0)</f>
        <v>1</v>
      </c>
      <c r="Q3698" t="s">
        <v>8324</v>
      </c>
      <c r="R3698" t="s">
        <v>8327</v>
      </c>
      <c r="S3698" s="14">
        <f>(((Table1[[#This Row],[launched_at]]/60)/60)/24)+DATE(1970,1,1)</f>
        <v>42059.270023148143</v>
      </c>
      <c r="T3698" s="14">
        <f>(((Table1[[#This Row],[deadline]]/60)/60)/24)+DATE(1970,1,1)</f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9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>ROUND(Table1[[#This Row],[pledged]]/Table1[[#This Row],[goal]]*100,0)</f>
        <v>0</v>
      </c>
      <c r="P3699">
        <f>IFERROR(ROUND(Table1[[#This Row],[pledged]]/Table1[[#This Row],[backers_count]],2),0)</f>
        <v>1</v>
      </c>
      <c r="Q3699" t="s">
        <v>8324</v>
      </c>
      <c r="R3699" t="s">
        <v>8327</v>
      </c>
      <c r="S3699" s="14">
        <f>(((Table1[[#This Row],[launched_at]]/60)/60)/24)+DATE(1970,1,1)</f>
        <v>42415.168564814812</v>
      </c>
      <c r="T3699" s="14">
        <f>(((Table1[[#This Row],[deadline]]/60)/60)/24)+DATE(1970,1,1)</f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9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>ROUND(Table1[[#This Row],[pledged]]/Table1[[#This Row],[goal]]*100,0)</f>
        <v>0</v>
      </c>
      <c r="P3700">
        <f>IFERROR(ROUND(Table1[[#This Row],[pledged]]/Table1[[#This Row],[backers_count]],2),0)</f>
        <v>1</v>
      </c>
      <c r="Q3700" t="s">
        <v>8324</v>
      </c>
      <c r="R3700" t="s">
        <v>8327</v>
      </c>
      <c r="S3700" s="14">
        <f>(((Table1[[#This Row],[launched_at]]/60)/60)/24)+DATE(1970,1,1)</f>
        <v>42433.825717592597</v>
      </c>
      <c r="T3700" s="14">
        <f>(((Table1[[#This Row],[deadline]]/60)/60)/24)+DATE(1970,1,1)</f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9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>ROUND(Table1[[#This Row],[pledged]]/Table1[[#This Row],[goal]]*100,0)</f>
        <v>0</v>
      </c>
      <c r="P3701">
        <f>IFERROR(ROUND(Table1[[#This Row],[pledged]]/Table1[[#This Row],[backers_count]],2),0)</f>
        <v>1</v>
      </c>
      <c r="Q3701" t="s">
        <v>8324</v>
      </c>
      <c r="R3701" t="s">
        <v>8327</v>
      </c>
      <c r="S3701" s="14">
        <f>(((Table1[[#This Row],[launched_at]]/60)/60)/24)+DATE(1970,1,1)</f>
        <v>41890.16269675926</v>
      </c>
      <c r="T3701" s="14">
        <f>(((Table1[[#This Row],[deadline]]/60)/60)/24)+DATE(1970,1,1)</f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9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>ROUND(Table1[[#This Row],[pledged]]/Table1[[#This Row],[goal]]*100,0)</f>
        <v>0</v>
      </c>
      <c r="P3702">
        <f>IFERROR(ROUND(Table1[[#This Row],[pledged]]/Table1[[#This Row],[backers_count]],2),0)</f>
        <v>1</v>
      </c>
      <c r="Q3702" t="s">
        <v>8324</v>
      </c>
      <c r="R3702" t="s">
        <v>8327</v>
      </c>
      <c r="S3702" s="14">
        <f>(((Table1[[#This Row],[launched_at]]/60)/60)/24)+DATE(1970,1,1)</f>
        <v>42174.780821759254</v>
      </c>
      <c r="T3702" s="14">
        <f>(((Table1[[#This Row],[deadline]]/60)/60)/24)+DATE(1970,1,1)</f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9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>ROUND(Table1[[#This Row],[pledged]]/Table1[[#This Row],[goal]]*100,0)</f>
        <v>0</v>
      </c>
      <c r="P3703">
        <f>IFERROR(ROUND(Table1[[#This Row],[pledged]]/Table1[[#This Row],[backers_count]],2),0)</f>
        <v>1</v>
      </c>
      <c r="Q3703" t="s">
        <v>8324</v>
      </c>
      <c r="R3703" t="s">
        <v>8327</v>
      </c>
      <c r="S3703" s="14">
        <f>(((Table1[[#This Row],[launched_at]]/60)/60)/24)+DATE(1970,1,1)</f>
        <v>41842.201261574075</v>
      </c>
      <c r="T3703" s="14">
        <f>(((Table1[[#This Row],[deadline]]/60)/60)/24)+DATE(1970,1,1)</f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9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>ROUND(Table1[[#This Row],[pledged]]/Table1[[#This Row],[goal]]*100,0)</f>
        <v>0</v>
      </c>
      <c r="P3704">
        <f>IFERROR(ROUND(Table1[[#This Row],[pledged]]/Table1[[#This Row],[backers_count]],2),0)</f>
        <v>1</v>
      </c>
      <c r="Q3704" t="s">
        <v>8324</v>
      </c>
      <c r="R3704" t="s">
        <v>8327</v>
      </c>
      <c r="S3704" s="14">
        <f>(((Table1[[#This Row],[launched_at]]/60)/60)/24)+DATE(1970,1,1)</f>
        <v>41905.636469907404</v>
      </c>
      <c r="T3704" s="14">
        <f>(((Table1[[#This Row],[deadline]]/60)/60)/24)+DATE(1970,1,1)</f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9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>ROUND(Table1[[#This Row],[pledged]]/Table1[[#This Row],[goal]]*100,0)</f>
        <v>0</v>
      </c>
      <c r="P3705">
        <f>IFERROR(ROUND(Table1[[#This Row],[pledged]]/Table1[[#This Row],[backers_count]],2),0)</f>
        <v>1</v>
      </c>
      <c r="Q3705" t="s">
        <v>8324</v>
      </c>
      <c r="R3705" t="s">
        <v>8327</v>
      </c>
      <c r="S3705" s="14">
        <f>(((Table1[[#This Row],[launched_at]]/60)/60)/24)+DATE(1970,1,1)</f>
        <v>42400.946597222224</v>
      </c>
      <c r="T3705" s="14">
        <f>(((Table1[[#This Row],[deadline]]/60)/60)/24)+DATE(1970,1,1)</f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9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 t="s">
        <v>8308</v>
      </c>
      <c r="M3706" t="b">
        <v>0</v>
      </c>
      <c r="N3706" t="s">
        <v>8265</v>
      </c>
      <c r="O3706" s="10">
        <f>ROUND(Table1[[#This Row],[pledged]]/Table1[[#This Row],[goal]]*100,0)</f>
        <v>0</v>
      </c>
      <c r="P3706">
        <f>IFERROR(ROUND(Table1[[#This Row],[pledged]]/Table1[[#This Row],[backers_count]],2),0)</f>
        <v>0</v>
      </c>
      <c r="Q3706" t="s">
        <v>8322</v>
      </c>
      <c r="R3706" t="s">
        <v>8338</v>
      </c>
      <c r="S3706" s="14">
        <f>(((Table1[[#This Row],[launched_at]]/60)/60)/24)+DATE(1970,1,1)</f>
        <v>42593.431793981479</v>
      </c>
      <c r="T3706" s="14">
        <f>(((Table1[[#This Row],[deadline]]/60)/60)/24)+DATE(1970,1,1)</f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9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 t="s">
        <v>8308</v>
      </c>
      <c r="M3707" t="b">
        <v>0</v>
      </c>
      <c r="N3707" t="s">
        <v>8265</v>
      </c>
      <c r="O3707" s="10">
        <f>ROUND(Table1[[#This Row],[pledged]]/Table1[[#This Row],[goal]]*100,0)</f>
        <v>0</v>
      </c>
      <c r="P3707">
        <f>IFERROR(ROUND(Table1[[#This Row],[pledged]]/Table1[[#This Row],[backers_count]],2),0)</f>
        <v>0</v>
      </c>
      <c r="Q3707" t="s">
        <v>8322</v>
      </c>
      <c r="R3707" t="s">
        <v>8338</v>
      </c>
      <c r="S3707" s="14">
        <f>(((Table1[[#This Row],[launched_at]]/60)/60)/24)+DATE(1970,1,1)</f>
        <v>42114.928726851853</v>
      </c>
      <c r="T3707" s="14">
        <f>(((Table1[[#This Row],[deadline]]/60)/60)/24)+DATE(1970,1,1)</f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9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 t="s">
        <v>8308</v>
      </c>
      <c r="M3708" t="b">
        <v>0</v>
      </c>
      <c r="N3708" t="s">
        <v>8265</v>
      </c>
      <c r="O3708" s="10">
        <f>ROUND(Table1[[#This Row],[pledged]]/Table1[[#This Row],[goal]]*100,0)</f>
        <v>0</v>
      </c>
      <c r="P3708">
        <f>IFERROR(ROUND(Table1[[#This Row],[pledged]]/Table1[[#This Row],[backers_count]],2),0)</f>
        <v>0</v>
      </c>
      <c r="Q3708" t="s">
        <v>8322</v>
      </c>
      <c r="R3708" t="s">
        <v>8338</v>
      </c>
      <c r="S3708" s="14">
        <f>(((Table1[[#This Row],[launched_at]]/60)/60)/24)+DATE(1970,1,1)</f>
        <v>41882.937303240738</v>
      </c>
      <c r="T3708" s="14">
        <f>(((Table1[[#This Row],[deadline]]/60)/60)/24)+DATE(1970,1,1)</f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9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 t="s">
        <v>8308</v>
      </c>
      <c r="M3709" t="b">
        <v>0</v>
      </c>
      <c r="N3709" t="s">
        <v>8265</v>
      </c>
      <c r="O3709" s="10">
        <f>ROUND(Table1[[#This Row],[pledged]]/Table1[[#This Row],[goal]]*100,0)</f>
        <v>0</v>
      </c>
      <c r="P3709">
        <f>IFERROR(ROUND(Table1[[#This Row],[pledged]]/Table1[[#This Row],[backers_count]],2),0)</f>
        <v>0</v>
      </c>
      <c r="Q3709" t="s">
        <v>8322</v>
      </c>
      <c r="R3709" t="s">
        <v>8338</v>
      </c>
      <c r="S3709" s="14">
        <f>(((Table1[[#This Row],[launched_at]]/60)/60)/24)+DATE(1970,1,1)</f>
        <v>41778.915416666663</v>
      </c>
      <c r="T3709" s="14">
        <f>(((Table1[[#This Row],[deadline]]/60)/60)/24)+DATE(1970,1,1)</f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9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 t="s">
        <v>8308</v>
      </c>
      <c r="M3710" t="b">
        <v>0</v>
      </c>
      <c r="N3710" t="s">
        <v>8265</v>
      </c>
      <c r="O3710" s="10">
        <f>ROUND(Table1[[#This Row],[pledged]]/Table1[[#This Row],[goal]]*100,0)</f>
        <v>0</v>
      </c>
      <c r="P3710">
        <f>IFERROR(ROUND(Table1[[#This Row],[pledged]]/Table1[[#This Row],[backers_count]],2),0)</f>
        <v>0</v>
      </c>
      <c r="Q3710" t="s">
        <v>8322</v>
      </c>
      <c r="R3710" t="s">
        <v>8338</v>
      </c>
      <c r="S3710" s="14">
        <f>(((Table1[[#This Row],[launched_at]]/60)/60)/24)+DATE(1970,1,1)</f>
        <v>42541.837511574078</v>
      </c>
      <c r="T3710" s="14">
        <f>(((Table1[[#This Row],[deadline]]/60)/60)/24)+DATE(1970,1,1)</f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9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 t="s">
        <v>8308</v>
      </c>
      <c r="M3711" t="b">
        <v>0</v>
      </c>
      <c r="N3711" t="s">
        <v>8265</v>
      </c>
      <c r="O3711" s="10">
        <f>ROUND(Table1[[#This Row],[pledged]]/Table1[[#This Row],[goal]]*100,0)</f>
        <v>0</v>
      </c>
      <c r="P3711">
        <f>IFERROR(ROUND(Table1[[#This Row],[pledged]]/Table1[[#This Row],[backers_count]],2),0)</f>
        <v>0</v>
      </c>
      <c r="Q3711" t="s">
        <v>8322</v>
      </c>
      <c r="R3711" t="s">
        <v>8338</v>
      </c>
      <c r="S3711" s="14">
        <f>(((Table1[[#This Row],[launched_at]]/60)/60)/24)+DATE(1970,1,1)</f>
        <v>42491.80768518518</v>
      </c>
      <c r="T3711" s="14">
        <f>(((Table1[[#This Row],[deadline]]/60)/60)/24)+DATE(1970,1,1)</f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9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 t="s">
        <v>8308</v>
      </c>
      <c r="M3712" t="b">
        <v>0</v>
      </c>
      <c r="N3712" t="s">
        <v>8265</v>
      </c>
      <c r="O3712" s="10">
        <f>ROUND(Table1[[#This Row],[pledged]]/Table1[[#This Row],[goal]]*100,0)</f>
        <v>0</v>
      </c>
      <c r="P3712">
        <f>IFERROR(ROUND(Table1[[#This Row],[pledged]]/Table1[[#This Row],[backers_count]],2),0)</f>
        <v>0</v>
      </c>
      <c r="Q3712" t="s">
        <v>8322</v>
      </c>
      <c r="R3712" t="s">
        <v>8338</v>
      </c>
      <c r="S3712" s="14">
        <f>(((Table1[[#This Row],[launched_at]]/60)/60)/24)+DATE(1970,1,1)</f>
        <v>42221.909930555557</v>
      </c>
      <c r="T3712" s="14">
        <f>(((Table1[[#This Row],[deadline]]/60)/60)/24)+DATE(1970,1,1)</f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9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 t="s">
        <v>8308</v>
      </c>
      <c r="M3713" t="b">
        <v>0</v>
      </c>
      <c r="N3713" t="s">
        <v>8265</v>
      </c>
      <c r="O3713" s="10">
        <f>ROUND(Table1[[#This Row],[pledged]]/Table1[[#This Row],[goal]]*100,0)</f>
        <v>0</v>
      </c>
      <c r="P3713">
        <f>IFERROR(ROUND(Table1[[#This Row],[pledged]]/Table1[[#This Row],[backers_count]],2),0)</f>
        <v>0</v>
      </c>
      <c r="Q3713" t="s">
        <v>8322</v>
      </c>
      <c r="R3713" t="s">
        <v>8338</v>
      </c>
      <c r="S3713" s="14">
        <f>(((Table1[[#This Row],[launched_at]]/60)/60)/24)+DATE(1970,1,1)</f>
        <v>42096.410115740742</v>
      </c>
      <c r="T3713" s="14">
        <f>(((Table1[[#This Row],[deadline]]/60)/60)/24)+DATE(1970,1,1)</f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9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 t="s">
        <v>8308</v>
      </c>
      <c r="M3714" t="b">
        <v>0</v>
      </c>
      <c r="N3714" t="s">
        <v>8265</v>
      </c>
      <c r="O3714" s="10">
        <f>ROUND(Table1[[#This Row],[pledged]]/Table1[[#This Row],[goal]]*100,0)</f>
        <v>0</v>
      </c>
      <c r="P3714">
        <f>IFERROR(ROUND(Table1[[#This Row],[pledged]]/Table1[[#This Row],[backers_count]],2),0)</f>
        <v>0</v>
      </c>
      <c r="Q3714" t="s">
        <v>8322</v>
      </c>
      <c r="R3714" t="s">
        <v>8338</v>
      </c>
      <c r="S3714" s="14">
        <f>(((Table1[[#This Row],[launched_at]]/60)/60)/24)+DATE(1970,1,1)</f>
        <v>42239.573993055557</v>
      </c>
      <c r="T3714" s="14">
        <f>(((Table1[[#This Row],[deadline]]/60)/60)/24)+DATE(1970,1,1)</f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9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 t="s">
        <v>8308</v>
      </c>
      <c r="M3715" t="b">
        <v>0</v>
      </c>
      <c r="N3715" t="s">
        <v>8265</v>
      </c>
      <c r="O3715" s="10">
        <f>ROUND(Table1[[#This Row],[pledged]]/Table1[[#This Row],[goal]]*100,0)</f>
        <v>0</v>
      </c>
      <c r="P3715">
        <f>IFERROR(ROUND(Table1[[#This Row],[pledged]]/Table1[[#This Row],[backers_count]],2),0)</f>
        <v>0</v>
      </c>
      <c r="Q3715" t="s">
        <v>8322</v>
      </c>
      <c r="R3715" t="s">
        <v>8338</v>
      </c>
      <c r="S3715" s="14">
        <f>(((Table1[[#This Row],[launched_at]]/60)/60)/24)+DATE(1970,1,1)</f>
        <v>42053.198287037041</v>
      </c>
      <c r="T3715" s="14">
        <f>(((Table1[[#This Row],[deadline]]/60)/60)/24)+DATE(1970,1,1)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9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 t="s">
        <v>8308</v>
      </c>
      <c r="M3716" t="b">
        <v>0</v>
      </c>
      <c r="N3716" t="s">
        <v>8265</v>
      </c>
      <c r="O3716" s="10">
        <f>ROUND(Table1[[#This Row],[pledged]]/Table1[[#This Row],[goal]]*100,0)</f>
        <v>0</v>
      </c>
      <c r="P3716">
        <f>IFERROR(ROUND(Table1[[#This Row],[pledged]]/Table1[[#This Row],[backers_count]],2),0)</f>
        <v>0</v>
      </c>
      <c r="Q3716" t="s">
        <v>8322</v>
      </c>
      <c r="R3716" t="s">
        <v>8338</v>
      </c>
      <c r="S3716" s="14">
        <f>(((Table1[[#This Row],[launched_at]]/60)/60)/24)+DATE(1970,1,1)</f>
        <v>42559.064143518524</v>
      </c>
      <c r="T3716" s="14">
        <f>(((Table1[[#This Row],[deadline]]/60)/60)/24)+DATE(1970,1,1)</f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9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 t="s">
        <v>8308</v>
      </c>
      <c r="M3717" t="b">
        <v>0</v>
      </c>
      <c r="N3717" t="s">
        <v>8265</v>
      </c>
      <c r="O3717" s="10">
        <f>ROUND(Table1[[#This Row],[pledged]]/Table1[[#This Row],[goal]]*100,0)</f>
        <v>0</v>
      </c>
      <c r="P3717">
        <f>IFERROR(ROUND(Table1[[#This Row],[pledged]]/Table1[[#This Row],[backers_count]],2),0)</f>
        <v>0</v>
      </c>
      <c r="Q3717" t="s">
        <v>8322</v>
      </c>
      <c r="R3717" t="s">
        <v>8338</v>
      </c>
      <c r="S3717" s="14">
        <f>(((Table1[[#This Row],[launched_at]]/60)/60)/24)+DATE(1970,1,1)</f>
        <v>41969.767824074079</v>
      </c>
      <c r="T3717" s="14">
        <f>(((Table1[[#This Row],[deadline]]/60)/60)/24)+DATE(1970,1,1)</f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9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 t="s">
        <v>8308</v>
      </c>
      <c r="M3718" t="b">
        <v>0</v>
      </c>
      <c r="N3718" t="s">
        <v>8265</v>
      </c>
      <c r="O3718" s="10">
        <f>ROUND(Table1[[#This Row],[pledged]]/Table1[[#This Row],[goal]]*100,0)</f>
        <v>0</v>
      </c>
      <c r="P3718">
        <f>IFERROR(ROUND(Table1[[#This Row],[pledged]]/Table1[[#This Row],[backers_count]],2),0)</f>
        <v>0</v>
      </c>
      <c r="Q3718" t="s">
        <v>8322</v>
      </c>
      <c r="R3718" t="s">
        <v>8338</v>
      </c>
      <c r="S3718" s="14">
        <f>(((Table1[[#This Row],[launched_at]]/60)/60)/24)+DATE(1970,1,1)</f>
        <v>41904.07671296296</v>
      </c>
      <c r="T3718" s="14">
        <f>(((Table1[[#This Row],[deadline]]/60)/60)/24)+DATE(1970,1,1)</f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9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 t="s">
        <v>8308</v>
      </c>
      <c r="M3719" t="b">
        <v>0</v>
      </c>
      <c r="N3719" t="s">
        <v>8266</v>
      </c>
      <c r="O3719" s="10">
        <f>ROUND(Table1[[#This Row],[pledged]]/Table1[[#This Row],[goal]]*100,0)</f>
        <v>0</v>
      </c>
      <c r="P3719">
        <f>IFERROR(ROUND(Table1[[#This Row],[pledged]]/Table1[[#This Row],[backers_count]],2),0)</f>
        <v>0</v>
      </c>
      <c r="Q3719" t="s">
        <v>8322</v>
      </c>
      <c r="R3719" t="s">
        <v>8326</v>
      </c>
      <c r="S3719" s="14">
        <f>(((Table1[[#This Row],[launched_at]]/60)/60)/24)+DATE(1970,1,1)</f>
        <v>42171.913090277783</v>
      </c>
      <c r="T3719" s="14">
        <f>(((Table1[[#This Row],[deadline]]/60)/60)/24)+DATE(1970,1,1)</f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9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 t="s">
        <v>8308</v>
      </c>
      <c r="M3720" t="b">
        <v>0</v>
      </c>
      <c r="N3720" t="s">
        <v>8266</v>
      </c>
      <c r="O3720" s="10">
        <f>ROUND(Table1[[#This Row],[pledged]]/Table1[[#This Row],[goal]]*100,0)</f>
        <v>0</v>
      </c>
      <c r="P3720">
        <f>IFERROR(ROUND(Table1[[#This Row],[pledged]]/Table1[[#This Row],[backers_count]],2),0)</f>
        <v>0</v>
      </c>
      <c r="Q3720" t="s">
        <v>8322</v>
      </c>
      <c r="R3720" t="s">
        <v>8326</v>
      </c>
      <c r="S3720" s="14">
        <f>(((Table1[[#This Row],[launched_at]]/60)/60)/24)+DATE(1970,1,1)</f>
        <v>42243.961273148147</v>
      </c>
      <c r="T3720" s="14">
        <f>(((Table1[[#This Row],[deadline]]/60)/60)/24)+DATE(1970,1,1)</f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9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 t="s">
        <v>8308</v>
      </c>
      <c r="M3721" t="b">
        <v>0</v>
      </c>
      <c r="N3721" t="s">
        <v>8266</v>
      </c>
      <c r="O3721" s="10">
        <f>ROUND(Table1[[#This Row],[pledged]]/Table1[[#This Row],[goal]]*100,0)</f>
        <v>0</v>
      </c>
      <c r="P3721">
        <f>IFERROR(ROUND(Table1[[#This Row],[pledged]]/Table1[[#This Row],[backers_count]],2),0)</f>
        <v>0</v>
      </c>
      <c r="Q3721" t="s">
        <v>8322</v>
      </c>
      <c r="R3721" t="s">
        <v>8326</v>
      </c>
      <c r="S3721" s="14">
        <f>(((Table1[[#This Row],[launched_at]]/60)/60)/24)+DATE(1970,1,1)</f>
        <v>42351.658842592587</v>
      </c>
      <c r="T3721" s="14">
        <f>(((Table1[[#This Row],[deadline]]/60)/60)/24)+DATE(1970,1,1)</f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9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 t="s">
        <v>8308</v>
      </c>
      <c r="M3722" t="b">
        <v>0</v>
      </c>
      <c r="N3722" t="s">
        <v>8266</v>
      </c>
      <c r="O3722" s="10">
        <f>ROUND(Table1[[#This Row],[pledged]]/Table1[[#This Row],[goal]]*100,0)</f>
        <v>0</v>
      </c>
      <c r="P3722">
        <f>IFERROR(ROUND(Table1[[#This Row],[pledged]]/Table1[[#This Row],[backers_count]],2),0)</f>
        <v>0</v>
      </c>
      <c r="Q3722" t="s">
        <v>8322</v>
      </c>
      <c r="R3722" t="s">
        <v>8326</v>
      </c>
      <c r="S3722" s="14">
        <f>(((Table1[[#This Row],[launched_at]]/60)/60)/24)+DATE(1970,1,1)</f>
        <v>42047.394942129627</v>
      </c>
      <c r="T3722" s="14">
        <f>(((Table1[[#This Row],[deadline]]/60)/60)/24)+DATE(1970,1,1)</f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9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 t="s">
        <v>8308</v>
      </c>
      <c r="M3723" t="b">
        <v>0</v>
      </c>
      <c r="N3723" t="s">
        <v>8266</v>
      </c>
      <c r="O3723" s="10">
        <f>ROUND(Table1[[#This Row],[pledged]]/Table1[[#This Row],[goal]]*100,0)</f>
        <v>0</v>
      </c>
      <c r="P3723">
        <f>IFERROR(ROUND(Table1[[#This Row],[pledged]]/Table1[[#This Row],[backers_count]],2),0)</f>
        <v>0</v>
      </c>
      <c r="Q3723" t="s">
        <v>8322</v>
      </c>
      <c r="R3723" t="s">
        <v>8326</v>
      </c>
      <c r="S3723" s="14">
        <f>(((Table1[[#This Row],[launched_at]]/60)/60)/24)+DATE(1970,1,1)</f>
        <v>42033.573009259257</v>
      </c>
      <c r="T3723" s="14">
        <f>(((Table1[[#This Row],[deadline]]/60)/60)/24)+DATE(1970,1,1)</f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9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 t="s">
        <v>8308</v>
      </c>
      <c r="M3724" t="b">
        <v>0</v>
      </c>
      <c r="N3724" t="s">
        <v>8266</v>
      </c>
      <c r="O3724" s="10">
        <f>ROUND(Table1[[#This Row],[pledged]]/Table1[[#This Row],[goal]]*100,0)</f>
        <v>0</v>
      </c>
      <c r="P3724">
        <f>IFERROR(ROUND(Table1[[#This Row],[pledged]]/Table1[[#This Row],[backers_count]],2),0)</f>
        <v>0</v>
      </c>
      <c r="Q3724" t="s">
        <v>8322</v>
      </c>
      <c r="R3724" t="s">
        <v>8326</v>
      </c>
      <c r="S3724" s="14">
        <f>(((Table1[[#This Row],[launched_at]]/60)/60)/24)+DATE(1970,1,1)</f>
        <v>42072.758981481486</v>
      </c>
      <c r="T3724" s="14">
        <f>(((Table1[[#This Row],[deadline]]/60)/60)/24)+DATE(1970,1,1)</f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9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 t="s">
        <v>8308</v>
      </c>
      <c r="M3725" t="b">
        <v>0</v>
      </c>
      <c r="N3725" t="s">
        <v>8266</v>
      </c>
      <c r="O3725" s="10">
        <f>ROUND(Table1[[#This Row],[pledged]]/Table1[[#This Row],[goal]]*100,0)</f>
        <v>0</v>
      </c>
      <c r="P3725">
        <f>IFERROR(ROUND(Table1[[#This Row],[pledged]]/Table1[[#This Row],[backers_count]],2),0)</f>
        <v>0</v>
      </c>
      <c r="Q3725" t="s">
        <v>8322</v>
      </c>
      <c r="R3725" t="s">
        <v>8326</v>
      </c>
      <c r="S3725" s="14">
        <f>(((Table1[[#This Row],[launched_at]]/60)/60)/24)+DATE(1970,1,1)</f>
        <v>42191.824062500003</v>
      </c>
      <c r="T3725" s="14">
        <f>(((Table1[[#This Row],[deadline]]/60)/60)/24)+DATE(1970,1,1)</f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9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 t="s">
        <v>8308</v>
      </c>
      <c r="M3726" t="b">
        <v>0</v>
      </c>
      <c r="N3726" t="s">
        <v>8266</v>
      </c>
      <c r="O3726" s="10">
        <f>ROUND(Table1[[#This Row],[pledged]]/Table1[[#This Row],[goal]]*100,0)</f>
        <v>0</v>
      </c>
      <c r="P3726">
        <f>IFERROR(ROUND(Table1[[#This Row],[pledged]]/Table1[[#This Row],[backers_count]],2),0)</f>
        <v>0</v>
      </c>
      <c r="Q3726" t="s">
        <v>8322</v>
      </c>
      <c r="R3726" t="s">
        <v>8326</v>
      </c>
      <c r="S3726" s="14">
        <f>(((Table1[[#This Row],[launched_at]]/60)/60)/24)+DATE(1970,1,1)</f>
        <v>42304.955381944441</v>
      </c>
      <c r="T3726" s="14">
        <f>(((Table1[[#This Row],[deadline]]/60)/60)/24)+DATE(1970,1,1)</f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9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 t="s">
        <v>8308</v>
      </c>
      <c r="M3727" t="b">
        <v>0</v>
      </c>
      <c r="N3727" t="s">
        <v>8266</v>
      </c>
      <c r="O3727" s="10">
        <f>ROUND(Table1[[#This Row],[pledged]]/Table1[[#This Row],[goal]]*100,0)</f>
        <v>0</v>
      </c>
      <c r="P3727">
        <f>IFERROR(ROUND(Table1[[#This Row],[pledged]]/Table1[[#This Row],[backers_count]],2),0)</f>
        <v>0</v>
      </c>
      <c r="Q3727" t="s">
        <v>8322</v>
      </c>
      <c r="R3727" t="s">
        <v>8326</v>
      </c>
      <c r="S3727" s="14">
        <f>(((Table1[[#This Row],[launched_at]]/60)/60)/24)+DATE(1970,1,1)</f>
        <v>42712.011944444443</v>
      </c>
      <c r="T3727" s="14">
        <f>(((Table1[[#This Row],[deadline]]/60)/60)/24)+DATE(1970,1,1)</f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9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 t="s">
        <v>8308</v>
      </c>
      <c r="M3728" t="b">
        <v>0</v>
      </c>
      <c r="N3728" t="s">
        <v>8266</v>
      </c>
      <c r="O3728" s="10">
        <f>ROUND(Table1[[#This Row],[pledged]]/Table1[[#This Row],[goal]]*100,0)</f>
        <v>0</v>
      </c>
      <c r="P3728">
        <f>IFERROR(ROUND(Table1[[#This Row],[pledged]]/Table1[[#This Row],[backers_count]],2),0)</f>
        <v>0</v>
      </c>
      <c r="Q3728" t="s">
        <v>8322</v>
      </c>
      <c r="R3728" t="s">
        <v>8326</v>
      </c>
      <c r="S3728" s="14">
        <f>(((Table1[[#This Row],[launched_at]]/60)/60)/24)+DATE(1970,1,1)</f>
        <v>42767.812893518523</v>
      </c>
      <c r="T3728" s="14">
        <f>(((Table1[[#This Row],[deadline]]/60)/60)/24)+DATE(1970,1,1)</f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9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 t="s">
        <v>8308</v>
      </c>
      <c r="M3729" t="b">
        <v>0</v>
      </c>
      <c r="N3729" t="s">
        <v>8266</v>
      </c>
      <c r="O3729" s="10">
        <f>ROUND(Table1[[#This Row],[pledged]]/Table1[[#This Row],[goal]]*100,0)</f>
        <v>0</v>
      </c>
      <c r="P3729">
        <f>IFERROR(ROUND(Table1[[#This Row],[pledged]]/Table1[[#This Row],[backers_count]],2),0)</f>
        <v>0</v>
      </c>
      <c r="Q3729" t="s">
        <v>8322</v>
      </c>
      <c r="R3729" t="s">
        <v>8326</v>
      </c>
      <c r="S3729" s="14">
        <f>(((Table1[[#This Row],[launched_at]]/60)/60)/24)+DATE(1970,1,1)</f>
        <v>41857.18304398148</v>
      </c>
      <c r="T3729" s="14">
        <f>(((Table1[[#This Row],[deadline]]/60)/60)/24)+DATE(1970,1,1)</f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9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 t="s">
        <v>8308</v>
      </c>
      <c r="M3730" t="b">
        <v>0</v>
      </c>
      <c r="N3730" t="s">
        <v>8266</v>
      </c>
      <c r="O3730" s="10">
        <f>ROUND(Table1[[#This Row],[pledged]]/Table1[[#This Row],[goal]]*100,0)</f>
        <v>0</v>
      </c>
      <c r="P3730">
        <f>IFERROR(ROUND(Table1[[#This Row],[pledged]]/Table1[[#This Row],[backers_count]],2),0)</f>
        <v>0</v>
      </c>
      <c r="Q3730" t="s">
        <v>8322</v>
      </c>
      <c r="R3730" t="s">
        <v>8326</v>
      </c>
      <c r="S3730" s="14">
        <f>(((Table1[[#This Row],[launched_at]]/60)/60)/24)+DATE(1970,1,1)</f>
        <v>41911.934791666667</v>
      </c>
      <c r="T3730" s="14">
        <f>(((Table1[[#This Row],[deadline]]/60)/60)/24)+DATE(1970,1,1)</f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9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 t="s">
        <v>8308</v>
      </c>
      <c r="M3731" t="b">
        <v>0</v>
      </c>
      <c r="N3731" t="s">
        <v>8266</v>
      </c>
      <c r="O3731" s="10">
        <f>ROUND(Table1[[#This Row],[pledged]]/Table1[[#This Row],[goal]]*100,0)</f>
        <v>0</v>
      </c>
      <c r="P3731">
        <f>IFERROR(ROUND(Table1[[#This Row],[pledged]]/Table1[[#This Row],[backers_count]],2),0)</f>
        <v>0</v>
      </c>
      <c r="Q3731" t="s">
        <v>8322</v>
      </c>
      <c r="R3731" t="s">
        <v>8326</v>
      </c>
      <c r="S3731" s="14">
        <f>(((Table1[[#This Row],[launched_at]]/60)/60)/24)+DATE(1970,1,1)</f>
        <v>42135.67050925926</v>
      </c>
      <c r="T3731" s="14">
        <f>(((Table1[[#This Row],[deadline]]/60)/60)/24)+DATE(1970,1,1)</f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9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 t="s">
        <v>8308</v>
      </c>
      <c r="M3732" t="b">
        <v>0</v>
      </c>
      <c r="N3732" t="s">
        <v>8266</v>
      </c>
      <c r="O3732" s="10">
        <f>ROUND(Table1[[#This Row],[pledged]]/Table1[[#This Row],[goal]]*100,0)</f>
        <v>0</v>
      </c>
      <c r="P3732">
        <f>IFERROR(ROUND(Table1[[#This Row],[pledged]]/Table1[[#This Row],[backers_count]],2),0)</f>
        <v>0</v>
      </c>
      <c r="Q3732" t="s">
        <v>8322</v>
      </c>
      <c r="R3732" t="s">
        <v>8326</v>
      </c>
      <c r="S3732" s="14">
        <f>(((Table1[[#This Row],[launched_at]]/60)/60)/24)+DATE(1970,1,1)</f>
        <v>42584.123865740738</v>
      </c>
      <c r="T3732" s="14">
        <f>(((Table1[[#This Row],[deadline]]/60)/60)/24)+DATE(1970,1,1)</f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9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 t="s">
        <v>8308</v>
      </c>
      <c r="M3733" t="b">
        <v>0</v>
      </c>
      <c r="N3733" t="s">
        <v>8266</v>
      </c>
      <c r="O3733" s="10">
        <f>ROUND(Table1[[#This Row],[pledged]]/Table1[[#This Row],[goal]]*100,0)</f>
        <v>0</v>
      </c>
      <c r="P3733">
        <f>IFERROR(ROUND(Table1[[#This Row],[pledged]]/Table1[[#This Row],[backers_count]],2),0)</f>
        <v>0</v>
      </c>
      <c r="Q3733" t="s">
        <v>8322</v>
      </c>
      <c r="R3733" t="s">
        <v>8326</v>
      </c>
      <c r="S3733" s="14">
        <f>(((Table1[[#This Row],[launched_at]]/60)/60)/24)+DATE(1970,1,1)</f>
        <v>42255.927824074075</v>
      </c>
      <c r="T3733" s="14">
        <f>(((Table1[[#This Row],[deadline]]/60)/60)/24)+DATE(1970,1,1)</f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9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 t="s">
        <v>8308</v>
      </c>
      <c r="M3734" t="b">
        <v>0</v>
      </c>
      <c r="N3734" t="s">
        <v>8266</v>
      </c>
      <c r="O3734" s="10">
        <f>ROUND(Table1[[#This Row],[pledged]]/Table1[[#This Row],[goal]]*100,0)</f>
        <v>0</v>
      </c>
      <c r="P3734">
        <f>IFERROR(ROUND(Table1[[#This Row],[pledged]]/Table1[[#This Row],[backers_count]],2),0)</f>
        <v>0</v>
      </c>
      <c r="Q3734" t="s">
        <v>8322</v>
      </c>
      <c r="R3734" t="s">
        <v>8326</v>
      </c>
      <c r="S3734" s="14">
        <f>(((Table1[[#This Row],[launched_at]]/60)/60)/24)+DATE(1970,1,1)</f>
        <v>42567.004432870366</v>
      </c>
      <c r="T3734" s="14">
        <f>(((Table1[[#This Row],[deadline]]/60)/60)/24)+DATE(1970,1,1)</f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9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 t="s">
        <v>8308</v>
      </c>
      <c r="M3735" t="b">
        <v>0</v>
      </c>
      <c r="N3735" t="s">
        <v>8266</v>
      </c>
      <c r="O3735" s="10">
        <f>ROUND(Table1[[#This Row],[pledged]]/Table1[[#This Row],[goal]]*100,0)</f>
        <v>0</v>
      </c>
      <c r="P3735">
        <f>IFERROR(ROUND(Table1[[#This Row],[pledged]]/Table1[[#This Row],[backers_count]],2),0)</f>
        <v>0</v>
      </c>
      <c r="Q3735" t="s">
        <v>8322</v>
      </c>
      <c r="R3735" t="s">
        <v>8326</v>
      </c>
      <c r="S3735" s="14">
        <f>(((Table1[[#This Row],[launched_at]]/60)/60)/24)+DATE(1970,1,1)</f>
        <v>41959.369988425926</v>
      </c>
      <c r="T3735" s="14">
        <f>(((Table1[[#This Row],[deadline]]/60)/60)/24)+DATE(1970,1,1)</f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9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 t="s">
        <v>8308</v>
      </c>
      <c r="M3736" t="b">
        <v>0</v>
      </c>
      <c r="N3736" t="s">
        <v>8266</v>
      </c>
      <c r="O3736" s="10">
        <f>ROUND(Table1[[#This Row],[pledged]]/Table1[[#This Row],[goal]]*100,0)</f>
        <v>0</v>
      </c>
      <c r="P3736">
        <f>IFERROR(ROUND(Table1[[#This Row],[pledged]]/Table1[[#This Row],[backers_count]],2),0)</f>
        <v>0</v>
      </c>
      <c r="Q3736" t="s">
        <v>8322</v>
      </c>
      <c r="R3736" t="s">
        <v>8326</v>
      </c>
      <c r="S3736" s="14">
        <f>(((Table1[[#This Row],[launched_at]]/60)/60)/24)+DATE(1970,1,1)</f>
        <v>42165.922858796301</v>
      </c>
      <c r="T3736" s="14">
        <f>(((Table1[[#This Row],[deadline]]/60)/60)/24)+DATE(1970,1,1)</f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9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 t="s">
        <v>8308</v>
      </c>
      <c r="M3737" t="b">
        <v>0</v>
      </c>
      <c r="N3737" t="s">
        <v>8266</v>
      </c>
      <c r="O3737" s="10">
        <f>ROUND(Table1[[#This Row],[pledged]]/Table1[[#This Row],[goal]]*100,0)</f>
        <v>0</v>
      </c>
      <c r="P3737">
        <f>IFERROR(ROUND(Table1[[#This Row],[pledged]]/Table1[[#This Row],[backers_count]],2),0)</f>
        <v>0</v>
      </c>
      <c r="Q3737" t="s">
        <v>8322</v>
      </c>
      <c r="R3737" t="s">
        <v>8326</v>
      </c>
      <c r="S3737" s="14">
        <f>(((Table1[[#This Row],[launched_at]]/60)/60)/24)+DATE(1970,1,1)</f>
        <v>42031.837546296301</v>
      </c>
      <c r="T3737" s="14">
        <f>(((Table1[[#This Row],[deadline]]/60)/60)/24)+DATE(1970,1,1)</f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9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 t="s">
        <v>8308</v>
      </c>
      <c r="M3738" t="b">
        <v>0</v>
      </c>
      <c r="N3738" t="s">
        <v>8266</v>
      </c>
      <c r="O3738" s="10">
        <f>ROUND(Table1[[#This Row],[pledged]]/Table1[[#This Row],[goal]]*100,0)</f>
        <v>0</v>
      </c>
      <c r="P3738">
        <f>IFERROR(ROUND(Table1[[#This Row],[pledged]]/Table1[[#This Row],[backers_count]],2),0)</f>
        <v>0</v>
      </c>
      <c r="Q3738" t="s">
        <v>8322</v>
      </c>
      <c r="R3738" t="s">
        <v>8326</v>
      </c>
      <c r="S3738" s="14">
        <f>(((Table1[[#This Row],[launched_at]]/60)/60)/24)+DATE(1970,1,1)</f>
        <v>42482.048032407409</v>
      </c>
      <c r="T3738" s="14">
        <f>(((Table1[[#This Row],[deadline]]/60)/60)/24)+DATE(1970,1,1)</f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9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 t="s">
        <v>8308</v>
      </c>
      <c r="M3739" t="b">
        <v>0</v>
      </c>
      <c r="N3739" t="s">
        <v>8266</v>
      </c>
      <c r="O3739" s="10">
        <f>ROUND(Table1[[#This Row],[pledged]]/Table1[[#This Row],[goal]]*100,0)</f>
        <v>0</v>
      </c>
      <c r="P3739">
        <f>IFERROR(ROUND(Table1[[#This Row],[pledged]]/Table1[[#This Row],[backers_count]],2),0)</f>
        <v>0</v>
      </c>
      <c r="Q3739" t="s">
        <v>8322</v>
      </c>
      <c r="R3739" t="s">
        <v>8326</v>
      </c>
      <c r="S3739" s="14">
        <f>(((Table1[[#This Row],[launched_at]]/60)/60)/24)+DATE(1970,1,1)</f>
        <v>42135.235254629632</v>
      </c>
      <c r="T3739" s="14">
        <f>(((Table1[[#This Row],[deadline]]/60)/60)/24)+DATE(1970,1,1)</f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9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 t="s">
        <v>8308</v>
      </c>
      <c r="M3740" t="b">
        <v>0</v>
      </c>
      <c r="N3740" t="s">
        <v>8266</v>
      </c>
      <c r="O3740" s="10">
        <f>ROUND(Table1[[#This Row],[pledged]]/Table1[[#This Row],[goal]]*100,0)</f>
        <v>0</v>
      </c>
      <c r="P3740">
        <f>IFERROR(ROUND(Table1[[#This Row],[pledged]]/Table1[[#This Row],[backers_count]],2),0)</f>
        <v>0</v>
      </c>
      <c r="Q3740" t="s">
        <v>8322</v>
      </c>
      <c r="R3740" t="s">
        <v>8326</v>
      </c>
      <c r="S3740" s="14">
        <f>(((Table1[[#This Row],[launched_at]]/60)/60)/24)+DATE(1970,1,1)</f>
        <v>42438.961273148147</v>
      </c>
      <c r="T3740" s="14">
        <f>(((Table1[[#This Row],[deadline]]/60)/60)/24)+DATE(1970,1,1)</f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9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 t="s">
        <v>8308</v>
      </c>
      <c r="M3741" t="b">
        <v>0</v>
      </c>
      <c r="N3741" t="s">
        <v>8266</v>
      </c>
      <c r="O3741" s="10">
        <f>ROUND(Table1[[#This Row],[pledged]]/Table1[[#This Row],[goal]]*100,0)</f>
        <v>0</v>
      </c>
      <c r="P3741">
        <f>IFERROR(ROUND(Table1[[#This Row],[pledged]]/Table1[[#This Row],[backers_count]],2),0)</f>
        <v>0</v>
      </c>
      <c r="Q3741" t="s">
        <v>8322</v>
      </c>
      <c r="R3741" t="s">
        <v>8326</v>
      </c>
      <c r="S3741" s="14">
        <f>(((Table1[[#This Row],[launched_at]]/60)/60)/24)+DATE(1970,1,1)</f>
        <v>42164.893993055557</v>
      </c>
      <c r="T3741" s="14">
        <f>(((Table1[[#This Row],[deadline]]/60)/60)/24)+DATE(1970,1,1)</f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9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 t="s">
        <v>8308</v>
      </c>
      <c r="M3742" t="b">
        <v>0</v>
      </c>
      <c r="N3742" t="s">
        <v>8266</v>
      </c>
      <c r="O3742" s="10">
        <f>ROUND(Table1[[#This Row],[pledged]]/Table1[[#This Row],[goal]]*100,0)</f>
        <v>0</v>
      </c>
      <c r="P3742">
        <f>IFERROR(ROUND(Table1[[#This Row],[pledged]]/Table1[[#This Row],[backers_count]],2),0)</f>
        <v>0</v>
      </c>
      <c r="Q3742" t="s">
        <v>8322</v>
      </c>
      <c r="R3742" t="s">
        <v>8326</v>
      </c>
      <c r="S3742" s="14">
        <f>(((Table1[[#This Row],[launched_at]]/60)/60)/24)+DATE(1970,1,1)</f>
        <v>42096.686400462961</v>
      </c>
      <c r="T3742" s="14">
        <f>(((Table1[[#This Row],[deadline]]/60)/60)/24)+DATE(1970,1,1)</f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9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 t="s">
        <v>8308</v>
      </c>
      <c r="M3743" t="b">
        <v>0</v>
      </c>
      <c r="N3743" t="s">
        <v>8266</v>
      </c>
      <c r="O3743" s="10">
        <f>ROUND(Table1[[#This Row],[pledged]]/Table1[[#This Row],[goal]]*100,0)</f>
        <v>0</v>
      </c>
      <c r="P3743">
        <f>IFERROR(ROUND(Table1[[#This Row],[pledged]]/Table1[[#This Row],[backers_count]],2),0)</f>
        <v>0</v>
      </c>
      <c r="Q3743" t="s">
        <v>8322</v>
      </c>
      <c r="R3743" t="s">
        <v>8326</v>
      </c>
      <c r="S3743" s="14">
        <f>(((Table1[[#This Row],[launched_at]]/60)/60)/24)+DATE(1970,1,1)</f>
        <v>42383.933993055558</v>
      </c>
      <c r="T3743" s="14">
        <f>(((Table1[[#This Row],[deadline]]/60)/60)/24)+DATE(1970,1,1)</f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9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 t="s">
        <v>8308</v>
      </c>
      <c r="M3744" t="b">
        <v>0</v>
      </c>
      <c r="N3744" t="s">
        <v>8266</v>
      </c>
      <c r="O3744" s="10">
        <f>ROUND(Table1[[#This Row],[pledged]]/Table1[[#This Row],[goal]]*100,0)</f>
        <v>0</v>
      </c>
      <c r="P3744">
        <f>IFERROR(ROUND(Table1[[#This Row],[pledged]]/Table1[[#This Row],[backers_count]],2),0)</f>
        <v>0</v>
      </c>
      <c r="Q3744" t="s">
        <v>8322</v>
      </c>
      <c r="R3744" t="s">
        <v>8326</v>
      </c>
      <c r="S3744" s="14">
        <f>(((Table1[[#This Row],[launched_at]]/60)/60)/24)+DATE(1970,1,1)</f>
        <v>42341.958923611113</v>
      </c>
      <c r="T3744" s="14">
        <f>(((Table1[[#This Row],[deadline]]/60)/60)/24)+DATE(1970,1,1)</f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9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 t="s">
        <v>8308</v>
      </c>
      <c r="M3745" t="b">
        <v>0</v>
      </c>
      <c r="N3745" t="s">
        <v>8266</v>
      </c>
      <c r="O3745" s="10">
        <f>ROUND(Table1[[#This Row],[pledged]]/Table1[[#This Row],[goal]]*100,0)</f>
        <v>0</v>
      </c>
      <c r="P3745">
        <f>IFERROR(ROUND(Table1[[#This Row],[pledged]]/Table1[[#This Row],[backers_count]],2),0)</f>
        <v>0</v>
      </c>
      <c r="Q3745" t="s">
        <v>8322</v>
      </c>
      <c r="R3745" t="s">
        <v>8326</v>
      </c>
      <c r="S3745" s="14">
        <f>(((Table1[[#This Row],[launched_at]]/60)/60)/24)+DATE(1970,1,1)</f>
        <v>42612.911712962959</v>
      </c>
      <c r="T3745" s="14">
        <f>(((Table1[[#This Row],[deadline]]/60)/60)/24)+DATE(1970,1,1)</f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9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 t="s">
        <v>8308</v>
      </c>
      <c r="M3746" t="b">
        <v>0</v>
      </c>
      <c r="N3746" t="s">
        <v>8266</v>
      </c>
      <c r="O3746" s="10">
        <f>ROUND(Table1[[#This Row],[pledged]]/Table1[[#This Row],[goal]]*100,0)</f>
        <v>0</v>
      </c>
      <c r="P3746">
        <f>IFERROR(ROUND(Table1[[#This Row],[pledged]]/Table1[[#This Row],[backers_count]],2),0)</f>
        <v>0</v>
      </c>
      <c r="Q3746" t="s">
        <v>8322</v>
      </c>
      <c r="R3746" t="s">
        <v>8326</v>
      </c>
      <c r="S3746" s="14">
        <f>(((Table1[[#This Row],[launched_at]]/60)/60)/24)+DATE(1970,1,1)</f>
        <v>42164.908530092594</v>
      </c>
      <c r="T3746" s="14">
        <f>(((Table1[[#This Row],[deadline]]/60)/60)/24)+DATE(1970,1,1)</f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9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 t="s">
        <v>8308</v>
      </c>
      <c r="M3747" t="b">
        <v>0</v>
      </c>
      <c r="N3747" t="s">
        <v>8266</v>
      </c>
      <c r="O3747" s="10">
        <f>ROUND(Table1[[#This Row],[pledged]]/Table1[[#This Row],[goal]]*100,0)</f>
        <v>0</v>
      </c>
      <c r="P3747">
        <f>IFERROR(ROUND(Table1[[#This Row],[pledged]]/Table1[[#This Row],[backers_count]],2),0)</f>
        <v>0</v>
      </c>
      <c r="Q3747" t="s">
        <v>8322</v>
      </c>
      <c r="R3747" t="s">
        <v>8326</v>
      </c>
      <c r="S3747" s="14">
        <f>(((Table1[[#This Row],[launched_at]]/60)/60)/24)+DATE(1970,1,1)</f>
        <v>42321.08447916666</v>
      </c>
      <c r="T3747" s="14">
        <f>(((Table1[[#This Row],[deadline]]/60)/60)/24)+DATE(1970,1,1)</f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9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 t="s">
        <v>8308</v>
      </c>
      <c r="M3748" t="b">
        <v>0</v>
      </c>
      <c r="N3748" t="s">
        <v>8266</v>
      </c>
      <c r="O3748" s="10">
        <f>ROUND(Table1[[#This Row],[pledged]]/Table1[[#This Row],[goal]]*100,0)</f>
        <v>0</v>
      </c>
      <c r="P3748">
        <f>IFERROR(ROUND(Table1[[#This Row],[pledged]]/Table1[[#This Row],[backers_count]],2),0)</f>
        <v>0</v>
      </c>
      <c r="Q3748" t="s">
        <v>8322</v>
      </c>
      <c r="R3748" t="s">
        <v>8326</v>
      </c>
      <c r="S3748" s="14">
        <f>(((Table1[[#This Row],[launched_at]]/60)/60)/24)+DATE(1970,1,1)</f>
        <v>42713.962499999994</v>
      </c>
      <c r="T3748" s="14">
        <f>(((Table1[[#This Row],[deadline]]/60)/60)/24)+DATE(1970,1,1)</f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9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 t="s">
        <v>8308</v>
      </c>
      <c r="M3749" t="b">
        <v>0</v>
      </c>
      <c r="N3749" t="s">
        <v>8268</v>
      </c>
      <c r="O3749" s="10">
        <f>ROUND(Table1[[#This Row],[pledged]]/Table1[[#This Row],[goal]]*100,0)</f>
        <v>0</v>
      </c>
      <c r="P3749">
        <f>IFERROR(ROUND(Table1[[#This Row],[pledged]]/Table1[[#This Row],[backers_count]],2),0)</f>
        <v>0</v>
      </c>
      <c r="Q3749" t="s">
        <v>8322</v>
      </c>
      <c r="R3749" t="s">
        <v>8340</v>
      </c>
      <c r="S3749" s="14">
        <f>(((Table1[[#This Row],[launched_at]]/60)/60)/24)+DATE(1970,1,1)</f>
        <v>42285.909027777772</v>
      </c>
      <c r="T3749" s="14">
        <f>(((Table1[[#This Row],[deadline]]/60)/60)/24)+DATE(1970,1,1)</f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9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 t="s">
        <v>8308</v>
      </c>
      <c r="M3750" t="b">
        <v>0</v>
      </c>
      <c r="N3750" t="s">
        <v>8268</v>
      </c>
      <c r="O3750" s="10">
        <f>ROUND(Table1[[#This Row],[pledged]]/Table1[[#This Row],[goal]]*100,0)</f>
        <v>0</v>
      </c>
      <c r="P3750">
        <f>IFERROR(ROUND(Table1[[#This Row],[pledged]]/Table1[[#This Row],[backers_count]],2),0)</f>
        <v>0</v>
      </c>
      <c r="Q3750" t="s">
        <v>8322</v>
      </c>
      <c r="R3750" t="s">
        <v>8340</v>
      </c>
      <c r="S3750" s="14">
        <f>(((Table1[[#This Row],[launched_at]]/60)/60)/24)+DATE(1970,1,1)</f>
        <v>40070.901412037041</v>
      </c>
      <c r="T3750" s="14">
        <f>(((Table1[[#This Row],[deadline]]/60)/60)/24)+DATE(1970,1,1)</f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9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 t="s">
        <v>8308</v>
      </c>
      <c r="M3751" t="b">
        <v>0</v>
      </c>
      <c r="N3751" t="s">
        <v>8268</v>
      </c>
      <c r="O3751" s="10">
        <f>ROUND(Table1[[#This Row],[pledged]]/Table1[[#This Row],[goal]]*100,0)</f>
        <v>0</v>
      </c>
      <c r="P3751">
        <f>IFERROR(ROUND(Table1[[#This Row],[pledged]]/Table1[[#This Row],[backers_count]],2),0)</f>
        <v>0</v>
      </c>
      <c r="Q3751" t="s">
        <v>8322</v>
      </c>
      <c r="R3751" t="s">
        <v>8340</v>
      </c>
      <c r="S3751" s="14">
        <f>(((Table1[[#This Row],[launched_at]]/60)/60)/24)+DATE(1970,1,1)</f>
        <v>42228.629884259266</v>
      </c>
      <c r="T3751" s="14">
        <f>(((Table1[[#This Row],[deadline]]/60)/60)/24)+DATE(1970,1,1)</f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9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 t="s">
        <v>8308</v>
      </c>
      <c r="M3752" t="b">
        <v>0</v>
      </c>
      <c r="N3752" t="s">
        <v>8268</v>
      </c>
      <c r="O3752" s="10">
        <f>ROUND(Table1[[#This Row],[pledged]]/Table1[[#This Row],[goal]]*100,0)</f>
        <v>0</v>
      </c>
      <c r="P3752">
        <f>IFERROR(ROUND(Table1[[#This Row],[pledged]]/Table1[[#This Row],[backers_count]],2),0)</f>
        <v>0</v>
      </c>
      <c r="Q3752" t="s">
        <v>8322</v>
      </c>
      <c r="R3752" t="s">
        <v>8340</v>
      </c>
      <c r="S3752" s="14">
        <f>(((Table1[[#This Row],[launched_at]]/60)/60)/24)+DATE(1970,1,1)</f>
        <v>41456.36241898148</v>
      </c>
      <c r="T3752" s="14">
        <f>(((Table1[[#This Row],[deadline]]/60)/60)/24)+DATE(1970,1,1)</f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9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 t="s">
        <v>8308</v>
      </c>
      <c r="M3753" t="b">
        <v>0</v>
      </c>
      <c r="N3753" t="s">
        <v>8268</v>
      </c>
      <c r="O3753" s="10">
        <f>ROUND(Table1[[#This Row],[pledged]]/Table1[[#This Row],[goal]]*100,0)</f>
        <v>0</v>
      </c>
      <c r="P3753">
        <f>IFERROR(ROUND(Table1[[#This Row],[pledged]]/Table1[[#This Row],[backers_count]],2),0)</f>
        <v>0</v>
      </c>
      <c r="Q3753" t="s">
        <v>8322</v>
      </c>
      <c r="R3753" t="s">
        <v>8340</v>
      </c>
      <c r="S3753" s="14">
        <f>(((Table1[[#This Row],[launched_at]]/60)/60)/24)+DATE(1970,1,1)</f>
        <v>42591.31858796296</v>
      </c>
      <c r="T3753" s="14">
        <f>(((Table1[[#This Row],[deadline]]/60)/60)/24)+DATE(1970,1,1)</f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9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 t="s">
        <v>8308</v>
      </c>
      <c r="M3754" t="b">
        <v>0</v>
      </c>
      <c r="N3754" t="s">
        <v>8268</v>
      </c>
      <c r="O3754" s="10">
        <f>ROUND(Table1[[#This Row],[pledged]]/Table1[[#This Row],[goal]]*100,0)</f>
        <v>0</v>
      </c>
      <c r="P3754">
        <f>IFERROR(ROUND(Table1[[#This Row],[pledged]]/Table1[[#This Row],[backers_count]],2),0)</f>
        <v>0</v>
      </c>
      <c r="Q3754" t="s">
        <v>8322</v>
      </c>
      <c r="R3754" t="s">
        <v>8340</v>
      </c>
      <c r="S3754" s="14">
        <f>(((Table1[[#This Row],[launched_at]]/60)/60)/24)+DATE(1970,1,1)</f>
        <v>41919.761782407404</v>
      </c>
      <c r="T3754" s="14">
        <f>(((Table1[[#This Row],[deadline]]/60)/60)/24)+DATE(1970,1,1)</f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9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 t="s">
        <v>8308</v>
      </c>
      <c r="M3755" t="b">
        <v>0</v>
      </c>
      <c r="N3755" t="s">
        <v>8268</v>
      </c>
      <c r="O3755" s="10">
        <f>ROUND(Table1[[#This Row],[pledged]]/Table1[[#This Row],[goal]]*100,0)</f>
        <v>0</v>
      </c>
      <c r="P3755">
        <f>IFERROR(ROUND(Table1[[#This Row],[pledged]]/Table1[[#This Row],[backers_count]],2),0)</f>
        <v>0</v>
      </c>
      <c r="Q3755" t="s">
        <v>8322</v>
      </c>
      <c r="R3755" t="s">
        <v>8340</v>
      </c>
      <c r="S3755" s="14">
        <f>(((Table1[[#This Row],[launched_at]]/60)/60)/24)+DATE(1970,1,1)</f>
        <v>41550.793935185182</v>
      </c>
      <c r="T3755" s="14">
        <f>(((Table1[[#This Row],[deadline]]/60)/60)/24)+DATE(1970,1,1)</f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9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 t="s">
        <v>8308</v>
      </c>
      <c r="M3756" t="b">
        <v>0</v>
      </c>
      <c r="N3756" t="s">
        <v>8268</v>
      </c>
      <c r="O3756" s="10">
        <f>ROUND(Table1[[#This Row],[pledged]]/Table1[[#This Row],[goal]]*100,0)</f>
        <v>0</v>
      </c>
      <c r="P3756">
        <f>IFERROR(ROUND(Table1[[#This Row],[pledged]]/Table1[[#This Row],[backers_count]],2),0)</f>
        <v>0</v>
      </c>
      <c r="Q3756" t="s">
        <v>8322</v>
      </c>
      <c r="R3756" t="s">
        <v>8340</v>
      </c>
      <c r="S3756" s="14">
        <f>(((Table1[[#This Row],[launched_at]]/60)/60)/24)+DATE(1970,1,1)</f>
        <v>41634.715173611112</v>
      </c>
      <c r="T3756" s="14">
        <f>(((Table1[[#This Row],[deadline]]/60)/60)/24)+DATE(1970,1,1)</f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9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 t="s">
        <v>8308</v>
      </c>
      <c r="M3757" t="b">
        <v>0</v>
      </c>
      <c r="N3757" t="s">
        <v>8268</v>
      </c>
      <c r="O3757" s="10">
        <f>ROUND(Table1[[#This Row],[pledged]]/Table1[[#This Row],[goal]]*100,0)</f>
        <v>0</v>
      </c>
      <c r="P3757">
        <f>IFERROR(ROUND(Table1[[#This Row],[pledged]]/Table1[[#This Row],[backers_count]],2),0)</f>
        <v>0</v>
      </c>
      <c r="Q3757" t="s">
        <v>8322</v>
      </c>
      <c r="R3757" t="s">
        <v>8340</v>
      </c>
      <c r="S3757" s="14">
        <f>(((Table1[[#This Row],[launched_at]]/60)/60)/24)+DATE(1970,1,1)</f>
        <v>41837.767500000002</v>
      </c>
      <c r="T3757" s="14">
        <f>(((Table1[[#This Row],[deadline]]/60)/60)/24)+DATE(1970,1,1)</f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9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 t="s">
        <v>8308</v>
      </c>
      <c r="M3758" t="b">
        <v>0</v>
      </c>
      <c r="N3758" t="s">
        <v>8268</v>
      </c>
      <c r="O3758" s="10">
        <f>ROUND(Table1[[#This Row],[pledged]]/Table1[[#This Row],[goal]]*100,0)</f>
        <v>0</v>
      </c>
      <c r="P3758">
        <f>IFERROR(ROUND(Table1[[#This Row],[pledged]]/Table1[[#This Row],[backers_count]],2),0)</f>
        <v>0</v>
      </c>
      <c r="Q3758" t="s">
        <v>8322</v>
      </c>
      <c r="R3758" t="s">
        <v>8340</v>
      </c>
      <c r="S3758" s="14">
        <f>(((Table1[[#This Row],[launched_at]]/60)/60)/24)+DATE(1970,1,1)</f>
        <v>41407.84684027778</v>
      </c>
      <c r="T3758" s="14">
        <f>(((Table1[[#This Row],[deadline]]/60)/60)/24)+DATE(1970,1,1)</f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9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 t="s">
        <v>8308</v>
      </c>
      <c r="M3759" t="b">
        <v>0</v>
      </c>
      <c r="N3759" t="s">
        <v>8268</v>
      </c>
      <c r="O3759" s="10">
        <f>ROUND(Table1[[#This Row],[pledged]]/Table1[[#This Row],[goal]]*100,0)</f>
        <v>0</v>
      </c>
      <c r="P3759">
        <f>IFERROR(ROUND(Table1[[#This Row],[pledged]]/Table1[[#This Row],[backers_count]],2),0)</f>
        <v>0</v>
      </c>
      <c r="Q3759" t="s">
        <v>8322</v>
      </c>
      <c r="R3759" t="s">
        <v>8340</v>
      </c>
      <c r="S3759" s="14">
        <f>(((Table1[[#This Row],[launched_at]]/60)/60)/24)+DATE(1970,1,1)</f>
        <v>40705.126631944448</v>
      </c>
      <c r="T3759" s="14">
        <f>(((Table1[[#This Row],[deadline]]/60)/60)/24)+DATE(1970,1,1)</f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9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 t="s">
        <v>8308</v>
      </c>
      <c r="M3760" t="b">
        <v>0</v>
      </c>
      <c r="N3760" t="s">
        <v>8268</v>
      </c>
      <c r="O3760" s="10">
        <f>ROUND(Table1[[#This Row],[pledged]]/Table1[[#This Row],[goal]]*100,0)</f>
        <v>0</v>
      </c>
      <c r="P3760">
        <f>IFERROR(ROUND(Table1[[#This Row],[pledged]]/Table1[[#This Row],[backers_count]],2),0)</f>
        <v>0</v>
      </c>
      <c r="Q3760" t="s">
        <v>8322</v>
      </c>
      <c r="R3760" t="s">
        <v>8340</v>
      </c>
      <c r="S3760" s="14">
        <f>(((Table1[[#This Row],[launched_at]]/60)/60)/24)+DATE(1970,1,1)</f>
        <v>41041.167627314811</v>
      </c>
      <c r="T3760" s="14">
        <f>(((Table1[[#This Row],[deadline]]/60)/60)/24)+DATE(1970,1,1)</f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9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 t="s">
        <v>8308</v>
      </c>
      <c r="M3761" t="b">
        <v>0</v>
      </c>
      <c r="N3761" t="s">
        <v>8268</v>
      </c>
      <c r="O3761" s="10">
        <f>ROUND(Table1[[#This Row],[pledged]]/Table1[[#This Row],[goal]]*100,0)</f>
        <v>0</v>
      </c>
      <c r="P3761">
        <f>IFERROR(ROUND(Table1[[#This Row],[pledged]]/Table1[[#This Row],[backers_count]],2),0)</f>
        <v>0</v>
      </c>
      <c r="Q3761" t="s">
        <v>8322</v>
      </c>
      <c r="R3761" t="s">
        <v>8340</v>
      </c>
      <c r="S3761" s="14">
        <f>(((Table1[[#This Row],[launched_at]]/60)/60)/24)+DATE(1970,1,1)</f>
        <v>41827.989861111113</v>
      </c>
      <c r="T3761" s="14">
        <f>(((Table1[[#This Row],[deadline]]/60)/60)/24)+DATE(1970,1,1)</f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9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 t="s">
        <v>8308</v>
      </c>
      <c r="M3762" t="b">
        <v>0</v>
      </c>
      <c r="N3762" t="s">
        <v>8268</v>
      </c>
      <c r="O3762" s="10">
        <f>ROUND(Table1[[#This Row],[pledged]]/Table1[[#This Row],[goal]]*100,0)</f>
        <v>0</v>
      </c>
      <c r="P3762">
        <f>IFERROR(ROUND(Table1[[#This Row],[pledged]]/Table1[[#This Row],[backers_count]],2),0)</f>
        <v>0</v>
      </c>
      <c r="Q3762" t="s">
        <v>8322</v>
      </c>
      <c r="R3762" t="s">
        <v>8340</v>
      </c>
      <c r="S3762" s="14">
        <f>(((Table1[[#This Row],[launched_at]]/60)/60)/24)+DATE(1970,1,1)</f>
        <v>42100.086145833338</v>
      </c>
      <c r="T3762" s="14">
        <f>(((Table1[[#This Row],[deadline]]/60)/60)/24)+DATE(1970,1,1)</f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9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 t="s">
        <v>8308</v>
      </c>
      <c r="M3763" t="b">
        <v>0</v>
      </c>
      <c r="N3763" t="s">
        <v>8268</v>
      </c>
      <c r="O3763" s="10">
        <f>ROUND(Table1[[#This Row],[pledged]]/Table1[[#This Row],[goal]]*100,0)</f>
        <v>0</v>
      </c>
      <c r="P3763">
        <f>IFERROR(ROUND(Table1[[#This Row],[pledged]]/Table1[[#This Row],[backers_count]],2),0)</f>
        <v>0</v>
      </c>
      <c r="Q3763" t="s">
        <v>8322</v>
      </c>
      <c r="R3763" t="s">
        <v>8340</v>
      </c>
      <c r="S3763" s="14">
        <f>(((Table1[[#This Row],[launched_at]]/60)/60)/24)+DATE(1970,1,1)</f>
        <v>40987.83488425926</v>
      </c>
      <c r="T3763" s="14">
        <f>(((Table1[[#This Row],[deadline]]/60)/60)/24)+DATE(1970,1,1)</f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9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 t="s">
        <v>8308</v>
      </c>
      <c r="M3764" t="b">
        <v>0</v>
      </c>
      <c r="N3764" t="s">
        <v>8268</v>
      </c>
      <c r="O3764" s="10">
        <f>ROUND(Table1[[#This Row],[pledged]]/Table1[[#This Row],[goal]]*100,0)</f>
        <v>0</v>
      </c>
      <c r="P3764">
        <f>IFERROR(ROUND(Table1[[#This Row],[pledged]]/Table1[[#This Row],[backers_count]],2),0)</f>
        <v>0</v>
      </c>
      <c r="Q3764" t="s">
        <v>8322</v>
      </c>
      <c r="R3764" t="s">
        <v>8340</v>
      </c>
      <c r="S3764" s="14">
        <f>(((Table1[[#This Row],[launched_at]]/60)/60)/24)+DATE(1970,1,1)</f>
        <v>42065.910983796297</v>
      </c>
      <c r="T3764" s="14">
        <f>(((Table1[[#This Row],[deadline]]/60)/60)/24)+DATE(1970,1,1)</f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9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 t="s">
        <v>8308</v>
      </c>
      <c r="M3765" t="b">
        <v>0</v>
      </c>
      <c r="N3765" t="s">
        <v>8268</v>
      </c>
      <c r="O3765" s="10">
        <f>ROUND(Table1[[#This Row],[pledged]]/Table1[[#This Row],[goal]]*100,0)</f>
        <v>0</v>
      </c>
      <c r="P3765">
        <f>IFERROR(ROUND(Table1[[#This Row],[pledged]]/Table1[[#This Row],[backers_count]],2),0)</f>
        <v>0</v>
      </c>
      <c r="Q3765" t="s">
        <v>8322</v>
      </c>
      <c r="R3765" t="s">
        <v>8340</v>
      </c>
      <c r="S3765" s="14">
        <f>(((Table1[[#This Row],[launched_at]]/60)/60)/24)+DATE(1970,1,1)</f>
        <v>42669.594837962963</v>
      </c>
      <c r="T3765" s="14">
        <f>(((Table1[[#This Row],[deadline]]/60)/60)/24)+DATE(1970,1,1)</f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9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 t="s">
        <v>8308</v>
      </c>
      <c r="M3766" t="b">
        <v>0</v>
      </c>
      <c r="N3766" t="s">
        <v>8268</v>
      </c>
      <c r="O3766" s="10">
        <f>ROUND(Table1[[#This Row],[pledged]]/Table1[[#This Row],[goal]]*100,0)</f>
        <v>0</v>
      </c>
      <c r="P3766">
        <f>IFERROR(ROUND(Table1[[#This Row],[pledged]]/Table1[[#This Row],[backers_count]],2),0)</f>
        <v>0</v>
      </c>
      <c r="Q3766" t="s">
        <v>8322</v>
      </c>
      <c r="R3766" t="s">
        <v>8340</v>
      </c>
      <c r="S3766" s="14">
        <f>(((Table1[[#This Row],[launched_at]]/60)/60)/24)+DATE(1970,1,1)</f>
        <v>42714.054398148146</v>
      </c>
      <c r="T3766" s="14">
        <f>(((Table1[[#This Row],[deadline]]/60)/60)/24)+DATE(1970,1,1)</f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9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 t="s">
        <v>8308</v>
      </c>
      <c r="M3767" t="b">
        <v>0</v>
      </c>
      <c r="N3767" t="s">
        <v>8268</v>
      </c>
      <c r="O3767" s="10">
        <f>ROUND(Table1[[#This Row],[pledged]]/Table1[[#This Row],[goal]]*100,0)</f>
        <v>0</v>
      </c>
      <c r="P3767">
        <f>IFERROR(ROUND(Table1[[#This Row],[pledged]]/Table1[[#This Row],[backers_count]],2),0)</f>
        <v>0</v>
      </c>
      <c r="Q3767" t="s">
        <v>8322</v>
      </c>
      <c r="R3767" t="s">
        <v>8340</v>
      </c>
      <c r="S3767" s="14">
        <f>(((Table1[[#This Row],[launched_at]]/60)/60)/24)+DATE(1970,1,1)</f>
        <v>41113.968576388892</v>
      </c>
      <c r="T3767" s="14">
        <f>(((Table1[[#This Row],[deadline]]/60)/60)/24)+DATE(1970,1,1)</f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9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 t="s">
        <v>8308</v>
      </c>
      <c r="M3768" t="b">
        <v>0</v>
      </c>
      <c r="N3768" t="s">
        <v>8268</v>
      </c>
      <c r="O3768" s="10">
        <f>ROUND(Table1[[#This Row],[pledged]]/Table1[[#This Row],[goal]]*100,0)</f>
        <v>0</v>
      </c>
      <c r="P3768">
        <f>IFERROR(ROUND(Table1[[#This Row],[pledged]]/Table1[[#This Row],[backers_count]],2),0)</f>
        <v>0</v>
      </c>
      <c r="Q3768" t="s">
        <v>8322</v>
      </c>
      <c r="R3768" t="s">
        <v>8340</v>
      </c>
      <c r="S3768" s="14">
        <f>(((Table1[[#This Row],[launched_at]]/60)/60)/24)+DATE(1970,1,1)</f>
        <v>42366.982627314821</v>
      </c>
      <c r="T3768" s="14">
        <f>(((Table1[[#This Row],[deadline]]/60)/60)/24)+DATE(1970,1,1)</f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9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 t="s">
        <v>8308</v>
      </c>
      <c r="M3769" t="b">
        <v>0</v>
      </c>
      <c r="N3769" t="s">
        <v>8268</v>
      </c>
      <c r="O3769" s="10">
        <f>ROUND(Table1[[#This Row],[pledged]]/Table1[[#This Row],[goal]]*100,0)</f>
        <v>0</v>
      </c>
      <c r="P3769">
        <f>IFERROR(ROUND(Table1[[#This Row],[pledged]]/Table1[[#This Row],[backers_count]],2),0)</f>
        <v>0</v>
      </c>
      <c r="Q3769" t="s">
        <v>8322</v>
      </c>
      <c r="R3769" t="s">
        <v>8340</v>
      </c>
      <c r="S3769" s="14">
        <f>(((Table1[[#This Row],[launched_at]]/60)/60)/24)+DATE(1970,1,1)</f>
        <v>42596.03506944445</v>
      </c>
      <c r="T3769" s="14">
        <f>(((Table1[[#This Row],[deadline]]/60)/60)/24)+DATE(1970,1,1)</f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9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 t="s">
        <v>8308</v>
      </c>
      <c r="M3770" t="b">
        <v>0</v>
      </c>
      <c r="N3770" t="s">
        <v>8268</v>
      </c>
      <c r="O3770" s="10">
        <f>ROUND(Table1[[#This Row],[pledged]]/Table1[[#This Row],[goal]]*100,0)</f>
        <v>0</v>
      </c>
      <c r="P3770">
        <f>IFERROR(ROUND(Table1[[#This Row],[pledged]]/Table1[[#This Row],[backers_count]],2),0)</f>
        <v>0</v>
      </c>
      <c r="Q3770" t="s">
        <v>8322</v>
      </c>
      <c r="R3770" t="s">
        <v>8340</v>
      </c>
      <c r="S3770" s="14">
        <f>(((Table1[[#This Row],[launched_at]]/60)/60)/24)+DATE(1970,1,1)</f>
        <v>42114.726134259254</v>
      </c>
      <c r="T3770" s="14">
        <f>(((Table1[[#This Row],[deadline]]/60)/60)/24)+DATE(1970,1,1)</f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9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 t="s">
        <v>8308</v>
      </c>
      <c r="M3771" t="b">
        <v>0</v>
      </c>
      <c r="N3771" t="s">
        <v>8268</v>
      </c>
      <c r="O3771" s="10">
        <f>ROUND(Table1[[#This Row],[pledged]]/Table1[[#This Row],[goal]]*100,0)</f>
        <v>0</v>
      </c>
      <c r="P3771">
        <f>IFERROR(ROUND(Table1[[#This Row],[pledged]]/Table1[[#This Row],[backers_count]],2),0)</f>
        <v>0</v>
      </c>
      <c r="Q3771" t="s">
        <v>8322</v>
      </c>
      <c r="R3771" t="s">
        <v>8340</v>
      </c>
      <c r="S3771" s="14">
        <f>(((Table1[[#This Row],[launched_at]]/60)/60)/24)+DATE(1970,1,1)</f>
        <v>42171.827604166669</v>
      </c>
      <c r="T3771" s="14">
        <f>(((Table1[[#This Row],[deadline]]/60)/60)/24)+DATE(1970,1,1)</f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9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 t="s">
        <v>8308</v>
      </c>
      <c r="M3772" t="b">
        <v>0</v>
      </c>
      <c r="N3772" t="s">
        <v>8268</v>
      </c>
      <c r="O3772" s="10">
        <f>ROUND(Table1[[#This Row],[pledged]]/Table1[[#This Row],[goal]]*100,0)</f>
        <v>0</v>
      </c>
      <c r="P3772">
        <f>IFERROR(ROUND(Table1[[#This Row],[pledged]]/Table1[[#This Row],[backers_count]],2),0)</f>
        <v>0</v>
      </c>
      <c r="Q3772" t="s">
        <v>8322</v>
      </c>
      <c r="R3772" t="s">
        <v>8340</v>
      </c>
      <c r="S3772" s="14">
        <f>(((Table1[[#This Row],[launched_at]]/60)/60)/24)+DATE(1970,1,1)</f>
        <v>40703.234386574077</v>
      </c>
      <c r="T3772" s="14">
        <f>(((Table1[[#This Row],[deadline]]/60)/60)/24)+DATE(1970,1,1)</f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9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 t="s">
        <v>8308</v>
      </c>
      <c r="M3773" t="b">
        <v>0</v>
      </c>
      <c r="N3773" t="s">
        <v>8268</v>
      </c>
      <c r="O3773" s="10">
        <f>ROUND(Table1[[#This Row],[pledged]]/Table1[[#This Row],[goal]]*100,0)</f>
        <v>0</v>
      </c>
      <c r="P3773">
        <f>IFERROR(ROUND(Table1[[#This Row],[pledged]]/Table1[[#This Row],[backers_count]],2),0)</f>
        <v>0</v>
      </c>
      <c r="Q3773" t="s">
        <v>8322</v>
      </c>
      <c r="R3773" t="s">
        <v>8340</v>
      </c>
      <c r="S3773" s="14">
        <f>(((Table1[[#This Row],[launched_at]]/60)/60)/24)+DATE(1970,1,1)</f>
        <v>42400.176377314812</v>
      </c>
      <c r="T3773" s="14">
        <f>(((Table1[[#This Row],[deadline]]/60)/60)/24)+DATE(1970,1,1)</f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9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 t="s">
        <v>8308</v>
      </c>
      <c r="M3774" t="b">
        <v>0</v>
      </c>
      <c r="N3774" t="s">
        <v>8268</v>
      </c>
      <c r="O3774" s="10">
        <f>ROUND(Table1[[#This Row],[pledged]]/Table1[[#This Row],[goal]]*100,0)</f>
        <v>0</v>
      </c>
      <c r="P3774">
        <f>IFERROR(ROUND(Table1[[#This Row],[pledged]]/Table1[[#This Row],[backers_count]],2),0)</f>
        <v>0</v>
      </c>
      <c r="Q3774" t="s">
        <v>8322</v>
      </c>
      <c r="R3774" t="s">
        <v>8340</v>
      </c>
      <c r="S3774" s="14">
        <f>(((Table1[[#This Row],[launched_at]]/60)/60)/24)+DATE(1970,1,1)</f>
        <v>42091.778703703705</v>
      </c>
      <c r="T3774" s="14">
        <f>(((Table1[[#This Row],[deadline]]/60)/60)/24)+DATE(1970,1,1)</f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9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 t="s">
        <v>8308</v>
      </c>
      <c r="M3775" t="b">
        <v>0</v>
      </c>
      <c r="N3775" t="s">
        <v>8268</v>
      </c>
      <c r="O3775" s="10">
        <f>ROUND(Table1[[#This Row],[pledged]]/Table1[[#This Row],[goal]]*100,0)</f>
        <v>0</v>
      </c>
      <c r="P3775">
        <f>IFERROR(ROUND(Table1[[#This Row],[pledged]]/Table1[[#This Row],[backers_count]],2),0)</f>
        <v>0</v>
      </c>
      <c r="Q3775" t="s">
        <v>8322</v>
      </c>
      <c r="R3775" t="s">
        <v>8340</v>
      </c>
      <c r="S3775" s="14">
        <f>(((Table1[[#This Row],[launched_at]]/60)/60)/24)+DATE(1970,1,1)</f>
        <v>42223.616018518514</v>
      </c>
      <c r="T3775" s="14">
        <f>(((Table1[[#This Row],[deadline]]/60)/60)/24)+DATE(1970,1,1)</f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9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 t="s">
        <v>8308</v>
      </c>
      <c r="M3776" t="b">
        <v>0</v>
      </c>
      <c r="N3776" t="s">
        <v>8270</v>
      </c>
      <c r="O3776" s="10">
        <f>ROUND(Table1[[#This Row],[pledged]]/Table1[[#This Row],[goal]]*100,0)</f>
        <v>0</v>
      </c>
      <c r="P3776">
        <f>IFERROR(ROUND(Table1[[#This Row],[pledged]]/Table1[[#This Row],[backers_count]],2),0)</f>
        <v>0</v>
      </c>
      <c r="Q3776" t="s">
        <v>8309</v>
      </c>
      <c r="R3776" t="s">
        <v>8343</v>
      </c>
      <c r="S3776" s="14">
        <f>(((Table1[[#This Row],[launched_at]]/60)/60)/24)+DATE(1970,1,1)</f>
        <v>42380.696342592593</v>
      </c>
      <c r="T3776" s="14">
        <f>(((Table1[[#This Row],[deadline]]/60)/60)/24)+DATE(1970,1,1)</f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9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 t="s">
        <v>8308</v>
      </c>
      <c r="M3777" t="b">
        <v>0</v>
      </c>
      <c r="N3777" t="s">
        <v>8270</v>
      </c>
      <c r="O3777" s="10">
        <f>ROUND(Table1[[#This Row],[pledged]]/Table1[[#This Row],[goal]]*100,0)</f>
        <v>0</v>
      </c>
      <c r="P3777">
        <f>IFERROR(ROUND(Table1[[#This Row],[pledged]]/Table1[[#This Row],[backers_count]],2),0)</f>
        <v>0</v>
      </c>
      <c r="Q3777" t="s">
        <v>8309</v>
      </c>
      <c r="R3777" t="s">
        <v>8343</v>
      </c>
      <c r="S3777" s="14">
        <f>(((Table1[[#This Row],[launched_at]]/60)/60)/24)+DATE(1970,1,1)</f>
        <v>42318.616851851853</v>
      </c>
      <c r="T3777" s="14">
        <f>(((Table1[[#This Row],[deadline]]/60)/60)/24)+DATE(1970,1,1)</f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9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 t="s">
        <v>8308</v>
      </c>
      <c r="M3778" t="b">
        <v>0</v>
      </c>
      <c r="N3778" t="s">
        <v>8270</v>
      </c>
      <c r="O3778" s="10">
        <f>ROUND(Table1[[#This Row],[pledged]]/Table1[[#This Row],[goal]]*100,0)</f>
        <v>0</v>
      </c>
      <c r="P3778">
        <f>IFERROR(ROUND(Table1[[#This Row],[pledged]]/Table1[[#This Row],[backers_count]],2),0)</f>
        <v>0</v>
      </c>
      <c r="Q3778" t="s">
        <v>8309</v>
      </c>
      <c r="R3778" t="s">
        <v>8343</v>
      </c>
      <c r="S3778" s="14">
        <f>(((Table1[[#This Row],[launched_at]]/60)/60)/24)+DATE(1970,1,1)</f>
        <v>42503.353506944448</v>
      </c>
      <c r="T3778" s="14">
        <f>(((Table1[[#This Row],[deadline]]/60)/60)/24)+DATE(1970,1,1)</f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9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 t="s">
        <v>8308</v>
      </c>
      <c r="M3779" t="b">
        <v>0</v>
      </c>
      <c r="N3779" t="s">
        <v>8270</v>
      </c>
      <c r="O3779" s="10">
        <f>ROUND(Table1[[#This Row],[pledged]]/Table1[[#This Row],[goal]]*100,0)</f>
        <v>0</v>
      </c>
      <c r="P3779">
        <f>IFERROR(ROUND(Table1[[#This Row],[pledged]]/Table1[[#This Row],[backers_count]],2),0)</f>
        <v>0</v>
      </c>
      <c r="Q3779" t="s">
        <v>8309</v>
      </c>
      <c r="R3779" t="s">
        <v>8343</v>
      </c>
      <c r="S3779" s="14">
        <f>(((Table1[[#This Row],[launched_at]]/60)/60)/24)+DATE(1970,1,1)</f>
        <v>42057.883159722223</v>
      </c>
      <c r="T3779" s="14">
        <f>(((Table1[[#This Row],[deadline]]/60)/60)/24)+DATE(1970,1,1)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9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 t="s">
        <v>8308</v>
      </c>
      <c r="M3780" t="b">
        <v>0</v>
      </c>
      <c r="N3780" t="s">
        <v>8270</v>
      </c>
      <c r="O3780" s="10">
        <f>ROUND(Table1[[#This Row],[pledged]]/Table1[[#This Row],[goal]]*100,0)</f>
        <v>0</v>
      </c>
      <c r="P3780">
        <f>IFERROR(ROUND(Table1[[#This Row],[pledged]]/Table1[[#This Row],[backers_count]],2),0)</f>
        <v>0</v>
      </c>
      <c r="Q3780" t="s">
        <v>8309</v>
      </c>
      <c r="R3780" t="s">
        <v>8343</v>
      </c>
      <c r="S3780" s="14">
        <f>(((Table1[[#This Row],[launched_at]]/60)/60)/24)+DATE(1970,1,1)</f>
        <v>42692.389062500006</v>
      </c>
      <c r="T3780" s="14">
        <f>(((Table1[[#This Row],[deadline]]/60)/60)/24)+DATE(1970,1,1)</f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9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 t="s">
        <v>8308</v>
      </c>
      <c r="M3781" t="b">
        <v>0</v>
      </c>
      <c r="N3781" t="s">
        <v>8270</v>
      </c>
      <c r="O3781" s="10">
        <f>ROUND(Table1[[#This Row],[pledged]]/Table1[[#This Row],[goal]]*100,0)</f>
        <v>0</v>
      </c>
      <c r="P3781">
        <f>IFERROR(ROUND(Table1[[#This Row],[pledged]]/Table1[[#This Row],[backers_count]],2),0)</f>
        <v>0</v>
      </c>
      <c r="Q3781" t="s">
        <v>8309</v>
      </c>
      <c r="R3781" t="s">
        <v>8343</v>
      </c>
      <c r="S3781" s="14">
        <f>(((Table1[[#This Row],[launched_at]]/60)/60)/24)+DATE(1970,1,1)</f>
        <v>42165.785289351858</v>
      </c>
      <c r="T3781" s="14">
        <f>(((Table1[[#This Row],[deadline]]/60)/60)/24)+DATE(1970,1,1)</f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9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 t="s">
        <v>8308</v>
      </c>
      <c r="M3782" t="b">
        <v>0</v>
      </c>
      <c r="N3782" t="s">
        <v>8270</v>
      </c>
      <c r="O3782" s="10">
        <f>ROUND(Table1[[#This Row],[pledged]]/Table1[[#This Row],[goal]]*100,0)</f>
        <v>0</v>
      </c>
      <c r="P3782">
        <f>IFERROR(ROUND(Table1[[#This Row],[pledged]]/Table1[[#This Row],[backers_count]],2),0)</f>
        <v>0</v>
      </c>
      <c r="Q3782" t="s">
        <v>8309</v>
      </c>
      <c r="R3782" t="s">
        <v>8343</v>
      </c>
      <c r="S3782" s="14">
        <f>(((Table1[[#This Row],[launched_at]]/60)/60)/24)+DATE(1970,1,1)</f>
        <v>41975.842523148152</v>
      </c>
      <c r="T3782" s="14">
        <f>(((Table1[[#This Row],[deadline]]/60)/60)/24)+DATE(1970,1,1)</f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9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 t="s">
        <v>8308</v>
      </c>
      <c r="M3783" t="b">
        <v>0</v>
      </c>
      <c r="N3783" t="s">
        <v>8270</v>
      </c>
      <c r="O3783" s="10">
        <f>ROUND(Table1[[#This Row],[pledged]]/Table1[[#This Row],[goal]]*100,0)</f>
        <v>0</v>
      </c>
      <c r="P3783">
        <f>IFERROR(ROUND(Table1[[#This Row],[pledged]]/Table1[[#This Row],[backers_count]],2),0)</f>
        <v>0</v>
      </c>
      <c r="Q3783" t="s">
        <v>8309</v>
      </c>
      <c r="R3783" t="s">
        <v>8343</v>
      </c>
      <c r="S3783" s="14">
        <f>(((Table1[[#This Row],[launched_at]]/60)/60)/24)+DATE(1970,1,1)</f>
        <v>42282.71629629629</v>
      </c>
      <c r="T3783" s="14">
        <f>(((Table1[[#This Row],[deadline]]/60)/60)/24)+DATE(1970,1,1)</f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9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 t="s">
        <v>8308</v>
      </c>
      <c r="M3784" t="b">
        <v>0</v>
      </c>
      <c r="N3784" t="s">
        <v>8270</v>
      </c>
      <c r="O3784" s="10">
        <f>ROUND(Table1[[#This Row],[pledged]]/Table1[[#This Row],[goal]]*100,0)</f>
        <v>0</v>
      </c>
      <c r="P3784">
        <f>IFERROR(ROUND(Table1[[#This Row],[pledged]]/Table1[[#This Row],[backers_count]],2),0)</f>
        <v>0</v>
      </c>
      <c r="Q3784" t="s">
        <v>8309</v>
      </c>
      <c r="R3784" t="s">
        <v>8343</v>
      </c>
      <c r="S3784" s="14">
        <f>(((Table1[[#This Row],[launched_at]]/60)/60)/24)+DATE(1970,1,1)</f>
        <v>42188.012777777782</v>
      </c>
      <c r="T3784" s="14">
        <f>(((Table1[[#This Row],[deadline]]/60)/60)/24)+DATE(1970,1,1)</f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9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 t="s">
        <v>8308</v>
      </c>
      <c r="M3785" t="b">
        <v>0</v>
      </c>
      <c r="N3785" t="s">
        <v>8270</v>
      </c>
      <c r="O3785" s="10">
        <f>ROUND(Table1[[#This Row],[pledged]]/Table1[[#This Row],[goal]]*100,0)</f>
        <v>0</v>
      </c>
      <c r="P3785">
        <f>IFERROR(ROUND(Table1[[#This Row],[pledged]]/Table1[[#This Row],[backers_count]],2),0)</f>
        <v>0</v>
      </c>
      <c r="Q3785" t="s">
        <v>8309</v>
      </c>
      <c r="R3785" t="s">
        <v>8343</v>
      </c>
      <c r="S3785" s="14">
        <f>(((Table1[[#This Row],[launched_at]]/60)/60)/24)+DATE(1970,1,1)</f>
        <v>42055.739803240736</v>
      </c>
      <c r="T3785" s="14">
        <f>(((Table1[[#This Row],[deadline]]/60)/60)/24)+DATE(1970,1,1)</f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9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 t="s">
        <v>8308</v>
      </c>
      <c r="M3786" t="b">
        <v>0</v>
      </c>
      <c r="N3786" t="s">
        <v>8270</v>
      </c>
      <c r="O3786" s="10">
        <f>ROUND(Table1[[#This Row],[pledged]]/Table1[[#This Row],[goal]]*100,0)</f>
        <v>0</v>
      </c>
      <c r="P3786">
        <f>IFERROR(ROUND(Table1[[#This Row],[pledged]]/Table1[[#This Row],[backers_count]],2),0)</f>
        <v>0</v>
      </c>
      <c r="Q3786" t="s">
        <v>8309</v>
      </c>
      <c r="R3786" t="s">
        <v>8343</v>
      </c>
      <c r="S3786" s="14">
        <f>(((Table1[[#This Row],[launched_at]]/60)/60)/24)+DATE(1970,1,1)</f>
        <v>42283.3909375</v>
      </c>
      <c r="T3786" s="14">
        <f>(((Table1[[#This Row],[deadline]]/60)/60)/24)+DATE(1970,1,1)</f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9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 t="s">
        <v>8308</v>
      </c>
      <c r="M3787" t="b">
        <v>0</v>
      </c>
      <c r="N3787" t="s">
        <v>8270</v>
      </c>
      <c r="O3787" s="10">
        <f>ROUND(Table1[[#This Row],[pledged]]/Table1[[#This Row],[goal]]*100,0)</f>
        <v>0</v>
      </c>
      <c r="P3787">
        <f>IFERROR(ROUND(Table1[[#This Row],[pledged]]/Table1[[#This Row],[backers_count]],2),0)</f>
        <v>0</v>
      </c>
      <c r="Q3787" t="s">
        <v>8309</v>
      </c>
      <c r="R3787" t="s">
        <v>8343</v>
      </c>
      <c r="S3787" s="14">
        <f>(((Table1[[#This Row],[launched_at]]/60)/60)/24)+DATE(1970,1,1)</f>
        <v>42143.79415509259</v>
      </c>
      <c r="T3787" s="14">
        <f>(((Table1[[#This Row],[deadline]]/60)/60)/24)+DATE(1970,1,1)</f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9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 t="s">
        <v>8308</v>
      </c>
      <c r="M3788" t="b">
        <v>0</v>
      </c>
      <c r="N3788" t="s">
        <v>8270</v>
      </c>
      <c r="O3788" s="10">
        <f>ROUND(Table1[[#This Row],[pledged]]/Table1[[#This Row],[goal]]*100,0)</f>
        <v>0</v>
      </c>
      <c r="P3788">
        <f>IFERROR(ROUND(Table1[[#This Row],[pledged]]/Table1[[#This Row],[backers_count]],2),0)</f>
        <v>0</v>
      </c>
      <c r="Q3788" t="s">
        <v>8309</v>
      </c>
      <c r="R3788" t="s">
        <v>8343</v>
      </c>
      <c r="S3788" s="14">
        <f>(((Table1[[#This Row],[launched_at]]/60)/60)/24)+DATE(1970,1,1)</f>
        <v>41849.035370370373</v>
      </c>
      <c r="T3788" s="14">
        <f>(((Table1[[#This Row],[deadline]]/60)/60)/24)+DATE(1970,1,1)</f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9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 t="s">
        <v>8308</v>
      </c>
      <c r="M3789" t="b">
        <v>0</v>
      </c>
      <c r="N3789" t="s">
        <v>8270</v>
      </c>
      <c r="O3789" s="10">
        <f>ROUND(Table1[[#This Row],[pledged]]/Table1[[#This Row],[goal]]*100,0)</f>
        <v>0</v>
      </c>
      <c r="P3789">
        <f>IFERROR(ROUND(Table1[[#This Row],[pledged]]/Table1[[#This Row],[backers_count]],2),0)</f>
        <v>0</v>
      </c>
      <c r="Q3789" t="s">
        <v>8309</v>
      </c>
      <c r="R3789" t="s">
        <v>8343</v>
      </c>
      <c r="S3789" s="14">
        <f>(((Table1[[#This Row],[launched_at]]/60)/60)/24)+DATE(1970,1,1)</f>
        <v>42300.825648148151</v>
      </c>
      <c r="T3789" s="14">
        <f>(((Table1[[#This Row],[deadline]]/60)/60)/24)+DATE(1970,1,1)</f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9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 t="s">
        <v>8308</v>
      </c>
      <c r="M3790" t="b">
        <v>0</v>
      </c>
      <c r="N3790" t="s">
        <v>8270</v>
      </c>
      <c r="O3790" s="10">
        <f>ROUND(Table1[[#This Row],[pledged]]/Table1[[#This Row],[goal]]*100,0)</f>
        <v>0</v>
      </c>
      <c r="P3790">
        <f>IFERROR(ROUND(Table1[[#This Row],[pledged]]/Table1[[#This Row],[backers_count]],2),0)</f>
        <v>0</v>
      </c>
      <c r="Q3790" t="s">
        <v>8309</v>
      </c>
      <c r="R3790" t="s">
        <v>8343</v>
      </c>
      <c r="S3790" s="14">
        <f>(((Table1[[#This Row],[launched_at]]/60)/60)/24)+DATE(1970,1,1)</f>
        <v>42086.83085648148</v>
      </c>
      <c r="T3790" s="14">
        <f>(((Table1[[#This Row],[deadline]]/60)/60)/24)+DATE(1970,1,1)</f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9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 t="s">
        <v>8308</v>
      </c>
      <c r="M3791" t="b">
        <v>0</v>
      </c>
      <c r="N3791" t="s">
        <v>8270</v>
      </c>
      <c r="O3791" s="10">
        <f>ROUND(Table1[[#This Row],[pledged]]/Table1[[#This Row],[goal]]*100,0)</f>
        <v>0</v>
      </c>
      <c r="P3791">
        <f>IFERROR(ROUND(Table1[[#This Row],[pledged]]/Table1[[#This Row],[backers_count]],2),0)</f>
        <v>0</v>
      </c>
      <c r="Q3791" t="s">
        <v>8309</v>
      </c>
      <c r="R3791" t="s">
        <v>8343</v>
      </c>
      <c r="S3791" s="14">
        <f>(((Table1[[#This Row],[launched_at]]/60)/60)/24)+DATE(1970,1,1)</f>
        <v>42328.560613425929</v>
      </c>
      <c r="T3791" s="14">
        <f>(((Table1[[#This Row],[deadline]]/60)/60)/24)+DATE(1970,1,1)</f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9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 t="s">
        <v>8308</v>
      </c>
      <c r="M3792" t="b">
        <v>0</v>
      </c>
      <c r="N3792" t="s">
        <v>8270</v>
      </c>
      <c r="O3792" s="10">
        <f>ROUND(Table1[[#This Row],[pledged]]/Table1[[#This Row],[goal]]*100,0)</f>
        <v>0</v>
      </c>
      <c r="P3792">
        <f>IFERROR(ROUND(Table1[[#This Row],[pledged]]/Table1[[#This Row],[backers_count]],2),0)</f>
        <v>0</v>
      </c>
      <c r="Q3792" t="s">
        <v>8309</v>
      </c>
      <c r="R3792" t="s">
        <v>8343</v>
      </c>
      <c r="S3792" s="14">
        <f>(((Table1[[#This Row],[launched_at]]/60)/60)/24)+DATE(1970,1,1)</f>
        <v>42585.031782407401</v>
      </c>
      <c r="T3792" s="14">
        <f>(((Table1[[#This Row],[deadline]]/60)/60)/24)+DATE(1970,1,1)</f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9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 t="s">
        <v>8308</v>
      </c>
      <c r="M3793" t="b">
        <v>0</v>
      </c>
      <c r="N3793" t="s">
        <v>8270</v>
      </c>
      <c r="O3793" s="10">
        <f>ROUND(Table1[[#This Row],[pledged]]/Table1[[#This Row],[goal]]*100,0)</f>
        <v>0</v>
      </c>
      <c r="P3793">
        <f>IFERROR(ROUND(Table1[[#This Row],[pledged]]/Table1[[#This Row],[backers_count]],2),0)</f>
        <v>0</v>
      </c>
      <c r="Q3793" t="s">
        <v>8309</v>
      </c>
      <c r="R3793" t="s">
        <v>8343</v>
      </c>
      <c r="S3793" s="14">
        <f>(((Table1[[#This Row],[launched_at]]/60)/60)/24)+DATE(1970,1,1)</f>
        <v>42515.061805555553</v>
      </c>
      <c r="T3793" s="14">
        <f>(((Table1[[#This Row],[deadline]]/60)/60)/24)+DATE(1970,1,1)</f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9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 t="s">
        <v>8308</v>
      </c>
      <c r="M3794" t="b">
        <v>0</v>
      </c>
      <c r="N3794" t="s">
        <v>8270</v>
      </c>
      <c r="O3794" s="10">
        <f>ROUND(Table1[[#This Row],[pledged]]/Table1[[#This Row],[goal]]*100,0)</f>
        <v>0</v>
      </c>
      <c r="P3794">
        <f>IFERROR(ROUND(Table1[[#This Row],[pledged]]/Table1[[#This Row],[backers_count]],2),0)</f>
        <v>0</v>
      </c>
      <c r="Q3794" t="s">
        <v>8309</v>
      </c>
      <c r="R3794" t="s">
        <v>8343</v>
      </c>
      <c r="S3794" s="14">
        <f>(((Table1[[#This Row],[launched_at]]/60)/60)/24)+DATE(1970,1,1)</f>
        <v>42242.122210648144</v>
      </c>
      <c r="T3794" s="14">
        <f>(((Table1[[#This Row],[deadline]]/60)/60)/24)+DATE(1970,1,1)</f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9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 t="s">
        <v>8308</v>
      </c>
      <c r="M3795" t="b">
        <v>0</v>
      </c>
      <c r="N3795" t="s">
        <v>8270</v>
      </c>
      <c r="O3795" s="10">
        <f>ROUND(Table1[[#This Row],[pledged]]/Table1[[#This Row],[goal]]*100,0)</f>
        <v>0</v>
      </c>
      <c r="P3795">
        <f>IFERROR(ROUND(Table1[[#This Row],[pledged]]/Table1[[#This Row],[backers_count]],2),0)</f>
        <v>0</v>
      </c>
      <c r="Q3795" t="s">
        <v>8309</v>
      </c>
      <c r="R3795" t="s">
        <v>8343</v>
      </c>
      <c r="S3795" s="14">
        <f>(((Table1[[#This Row],[launched_at]]/60)/60)/24)+DATE(1970,1,1)</f>
        <v>42761.376238425932</v>
      </c>
      <c r="T3795" s="14">
        <f>(((Table1[[#This Row],[deadline]]/60)/60)/24)+DATE(1970,1,1)</f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9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 t="s">
        <v>8308</v>
      </c>
      <c r="M3796" t="b">
        <v>0</v>
      </c>
      <c r="N3796" t="s">
        <v>8270</v>
      </c>
      <c r="O3796" s="10">
        <f>ROUND(Table1[[#This Row],[pledged]]/Table1[[#This Row],[goal]]*100,0)</f>
        <v>0</v>
      </c>
      <c r="P3796">
        <f>IFERROR(ROUND(Table1[[#This Row],[pledged]]/Table1[[#This Row],[backers_count]],2),0)</f>
        <v>0</v>
      </c>
      <c r="Q3796" t="s">
        <v>8309</v>
      </c>
      <c r="R3796" t="s">
        <v>8343</v>
      </c>
      <c r="S3796" s="14">
        <f>(((Table1[[#This Row],[launched_at]]/60)/60)/24)+DATE(1970,1,1)</f>
        <v>42317.810219907406</v>
      </c>
      <c r="T3796" s="14">
        <f>(((Table1[[#This Row],[deadline]]/60)/60)/24)+DATE(1970,1,1)</f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9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 t="s">
        <v>8308</v>
      </c>
      <c r="M3797" t="b">
        <v>0</v>
      </c>
      <c r="N3797" t="s">
        <v>8270</v>
      </c>
      <c r="O3797" s="10">
        <f>ROUND(Table1[[#This Row],[pledged]]/Table1[[#This Row],[goal]]*100,0)</f>
        <v>0</v>
      </c>
      <c r="P3797">
        <f>IFERROR(ROUND(Table1[[#This Row],[pledged]]/Table1[[#This Row],[backers_count]],2),0)</f>
        <v>0</v>
      </c>
      <c r="Q3797" t="s">
        <v>8309</v>
      </c>
      <c r="R3797" t="s">
        <v>8343</v>
      </c>
      <c r="S3797" s="14">
        <f>(((Table1[[#This Row],[launched_at]]/60)/60)/24)+DATE(1970,1,1)</f>
        <v>42122.009224537032</v>
      </c>
      <c r="T3797" s="14">
        <f>(((Table1[[#This Row],[deadline]]/60)/60)/24)+DATE(1970,1,1)</f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9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 t="s">
        <v>8308</v>
      </c>
      <c r="M3798" t="b">
        <v>0</v>
      </c>
      <c r="N3798" t="s">
        <v>8270</v>
      </c>
      <c r="O3798" s="10">
        <f>ROUND(Table1[[#This Row],[pledged]]/Table1[[#This Row],[goal]]*100,0)</f>
        <v>0</v>
      </c>
      <c r="P3798">
        <f>IFERROR(ROUND(Table1[[#This Row],[pledged]]/Table1[[#This Row],[backers_count]],2),0)</f>
        <v>0</v>
      </c>
      <c r="Q3798" t="s">
        <v>8309</v>
      </c>
      <c r="R3798" t="s">
        <v>8343</v>
      </c>
      <c r="S3798" s="14">
        <f>(((Table1[[#This Row],[launched_at]]/60)/60)/24)+DATE(1970,1,1)</f>
        <v>42108.988900462966</v>
      </c>
      <c r="T3798" s="14">
        <f>(((Table1[[#This Row],[deadline]]/60)/60)/24)+DATE(1970,1,1)</f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9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 t="s">
        <v>8308</v>
      </c>
      <c r="M3799" t="b">
        <v>0</v>
      </c>
      <c r="N3799" t="s">
        <v>8270</v>
      </c>
      <c r="O3799" s="10">
        <f>ROUND(Table1[[#This Row],[pledged]]/Table1[[#This Row],[goal]]*100,0)</f>
        <v>0</v>
      </c>
      <c r="P3799">
        <f>IFERROR(ROUND(Table1[[#This Row],[pledged]]/Table1[[#This Row],[backers_count]],2),0)</f>
        <v>0</v>
      </c>
      <c r="Q3799" t="s">
        <v>8309</v>
      </c>
      <c r="R3799" t="s">
        <v>8343</v>
      </c>
      <c r="S3799" s="14">
        <f>(((Table1[[#This Row],[launched_at]]/60)/60)/24)+DATE(1970,1,1)</f>
        <v>42790.895567129628</v>
      </c>
      <c r="T3799" s="14">
        <f>(((Table1[[#This Row],[deadline]]/60)/60)/24)+DATE(1970,1,1)</f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9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 t="s">
        <v>8308</v>
      </c>
      <c r="M3800" t="b">
        <v>0</v>
      </c>
      <c r="N3800" t="s">
        <v>8270</v>
      </c>
      <c r="O3800" s="10">
        <f>ROUND(Table1[[#This Row],[pledged]]/Table1[[#This Row],[goal]]*100,0)</f>
        <v>0</v>
      </c>
      <c r="P3800">
        <f>IFERROR(ROUND(Table1[[#This Row],[pledged]]/Table1[[#This Row],[backers_count]],2),0)</f>
        <v>0</v>
      </c>
      <c r="Q3800" t="s">
        <v>8309</v>
      </c>
      <c r="R3800" t="s">
        <v>8343</v>
      </c>
      <c r="S3800" s="14">
        <f>(((Table1[[#This Row],[launched_at]]/60)/60)/24)+DATE(1970,1,1)</f>
        <v>41803.692789351851</v>
      </c>
      <c r="T3800" s="14">
        <f>(((Table1[[#This Row],[deadline]]/60)/60)/24)+DATE(1970,1,1)</f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9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 t="s">
        <v>8308</v>
      </c>
      <c r="M3801" t="b">
        <v>0</v>
      </c>
      <c r="N3801" t="s">
        <v>8270</v>
      </c>
      <c r="O3801" s="10">
        <f>ROUND(Table1[[#This Row],[pledged]]/Table1[[#This Row],[goal]]*100,0)</f>
        <v>0</v>
      </c>
      <c r="P3801">
        <f>IFERROR(ROUND(Table1[[#This Row],[pledged]]/Table1[[#This Row],[backers_count]],2),0)</f>
        <v>0</v>
      </c>
      <c r="Q3801" t="s">
        <v>8309</v>
      </c>
      <c r="R3801" t="s">
        <v>8343</v>
      </c>
      <c r="S3801" s="14">
        <f>(((Table1[[#This Row],[launched_at]]/60)/60)/24)+DATE(1970,1,1)</f>
        <v>42303.659317129626</v>
      </c>
      <c r="T3801" s="14">
        <f>(((Table1[[#This Row],[deadline]]/60)/60)/24)+DATE(1970,1,1)</f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9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 t="s">
        <v>8308</v>
      </c>
      <c r="M3802" t="b">
        <v>0</v>
      </c>
      <c r="N3802" t="s">
        <v>8270</v>
      </c>
      <c r="O3802" s="10">
        <f>ROUND(Table1[[#This Row],[pledged]]/Table1[[#This Row],[goal]]*100,0)</f>
        <v>0</v>
      </c>
      <c r="P3802">
        <f>IFERROR(ROUND(Table1[[#This Row],[pledged]]/Table1[[#This Row],[backers_count]],2),0)</f>
        <v>0</v>
      </c>
      <c r="Q3802" t="s">
        <v>8309</v>
      </c>
      <c r="R3802" t="s">
        <v>8343</v>
      </c>
      <c r="S3802" s="14">
        <f>(((Table1[[#This Row],[launched_at]]/60)/60)/24)+DATE(1970,1,1)</f>
        <v>42762.962013888886</v>
      </c>
      <c r="T3802" s="14">
        <f>(((Table1[[#This Row],[deadline]]/60)/60)/24)+DATE(1970,1,1)</f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9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 t="s">
        <v>8308</v>
      </c>
      <c r="M3803" t="b">
        <v>0</v>
      </c>
      <c r="N3803" t="s">
        <v>8271</v>
      </c>
      <c r="O3803" s="10">
        <f>ROUND(Table1[[#This Row],[pledged]]/Table1[[#This Row],[goal]]*100,0)</f>
        <v>0</v>
      </c>
      <c r="P3803">
        <f>IFERROR(ROUND(Table1[[#This Row],[pledged]]/Table1[[#This Row],[backers_count]],2),0)</f>
        <v>0</v>
      </c>
      <c r="Q3803" t="s">
        <v>8309</v>
      </c>
      <c r="R3803" t="s">
        <v>8311</v>
      </c>
      <c r="S3803" s="14">
        <f>(((Table1[[#This Row],[launched_at]]/60)/60)/24)+DATE(1970,1,1)</f>
        <v>42189.673263888893</v>
      </c>
      <c r="T3803" s="14">
        <f>(((Table1[[#This Row],[deadline]]/60)/60)/24)+DATE(1970,1,1)</f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9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 t="s">
        <v>8308</v>
      </c>
      <c r="M3804" t="b">
        <v>0</v>
      </c>
      <c r="N3804" t="s">
        <v>8271</v>
      </c>
      <c r="O3804" s="10">
        <f>ROUND(Table1[[#This Row],[pledged]]/Table1[[#This Row],[goal]]*100,0)</f>
        <v>0</v>
      </c>
      <c r="P3804">
        <f>IFERROR(ROUND(Table1[[#This Row],[pledged]]/Table1[[#This Row],[backers_count]],2),0)</f>
        <v>0</v>
      </c>
      <c r="Q3804" t="s">
        <v>8309</v>
      </c>
      <c r="R3804" t="s">
        <v>8311</v>
      </c>
      <c r="S3804" s="14">
        <f>(((Table1[[#This Row],[launched_at]]/60)/60)/24)+DATE(1970,1,1)</f>
        <v>42676.995173611111</v>
      </c>
      <c r="T3804" s="14">
        <f>(((Table1[[#This Row],[deadline]]/60)/60)/24)+DATE(1970,1,1)</f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9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 t="s">
        <v>8308</v>
      </c>
      <c r="M3805" t="b">
        <v>0</v>
      </c>
      <c r="N3805" t="s">
        <v>8271</v>
      </c>
      <c r="O3805" s="10">
        <f>ROUND(Table1[[#This Row],[pledged]]/Table1[[#This Row],[goal]]*100,0)</f>
        <v>0</v>
      </c>
      <c r="P3805">
        <f>IFERROR(ROUND(Table1[[#This Row],[pledged]]/Table1[[#This Row],[backers_count]],2),0)</f>
        <v>0</v>
      </c>
      <c r="Q3805" t="s">
        <v>8309</v>
      </c>
      <c r="R3805" t="s">
        <v>8311</v>
      </c>
      <c r="S3805" s="14">
        <f>(((Table1[[#This Row],[launched_at]]/60)/60)/24)+DATE(1970,1,1)</f>
        <v>41837.984976851854</v>
      </c>
      <c r="T3805" s="14">
        <f>(((Table1[[#This Row],[deadline]]/60)/60)/24)+DATE(1970,1,1)</f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9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 t="s">
        <v>8308</v>
      </c>
      <c r="M3806" t="b">
        <v>0</v>
      </c>
      <c r="N3806" t="s">
        <v>8273</v>
      </c>
      <c r="O3806" s="10">
        <f>ROUND(Table1[[#This Row],[pledged]]/Table1[[#This Row],[goal]]*100,0)</f>
        <v>0</v>
      </c>
      <c r="P3806">
        <f>IFERROR(ROUND(Table1[[#This Row],[pledged]]/Table1[[#This Row],[backers_count]],2),0)</f>
        <v>0</v>
      </c>
      <c r="Q3806" t="s">
        <v>8312</v>
      </c>
      <c r="R3806" t="s">
        <v>8353</v>
      </c>
      <c r="S3806" s="14">
        <f>(((Table1[[#This Row],[launched_at]]/60)/60)/24)+DATE(1970,1,1)</f>
        <v>42670.764039351852</v>
      </c>
      <c r="T3806" s="14">
        <f>(((Table1[[#This Row],[deadline]]/60)/60)/24)+DATE(1970,1,1)</f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9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 t="s">
        <v>8308</v>
      </c>
      <c r="M3807" t="b">
        <v>0</v>
      </c>
      <c r="N3807" t="s">
        <v>8273</v>
      </c>
      <c r="O3807" s="10">
        <f>ROUND(Table1[[#This Row],[pledged]]/Table1[[#This Row],[goal]]*100,0)</f>
        <v>0</v>
      </c>
      <c r="P3807">
        <f>IFERROR(ROUND(Table1[[#This Row],[pledged]]/Table1[[#This Row],[backers_count]],2),0)</f>
        <v>0</v>
      </c>
      <c r="Q3807" t="s">
        <v>8312</v>
      </c>
      <c r="R3807" t="s">
        <v>8353</v>
      </c>
      <c r="S3807" s="14">
        <f>(((Table1[[#This Row],[launched_at]]/60)/60)/24)+DATE(1970,1,1)</f>
        <v>42690.858449074076</v>
      </c>
      <c r="T3807" s="14">
        <f>(((Table1[[#This Row],[deadline]]/60)/60)/24)+DATE(1970,1,1)</f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9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 t="s">
        <v>8308</v>
      </c>
      <c r="M3808" t="b">
        <v>0</v>
      </c>
      <c r="N3808" t="s">
        <v>8273</v>
      </c>
      <c r="O3808" s="10">
        <f>ROUND(Table1[[#This Row],[pledged]]/Table1[[#This Row],[goal]]*100,0)</f>
        <v>0</v>
      </c>
      <c r="P3808">
        <f>IFERROR(ROUND(Table1[[#This Row],[pledged]]/Table1[[#This Row],[backers_count]],2),0)</f>
        <v>0</v>
      </c>
      <c r="Q3808" t="s">
        <v>8312</v>
      </c>
      <c r="R3808" t="s">
        <v>8353</v>
      </c>
      <c r="S3808" s="14">
        <f>(((Table1[[#This Row],[launched_at]]/60)/60)/24)+DATE(1970,1,1)</f>
        <v>42227.173159722224</v>
      </c>
      <c r="T3808" s="14">
        <f>(((Table1[[#This Row],[deadline]]/60)/60)/24)+DATE(1970,1,1)</f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9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 t="s">
        <v>8308</v>
      </c>
      <c r="M3809" t="b">
        <v>0</v>
      </c>
      <c r="N3809" t="s">
        <v>8273</v>
      </c>
      <c r="O3809" s="10">
        <f>ROUND(Table1[[#This Row],[pledged]]/Table1[[#This Row],[goal]]*100,0)</f>
        <v>0</v>
      </c>
      <c r="P3809">
        <f>IFERROR(ROUND(Table1[[#This Row],[pledged]]/Table1[[#This Row],[backers_count]],2),0)</f>
        <v>0</v>
      </c>
      <c r="Q3809" t="s">
        <v>8312</v>
      </c>
      <c r="R3809" t="s">
        <v>8353</v>
      </c>
      <c r="S3809" s="14">
        <f>(((Table1[[#This Row],[launched_at]]/60)/60)/24)+DATE(1970,1,1)</f>
        <v>42021.783368055556</v>
      </c>
      <c r="T3809" s="14">
        <f>(((Table1[[#This Row],[deadline]]/60)/60)/24)+DATE(1970,1,1)</f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9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 t="s">
        <v>8308</v>
      </c>
      <c r="M3810" t="b">
        <v>0</v>
      </c>
      <c r="N3810" t="s">
        <v>8273</v>
      </c>
      <c r="O3810" s="10">
        <f>ROUND(Table1[[#This Row],[pledged]]/Table1[[#This Row],[goal]]*100,0)</f>
        <v>0</v>
      </c>
      <c r="P3810">
        <f>IFERROR(ROUND(Table1[[#This Row],[pledged]]/Table1[[#This Row],[backers_count]],2),0)</f>
        <v>0</v>
      </c>
      <c r="Q3810" t="s">
        <v>8312</v>
      </c>
      <c r="R3810" t="s">
        <v>8353</v>
      </c>
      <c r="S3810" s="14">
        <f>(((Table1[[#This Row],[launched_at]]/60)/60)/24)+DATE(1970,1,1)</f>
        <v>41594.207060185188</v>
      </c>
      <c r="T3810" s="14">
        <f>(((Table1[[#This Row],[deadline]]/60)/60)/24)+DATE(1970,1,1)</f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9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 t="s">
        <v>8308</v>
      </c>
      <c r="M3811" t="b">
        <v>0</v>
      </c>
      <c r="N3811" t="s">
        <v>8273</v>
      </c>
      <c r="O3811" s="10">
        <f>ROUND(Table1[[#This Row],[pledged]]/Table1[[#This Row],[goal]]*100,0)</f>
        <v>0</v>
      </c>
      <c r="P3811">
        <f>IFERROR(ROUND(Table1[[#This Row],[pledged]]/Table1[[#This Row],[backers_count]],2),0)</f>
        <v>0</v>
      </c>
      <c r="Q3811" t="s">
        <v>8312</v>
      </c>
      <c r="R3811" t="s">
        <v>8353</v>
      </c>
      <c r="S3811" s="14">
        <f>(((Table1[[#This Row],[launched_at]]/60)/60)/24)+DATE(1970,1,1)</f>
        <v>41289.999641203707</v>
      </c>
      <c r="T3811" s="14">
        <f>(((Table1[[#This Row],[deadline]]/60)/60)/24)+DATE(1970,1,1)</f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9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 t="s">
        <v>8308</v>
      </c>
      <c r="M3812" t="b">
        <v>0</v>
      </c>
      <c r="N3812" t="s">
        <v>8276</v>
      </c>
      <c r="O3812" s="10">
        <f>ROUND(Table1[[#This Row],[pledged]]/Table1[[#This Row],[goal]]*100,0)</f>
        <v>0</v>
      </c>
      <c r="P3812">
        <f>IFERROR(ROUND(Table1[[#This Row],[pledged]]/Table1[[#This Row],[backers_count]],2),0)</f>
        <v>0</v>
      </c>
      <c r="Q3812" t="s">
        <v>8328</v>
      </c>
      <c r="R3812" t="s">
        <v>8351</v>
      </c>
      <c r="S3812" s="14">
        <f>(((Table1[[#This Row],[launched_at]]/60)/60)/24)+DATE(1970,1,1)</f>
        <v>42248.723738425921</v>
      </c>
      <c r="T3812" s="14">
        <f>(((Table1[[#This Row],[deadline]]/60)/60)/24)+DATE(1970,1,1)</f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9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 t="s">
        <v>8308</v>
      </c>
      <c r="M3813" t="b">
        <v>0</v>
      </c>
      <c r="N3813" t="s">
        <v>8277</v>
      </c>
      <c r="O3813" s="10">
        <f>ROUND(Table1[[#This Row],[pledged]]/Table1[[#This Row],[goal]]*100,0)</f>
        <v>0</v>
      </c>
      <c r="P3813">
        <f>IFERROR(ROUND(Table1[[#This Row],[pledged]]/Table1[[#This Row],[backers_count]],2),0)</f>
        <v>0</v>
      </c>
      <c r="Q3813" t="s">
        <v>8328</v>
      </c>
      <c r="R3813" t="s">
        <v>8329</v>
      </c>
      <c r="S3813" s="14">
        <f>(((Table1[[#This Row],[launched_at]]/60)/60)/24)+DATE(1970,1,1)</f>
        <v>41026.958969907406</v>
      </c>
      <c r="T3813" s="14">
        <f>(((Table1[[#This Row],[deadline]]/60)/60)/24)+DATE(1970,1,1)</f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9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 t="s">
        <v>8308</v>
      </c>
      <c r="M3814" t="b">
        <v>0</v>
      </c>
      <c r="N3814" t="s">
        <v>8277</v>
      </c>
      <c r="O3814" s="10">
        <f>ROUND(Table1[[#This Row],[pledged]]/Table1[[#This Row],[goal]]*100,0)</f>
        <v>0</v>
      </c>
      <c r="P3814">
        <f>IFERROR(ROUND(Table1[[#This Row],[pledged]]/Table1[[#This Row],[backers_count]],2),0)</f>
        <v>0</v>
      </c>
      <c r="Q3814" t="s">
        <v>8328</v>
      </c>
      <c r="R3814" t="s">
        <v>8329</v>
      </c>
      <c r="S3814" s="14">
        <f>(((Table1[[#This Row],[launched_at]]/60)/60)/24)+DATE(1970,1,1)</f>
        <v>41211.688750000001</v>
      </c>
      <c r="T3814" s="14">
        <f>(((Table1[[#This Row],[deadline]]/60)/60)/24)+DATE(1970,1,1)</f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9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 t="s">
        <v>8308</v>
      </c>
      <c r="M3815" t="b">
        <v>0</v>
      </c>
      <c r="N3815" t="s">
        <v>8276</v>
      </c>
      <c r="O3815" s="10">
        <f>ROUND(Table1[[#This Row],[pledged]]/Table1[[#This Row],[goal]]*100,0)</f>
        <v>0</v>
      </c>
      <c r="P3815">
        <f>IFERROR(ROUND(Table1[[#This Row],[pledged]]/Table1[[#This Row],[backers_count]],2),0)</f>
        <v>0</v>
      </c>
      <c r="Q3815" t="s">
        <v>8328</v>
      </c>
      <c r="R3815" t="s">
        <v>8351</v>
      </c>
      <c r="S3815" s="14">
        <f>(((Table1[[#This Row],[launched_at]]/60)/60)/24)+DATE(1970,1,1)</f>
        <v>40291.81150462963</v>
      </c>
      <c r="T3815" s="14">
        <f>(((Table1[[#This Row],[deadline]]/60)/60)/24)+DATE(1970,1,1)</f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9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 t="s">
        <v>8308</v>
      </c>
      <c r="M3816" t="b">
        <v>0</v>
      </c>
      <c r="N3816" t="s">
        <v>8276</v>
      </c>
      <c r="O3816" s="10">
        <f>ROUND(Table1[[#This Row],[pledged]]/Table1[[#This Row],[goal]]*100,0)</f>
        <v>0</v>
      </c>
      <c r="P3816">
        <f>IFERROR(ROUND(Table1[[#This Row],[pledged]]/Table1[[#This Row],[backers_count]],2),0)</f>
        <v>0</v>
      </c>
      <c r="Q3816" t="s">
        <v>8328</v>
      </c>
      <c r="R3816" t="s">
        <v>8351</v>
      </c>
      <c r="S3816" s="14">
        <f>(((Table1[[#This Row],[launched_at]]/60)/60)/24)+DATE(1970,1,1)</f>
        <v>41681.189699074072</v>
      </c>
      <c r="T3816" s="14">
        <f>(((Table1[[#This Row],[deadline]]/60)/60)/24)+DATE(1970,1,1)</f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9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 t="s">
        <v>8308</v>
      </c>
      <c r="M3817" t="b">
        <v>0</v>
      </c>
      <c r="N3817" t="s">
        <v>8276</v>
      </c>
      <c r="O3817" s="10">
        <f>ROUND(Table1[[#This Row],[pledged]]/Table1[[#This Row],[goal]]*100,0)</f>
        <v>0</v>
      </c>
      <c r="P3817">
        <f>IFERROR(ROUND(Table1[[#This Row],[pledged]]/Table1[[#This Row],[backers_count]],2),0)</f>
        <v>0</v>
      </c>
      <c r="Q3817" t="s">
        <v>8328</v>
      </c>
      <c r="R3817" t="s">
        <v>8351</v>
      </c>
      <c r="S3817" s="14">
        <f>(((Table1[[#This Row],[launched_at]]/60)/60)/24)+DATE(1970,1,1)</f>
        <v>40767.192395833335</v>
      </c>
      <c r="T3817" s="14">
        <f>(((Table1[[#This Row],[deadline]]/60)/60)/24)+DATE(1970,1,1)</f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9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 t="s">
        <v>8308</v>
      </c>
      <c r="M3818" t="b">
        <v>0</v>
      </c>
      <c r="N3818" t="s">
        <v>8276</v>
      </c>
      <c r="O3818" s="10">
        <f>ROUND(Table1[[#This Row],[pledged]]/Table1[[#This Row],[goal]]*100,0)</f>
        <v>0</v>
      </c>
      <c r="P3818">
        <f>IFERROR(ROUND(Table1[[#This Row],[pledged]]/Table1[[#This Row],[backers_count]],2),0)</f>
        <v>0</v>
      </c>
      <c r="Q3818" t="s">
        <v>8328</v>
      </c>
      <c r="R3818" t="s">
        <v>8351</v>
      </c>
      <c r="S3818" s="14">
        <f>(((Table1[[#This Row],[launched_at]]/60)/60)/24)+DATE(1970,1,1)</f>
        <v>40340.801562499997</v>
      </c>
      <c r="T3818" s="14">
        <f>(((Table1[[#This Row],[deadline]]/60)/60)/24)+DATE(1970,1,1)</f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9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 t="s">
        <v>8308</v>
      </c>
      <c r="M3819" t="b">
        <v>0</v>
      </c>
      <c r="N3819" t="s">
        <v>8276</v>
      </c>
      <c r="O3819" s="10">
        <f>ROUND(Table1[[#This Row],[pledged]]/Table1[[#This Row],[goal]]*100,0)</f>
        <v>0</v>
      </c>
      <c r="P3819">
        <f>IFERROR(ROUND(Table1[[#This Row],[pledged]]/Table1[[#This Row],[backers_count]],2),0)</f>
        <v>0</v>
      </c>
      <c r="Q3819" t="s">
        <v>8328</v>
      </c>
      <c r="R3819" t="s">
        <v>8351</v>
      </c>
      <c r="S3819" s="14">
        <f>(((Table1[[#This Row],[launched_at]]/60)/60)/24)+DATE(1970,1,1)</f>
        <v>41642.005150462966</v>
      </c>
      <c r="T3819" s="14">
        <f>(((Table1[[#This Row],[deadline]]/60)/60)/24)+DATE(1970,1,1)</f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9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 t="s">
        <v>8308</v>
      </c>
      <c r="M3820" t="b">
        <v>0</v>
      </c>
      <c r="N3820" t="s">
        <v>8276</v>
      </c>
      <c r="O3820" s="10">
        <f>ROUND(Table1[[#This Row],[pledged]]/Table1[[#This Row],[goal]]*100,0)</f>
        <v>0</v>
      </c>
      <c r="P3820">
        <f>IFERROR(ROUND(Table1[[#This Row],[pledged]]/Table1[[#This Row],[backers_count]],2),0)</f>
        <v>0</v>
      </c>
      <c r="Q3820" t="s">
        <v>8328</v>
      </c>
      <c r="R3820" t="s">
        <v>8351</v>
      </c>
      <c r="S3820" s="14">
        <f>(((Table1[[#This Row],[launched_at]]/60)/60)/24)+DATE(1970,1,1)</f>
        <v>41116.763275462967</v>
      </c>
      <c r="T3820" s="14">
        <f>(((Table1[[#This Row],[deadline]]/60)/60)/24)+DATE(1970,1,1)</f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9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 t="s">
        <v>8308</v>
      </c>
      <c r="M3821" t="b">
        <v>0</v>
      </c>
      <c r="N3821" t="s">
        <v>8276</v>
      </c>
      <c r="O3821" s="10">
        <f>ROUND(Table1[[#This Row],[pledged]]/Table1[[#This Row],[goal]]*100,0)</f>
        <v>0</v>
      </c>
      <c r="P3821">
        <f>IFERROR(ROUND(Table1[[#This Row],[pledged]]/Table1[[#This Row],[backers_count]],2),0)</f>
        <v>0</v>
      </c>
      <c r="Q3821" t="s">
        <v>8328</v>
      </c>
      <c r="R3821" t="s">
        <v>8351</v>
      </c>
      <c r="S3821" s="14">
        <f>(((Table1[[#This Row],[launched_at]]/60)/60)/24)+DATE(1970,1,1)</f>
        <v>40434.853402777779</v>
      </c>
      <c r="T3821" s="14">
        <f>(((Table1[[#This Row],[deadline]]/60)/60)/24)+DATE(1970,1,1)</f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9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 t="s">
        <v>8308</v>
      </c>
      <c r="M3822" t="b">
        <v>0</v>
      </c>
      <c r="N3822" t="s">
        <v>8276</v>
      </c>
      <c r="O3822" s="10">
        <f>ROUND(Table1[[#This Row],[pledged]]/Table1[[#This Row],[goal]]*100,0)</f>
        <v>0</v>
      </c>
      <c r="P3822">
        <f>IFERROR(ROUND(Table1[[#This Row],[pledged]]/Table1[[#This Row],[backers_count]],2),0)</f>
        <v>0</v>
      </c>
      <c r="Q3822" t="s">
        <v>8328</v>
      </c>
      <c r="R3822" t="s">
        <v>8351</v>
      </c>
      <c r="S3822" s="14">
        <f>(((Table1[[#This Row],[launched_at]]/60)/60)/24)+DATE(1970,1,1)</f>
        <v>41562.67155092593</v>
      </c>
      <c r="T3822" s="14">
        <f>(((Table1[[#This Row],[deadline]]/60)/60)/24)+DATE(1970,1,1)</f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9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 t="s">
        <v>8308</v>
      </c>
      <c r="M3823" t="b">
        <v>0</v>
      </c>
      <c r="N3823" t="s">
        <v>8276</v>
      </c>
      <c r="O3823" s="10">
        <f>ROUND(Table1[[#This Row],[pledged]]/Table1[[#This Row],[goal]]*100,0)</f>
        <v>0</v>
      </c>
      <c r="P3823">
        <f>IFERROR(ROUND(Table1[[#This Row],[pledged]]/Table1[[#This Row],[backers_count]],2),0)</f>
        <v>0</v>
      </c>
      <c r="Q3823" t="s">
        <v>8328</v>
      </c>
      <c r="R3823" t="s">
        <v>8351</v>
      </c>
      <c r="S3823" s="14">
        <f>(((Table1[[#This Row],[launched_at]]/60)/60)/24)+DATE(1970,1,1)</f>
        <v>40338.02002314815</v>
      </c>
      <c r="T3823" s="14">
        <f>(((Table1[[#This Row],[deadline]]/60)/60)/24)+DATE(1970,1,1)</f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9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 t="s">
        <v>8308</v>
      </c>
      <c r="M3824" t="b">
        <v>0</v>
      </c>
      <c r="N3824" t="s">
        <v>8276</v>
      </c>
      <c r="O3824" s="10">
        <f>ROUND(Table1[[#This Row],[pledged]]/Table1[[#This Row],[goal]]*100,0)</f>
        <v>0</v>
      </c>
      <c r="P3824">
        <f>IFERROR(ROUND(Table1[[#This Row],[pledged]]/Table1[[#This Row],[backers_count]],2),0)</f>
        <v>0</v>
      </c>
      <c r="Q3824" t="s">
        <v>8328</v>
      </c>
      <c r="R3824" t="s">
        <v>8351</v>
      </c>
      <c r="S3824" s="14">
        <f>(((Table1[[#This Row],[launched_at]]/60)/60)/24)+DATE(1970,1,1)</f>
        <v>41013.822858796295</v>
      </c>
      <c r="T3824" s="14">
        <f>(((Table1[[#This Row],[deadline]]/60)/60)/24)+DATE(1970,1,1)</f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9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 t="s">
        <v>8308</v>
      </c>
      <c r="M3825" t="b">
        <v>0</v>
      </c>
      <c r="N3825" t="s">
        <v>8276</v>
      </c>
      <c r="O3825" s="10">
        <f>ROUND(Table1[[#This Row],[pledged]]/Table1[[#This Row],[goal]]*100,0)</f>
        <v>0</v>
      </c>
      <c r="P3825">
        <f>IFERROR(ROUND(Table1[[#This Row],[pledged]]/Table1[[#This Row],[backers_count]],2),0)</f>
        <v>0</v>
      </c>
      <c r="Q3825" t="s">
        <v>8328</v>
      </c>
      <c r="R3825" t="s">
        <v>8351</v>
      </c>
      <c r="S3825" s="14">
        <f>(((Table1[[#This Row],[launched_at]]/60)/60)/24)+DATE(1970,1,1)</f>
        <v>40978.238067129627</v>
      </c>
      <c r="T3825" s="14">
        <f>(((Table1[[#This Row],[deadline]]/60)/60)/24)+DATE(1970,1,1)</f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9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 t="s">
        <v>8308</v>
      </c>
      <c r="M3826" t="b">
        <v>0</v>
      </c>
      <c r="N3826" t="s">
        <v>8276</v>
      </c>
      <c r="O3826" s="10">
        <f>ROUND(Table1[[#This Row],[pledged]]/Table1[[#This Row],[goal]]*100,0)</f>
        <v>0</v>
      </c>
      <c r="P3826">
        <f>IFERROR(ROUND(Table1[[#This Row],[pledged]]/Table1[[#This Row],[backers_count]],2),0)</f>
        <v>0</v>
      </c>
      <c r="Q3826" t="s">
        <v>8328</v>
      </c>
      <c r="R3826" t="s">
        <v>8351</v>
      </c>
      <c r="S3826" s="14">
        <f>(((Table1[[#This Row],[launched_at]]/60)/60)/24)+DATE(1970,1,1)</f>
        <v>40883.024178240739</v>
      </c>
      <c r="T3826" s="14">
        <f>(((Table1[[#This Row],[deadline]]/60)/60)/24)+DATE(1970,1,1)</f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9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 t="s">
        <v>8308</v>
      </c>
      <c r="M3827" t="b">
        <v>0</v>
      </c>
      <c r="N3827" t="s">
        <v>8271</v>
      </c>
      <c r="O3827" s="10">
        <f>ROUND(Table1[[#This Row],[pledged]]/Table1[[#This Row],[goal]]*100,0)</f>
        <v>0</v>
      </c>
      <c r="P3827">
        <f>IFERROR(ROUND(Table1[[#This Row],[pledged]]/Table1[[#This Row],[backers_count]],2),0)</f>
        <v>0</v>
      </c>
      <c r="Q3827" t="s">
        <v>8309</v>
      </c>
      <c r="R3827" t="s">
        <v>8311</v>
      </c>
      <c r="S3827" s="14">
        <f>(((Table1[[#This Row],[launched_at]]/60)/60)/24)+DATE(1970,1,1)</f>
        <v>42491.781319444446</v>
      </c>
      <c r="T3827" s="14">
        <f>(((Table1[[#This Row],[deadline]]/60)/60)/24)+DATE(1970,1,1)</f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9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 t="s">
        <v>8308</v>
      </c>
      <c r="M3828" t="b">
        <v>0</v>
      </c>
      <c r="N3828" t="s">
        <v>8271</v>
      </c>
      <c r="O3828" s="10">
        <f>ROUND(Table1[[#This Row],[pledged]]/Table1[[#This Row],[goal]]*100,0)</f>
        <v>0</v>
      </c>
      <c r="P3828">
        <f>IFERROR(ROUND(Table1[[#This Row],[pledged]]/Table1[[#This Row],[backers_count]],2),0)</f>
        <v>0</v>
      </c>
      <c r="Q3828" t="s">
        <v>8309</v>
      </c>
      <c r="R3828" t="s">
        <v>8311</v>
      </c>
      <c r="S3828" s="14">
        <f>(((Table1[[#This Row],[launched_at]]/60)/60)/24)+DATE(1970,1,1)</f>
        <v>42614.356770833328</v>
      </c>
      <c r="T3828" s="14">
        <f>(((Table1[[#This Row],[deadline]]/60)/60)/24)+DATE(1970,1,1)</f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9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 t="s">
        <v>8308</v>
      </c>
      <c r="M3829" t="b">
        <v>0</v>
      </c>
      <c r="N3829" t="s">
        <v>8279</v>
      </c>
      <c r="O3829" s="10">
        <f>ROUND(Table1[[#This Row],[pledged]]/Table1[[#This Row],[goal]]*100,0)</f>
        <v>0</v>
      </c>
      <c r="P3829">
        <f>IFERROR(ROUND(Table1[[#This Row],[pledged]]/Table1[[#This Row],[backers_count]],2),0)</f>
        <v>0</v>
      </c>
      <c r="Q3829" t="s">
        <v>8347</v>
      </c>
      <c r="R3829" t="s">
        <v>8348</v>
      </c>
      <c r="S3829" s="14">
        <f>(((Table1[[#This Row],[launched_at]]/60)/60)/24)+DATE(1970,1,1)</f>
        <v>41831.060092592597</v>
      </c>
      <c r="T3829" s="14">
        <f>(((Table1[[#This Row],[deadline]]/60)/60)/24)+DATE(1970,1,1)</f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9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 t="s">
        <v>8308</v>
      </c>
      <c r="M3830" t="b">
        <v>0</v>
      </c>
      <c r="N3830" t="s">
        <v>8279</v>
      </c>
      <c r="O3830" s="10">
        <f>ROUND(Table1[[#This Row],[pledged]]/Table1[[#This Row],[goal]]*100,0)</f>
        <v>0</v>
      </c>
      <c r="P3830">
        <f>IFERROR(ROUND(Table1[[#This Row],[pledged]]/Table1[[#This Row],[backers_count]],2),0)</f>
        <v>0</v>
      </c>
      <c r="Q3830" t="s">
        <v>8347</v>
      </c>
      <c r="R3830" t="s">
        <v>8348</v>
      </c>
      <c r="S3830" s="14">
        <f>(((Table1[[#This Row],[launched_at]]/60)/60)/24)+DATE(1970,1,1)</f>
        <v>42319.851388888885</v>
      </c>
      <c r="T3830" s="14">
        <f>(((Table1[[#This Row],[deadline]]/60)/60)/24)+DATE(1970,1,1)</f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9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 t="s">
        <v>8308</v>
      </c>
      <c r="M3831" t="b">
        <v>0</v>
      </c>
      <c r="N3831" t="s">
        <v>8279</v>
      </c>
      <c r="O3831" s="10">
        <f>ROUND(Table1[[#This Row],[pledged]]/Table1[[#This Row],[goal]]*100,0)</f>
        <v>0</v>
      </c>
      <c r="P3831">
        <f>IFERROR(ROUND(Table1[[#This Row],[pledged]]/Table1[[#This Row],[backers_count]],2),0)</f>
        <v>0</v>
      </c>
      <c r="Q3831" t="s">
        <v>8347</v>
      </c>
      <c r="R3831" t="s">
        <v>8348</v>
      </c>
      <c r="S3831" s="14">
        <f>(((Table1[[#This Row],[launched_at]]/60)/60)/24)+DATE(1970,1,1)</f>
        <v>42382.431076388893</v>
      </c>
      <c r="T3831" s="14">
        <f>(((Table1[[#This Row],[deadline]]/60)/60)/24)+DATE(1970,1,1)</f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9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 t="s">
        <v>8308</v>
      </c>
      <c r="M3832" t="b">
        <v>0</v>
      </c>
      <c r="N3832" t="s">
        <v>8279</v>
      </c>
      <c r="O3832" s="10">
        <f>ROUND(Table1[[#This Row],[pledged]]/Table1[[#This Row],[goal]]*100,0)</f>
        <v>0</v>
      </c>
      <c r="P3832">
        <f>IFERROR(ROUND(Table1[[#This Row],[pledged]]/Table1[[#This Row],[backers_count]],2),0)</f>
        <v>0</v>
      </c>
      <c r="Q3832" t="s">
        <v>8347</v>
      </c>
      <c r="R3832" t="s">
        <v>8348</v>
      </c>
      <c r="S3832" s="14">
        <f>(((Table1[[#This Row],[launched_at]]/60)/60)/24)+DATE(1970,1,1)</f>
        <v>42231.7971875</v>
      </c>
      <c r="T3832" s="14">
        <f>(((Table1[[#This Row],[deadline]]/60)/60)/24)+DATE(1970,1,1)</f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9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 t="s">
        <v>8308</v>
      </c>
      <c r="M3833" t="b">
        <v>0</v>
      </c>
      <c r="N3833" t="s">
        <v>8279</v>
      </c>
      <c r="O3833" s="10">
        <f>ROUND(Table1[[#This Row],[pledged]]/Table1[[#This Row],[goal]]*100,0)</f>
        <v>0</v>
      </c>
      <c r="P3833">
        <f>IFERROR(ROUND(Table1[[#This Row],[pledged]]/Table1[[#This Row],[backers_count]],2),0)</f>
        <v>0</v>
      </c>
      <c r="Q3833" t="s">
        <v>8347</v>
      </c>
      <c r="R3833" t="s">
        <v>8348</v>
      </c>
      <c r="S3833" s="14">
        <f>(((Table1[[#This Row],[launched_at]]/60)/60)/24)+DATE(1970,1,1)</f>
        <v>41850.014178240745</v>
      </c>
      <c r="T3833" s="14">
        <f>(((Table1[[#This Row],[deadline]]/60)/60)/24)+DATE(1970,1,1)</f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9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 t="s">
        <v>8308</v>
      </c>
      <c r="M3834" t="b">
        <v>0</v>
      </c>
      <c r="N3834" t="s">
        <v>8279</v>
      </c>
      <c r="O3834" s="10">
        <f>ROUND(Table1[[#This Row],[pledged]]/Table1[[#This Row],[goal]]*100,0)</f>
        <v>0</v>
      </c>
      <c r="P3834">
        <f>IFERROR(ROUND(Table1[[#This Row],[pledged]]/Table1[[#This Row],[backers_count]],2),0)</f>
        <v>0</v>
      </c>
      <c r="Q3834" t="s">
        <v>8347</v>
      </c>
      <c r="R3834" t="s">
        <v>8348</v>
      </c>
      <c r="S3834" s="14">
        <f>(((Table1[[#This Row],[launched_at]]/60)/60)/24)+DATE(1970,1,1)</f>
        <v>42483.797395833331</v>
      </c>
      <c r="T3834" s="14">
        <f>(((Table1[[#This Row],[deadline]]/60)/60)/24)+DATE(1970,1,1)</f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9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 t="s">
        <v>8308</v>
      </c>
      <c r="M3835" t="b">
        <v>0</v>
      </c>
      <c r="N3835" t="s">
        <v>8279</v>
      </c>
      <c r="O3835" s="10">
        <f>ROUND(Table1[[#This Row],[pledged]]/Table1[[#This Row],[goal]]*100,0)</f>
        <v>0</v>
      </c>
      <c r="P3835">
        <f>IFERROR(ROUND(Table1[[#This Row],[pledged]]/Table1[[#This Row],[backers_count]],2),0)</f>
        <v>0</v>
      </c>
      <c r="Q3835" t="s">
        <v>8347</v>
      </c>
      <c r="R3835" t="s">
        <v>8348</v>
      </c>
      <c r="S3835" s="14">
        <f>(((Table1[[#This Row],[launched_at]]/60)/60)/24)+DATE(1970,1,1)</f>
        <v>41831.851840277777</v>
      </c>
      <c r="T3835" s="14">
        <f>(((Table1[[#This Row],[deadline]]/60)/60)/24)+DATE(1970,1,1)</f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9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 t="s">
        <v>8308</v>
      </c>
      <c r="M3836" t="b">
        <v>0</v>
      </c>
      <c r="N3836" t="s">
        <v>8279</v>
      </c>
      <c r="O3836" s="10">
        <f>ROUND(Table1[[#This Row],[pledged]]/Table1[[#This Row],[goal]]*100,0)</f>
        <v>0</v>
      </c>
      <c r="P3836">
        <f>IFERROR(ROUND(Table1[[#This Row],[pledged]]/Table1[[#This Row],[backers_count]],2),0)</f>
        <v>0</v>
      </c>
      <c r="Q3836" t="s">
        <v>8347</v>
      </c>
      <c r="R3836" t="s">
        <v>8348</v>
      </c>
      <c r="S3836" s="14">
        <f>(((Table1[[#This Row],[launched_at]]/60)/60)/24)+DATE(1970,1,1)</f>
        <v>42406.992418981477</v>
      </c>
      <c r="T3836" s="14">
        <f>(((Table1[[#This Row],[deadline]]/60)/60)/24)+DATE(1970,1,1)</f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9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 t="s">
        <v>8308</v>
      </c>
      <c r="M3837" t="b">
        <v>0</v>
      </c>
      <c r="N3837" t="s">
        <v>8279</v>
      </c>
      <c r="O3837" s="10">
        <f>ROUND(Table1[[#This Row],[pledged]]/Table1[[#This Row],[goal]]*100,0)</f>
        <v>0</v>
      </c>
      <c r="P3837">
        <f>IFERROR(ROUND(Table1[[#This Row],[pledged]]/Table1[[#This Row],[backers_count]],2),0)</f>
        <v>0</v>
      </c>
      <c r="Q3837" t="s">
        <v>8347</v>
      </c>
      <c r="R3837" t="s">
        <v>8348</v>
      </c>
      <c r="S3837" s="14">
        <f>(((Table1[[#This Row],[launched_at]]/60)/60)/24)+DATE(1970,1,1)</f>
        <v>42058.719641203701</v>
      </c>
      <c r="T3837" s="14">
        <f>(((Table1[[#This Row],[deadline]]/60)/60)/24)+DATE(1970,1,1)</f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9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 t="s">
        <v>8308</v>
      </c>
      <c r="M3838" t="b">
        <v>0</v>
      </c>
      <c r="N3838" t="s">
        <v>8279</v>
      </c>
      <c r="O3838" s="10">
        <f>ROUND(Table1[[#This Row],[pledged]]/Table1[[#This Row],[goal]]*100,0)</f>
        <v>0</v>
      </c>
      <c r="P3838">
        <f>IFERROR(ROUND(Table1[[#This Row],[pledged]]/Table1[[#This Row],[backers_count]],2),0)</f>
        <v>0</v>
      </c>
      <c r="Q3838" t="s">
        <v>8347</v>
      </c>
      <c r="R3838" t="s">
        <v>8348</v>
      </c>
      <c r="S3838" s="14">
        <f>(((Table1[[#This Row],[launched_at]]/60)/60)/24)+DATE(1970,1,1)</f>
        <v>42678.871331018512</v>
      </c>
      <c r="T3838" s="14">
        <f>(((Table1[[#This Row],[deadline]]/60)/60)/24)+DATE(1970,1,1)</f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9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 t="s">
        <v>8308</v>
      </c>
      <c r="M3839" t="b">
        <v>0</v>
      </c>
      <c r="N3839" t="s">
        <v>8279</v>
      </c>
      <c r="O3839" s="10">
        <f>ROUND(Table1[[#This Row],[pledged]]/Table1[[#This Row],[goal]]*100,0)</f>
        <v>0</v>
      </c>
      <c r="P3839">
        <f>IFERROR(ROUND(Table1[[#This Row],[pledged]]/Table1[[#This Row],[backers_count]],2),0)</f>
        <v>0</v>
      </c>
      <c r="Q3839" t="s">
        <v>8347</v>
      </c>
      <c r="R3839" t="s">
        <v>8348</v>
      </c>
      <c r="S3839" s="14">
        <f>(((Table1[[#This Row],[launched_at]]/60)/60)/24)+DATE(1970,1,1)</f>
        <v>42047.900960648149</v>
      </c>
      <c r="T3839" s="14">
        <f>(((Table1[[#This Row],[deadline]]/60)/60)/24)+DATE(1970,1,1)</f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9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 t="s">
        <v>8308</v>
      </c>
      <c r="M3840" t="b">
        <v>0</v>
      </c>
      <c r="N3840" t="s">
        <v>8279</v>
      </c>
      <c r="O3840" s="10">
        <f>ROUND(Table1[[#This Row],[pledged]]/Table1[[#This Row],[goal]]*100,0)</f>
        <v>0</v>
      </c>
      <c r="P3840">
        <f>IFERROR(ROUND(Table1[[#This Row],[pledged]]/Table1[[#This Row],[backers_count]],2),0)</f>
        <v>0</v>
      </c>
      <c r="Q3840" t="s">
        <v>8347</v>
      </c>
      <c r="R3840" t="s">
        <v>8348</v>
      </c>
      <c r="S3840" s="14">
        <f>(((Table1[[#This Row],[launched_at]]/60)/60)/24)+DATE(1970,1,1)</f>
        <v>42046.79</v>
      </c>
      <c r="T3840" s="14">
        <f>(((Table1[[#This Row],[deadline]]/60)/60)/24)+DATE(1970,1,1)</f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9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 t="s">
        <v>8308</v>
      </c>
      <c r="M3841" t="b">
        <v>0</v>
      </c>
      <c r="N3841" t="s">
        <v>8279</v>
      </c>
      <c r="O3841" s="10">
        <f>ROUND(Table1[[#This Row],[pledged]]/Table1[[#This Row],[goal]]*100,0)</f>
        <v>0</v>
      </c>
      <c r="P3841">
        <f>IFERROR(ROUND(Table1[[#This Row],[pledged]]/Table1[[#This Row],[backers_count]],2),0)</f>
        <v>0</v>
      </c>
      <c r="Q3841" t="s">
        <v>8347</v>
      </c>
      <c r="R3841" t="s">
        <v>8348</v>
      </c>
      <c r="S3841" s="14">
        <f>(((Table1[[#This Row],[launched_at]]/60)/60)/24)+DATE(1970,1,1)</f>
        <v>42432.276712962965</v>
      </c>
      <c r="T3841" s="14">
        <f>(((Table1[[#This Row],[deadline]]/60)/60)/24)+DATE(1970,1,1)</f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9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 t="s">
        <v>8308</v>
      </c>
      <c r="M3842" t="b">
        <v>0</v>
      </c>
      <c r="N3842" t="s">
        <v>8279</v>
      </c>
      <c r="O3842" s="10">
        <f>ROUND(Table1[[#This Row],[pledged]]/Table1[[#This Row],[goal]]*100,0)</f>
        <v>0</v>
      </c>
      <c r="P3842">
        <f>IFERROR(ROUND(Table1[[#This Row],[pledged]]/Table1[[#This Row],[backers_count]],2),0)</f>
        <v>0</v>
      </c>
      <c r="Q3842" t="s">
        <v>8347</v>
      </c>
      <c r="R3842" t="s">
        <v>8348</v>
      </c>
      <c r="S3842" s="14">
        <f>(((Table1[[#This Row],[launched_at]]/60)/60)/24)+DATE(1970,1,1)</f>
        <v>42583.030810185184</v>
      </c>
      <c r="T3842" s="14">
        <f>(((Table1[[#This Row],[deadline]]/60)/60)/24)+DATE(1970,1,1)</f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9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 t="s">
        <v>8308</v>
      </c>
      <c r="M3843" t="b">
        <v>0</v>
      </c>
      <c r="N3843" t="s">
        <v>8280</v>
      </c>
      <c r="O3843" s="10">
        <f>ROUND(Table1[[#This Row],[pledged]]/Table1[[#This Row],[goal]]*100,0)</f>
        <v>0</v>
      </c>
      <c r="P3843">
        <f>IFERROR(ROUND(Table1[[#This Row],[pledged]]/Table1[[#This Row],[backers_count]],2),0)</f>
        <v>0</v>
      </c>
      <c r="Q3843" t="s">
        <v>8317</v>
      </c>
      <c r="R3843" t="s">
        <v>8335</v>
      </c>
      <c r="S3843" s="14">
        <f>(((Table1[[#This Row],[launched_at]]/60)/60)/24)+DATE(1970,1,1)</f>
        <v>42295.753391203703</v>
      </c>
      <c r="T3843" s="14">
        <f>(((Table1[[#This Row],[deadline]]/60)/60)/24)+DATE(1970,1,1)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9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 t="s">
        <v>8308</v>
      </c>
      <c r="M3844" t="b">
        <v>0</v>
      </c>
      <c r="N3844" t="s">
        <v>8280</v>
      </c>
      <c r="O3844" s="10">
        <f>ROUND(Table1[[#This Row],[pledged]]/Table1[[#This Row],[goal]]*100,0)</f>
        <v>0</v>
      </c>
      <c r="P3844">
        <f>IFERROR(ROUND(Table1[[#This Row],[pledged]]/Table1[[#This Row],[backers_count]],2),0)</f>
        <v>0</v>
      </c>
      <c r="Q3844" t="s">
        <v>8317</v>
      </c>
      <c r="R3844" t="s">
        <v>8335</v>
      </c>
      <c r="S3844" s="14">
        <f>(((Table1[[#This Row],[launched_at]]/60)/60)/24)+DATE(1970,1,1)</f>
        <v>41829.912083333329</v>
      </c>
      <c r="T3844" s="14">
        <f>(((Table1[[#This Row],[deadline]]/60)/60)/24)+DATE(1970,1,1)</f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9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 t="s">
        <v>8308</v>
      </c>
      <c r="M3845" t="b">
        <v>0</v>
      </c>
      <c r="N3845" t="s">
        <v>8280</v>
      </c>
      <c r="O3845" s="10">
        <f>ROUND(Table1[[#This Row],[pledged]]/Table1[[#This Row],[goal]]*100,0)</f>
        <v>0</v>
      </c>
      <c r="P3845">
        <f>IFERROR(ROUND(Table1[[#This Row],[pledged]]/Table1[[#This Row],[backers_count]],2),0)</f>
        <v>0</v>
      </c>
      <c r="Q3845" t="s">
        <v>8317</v>
      </c>
      <c r="R3845" t="s">
        <v>8335</v>
      </c>
      <c r="S3845" s="14">
        <f>(((Table1[[#This Row],[launched_at]]/60)/60)/24)+DATE(1970,1,1)</f>
        <v>41775.713969907411</v>
      </c>
      <c r="T3845" s="14">
        <f>(((Table1[[#This Row],[deadline]]/60)/60)/24)+DATE(1970,1,1)</f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9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 t="s">
        <v>8308</v>
      </c>
      <c r="M3846" t="b">
        <v>0</v>
      </c>
      <c r="N3846" t="s">
        <v>8280</v>
      </c>
      <c r="O3846" s="10">
        <f>ROUND(Table1[[#This Row],[pledged]]/Table1[[#This Row],[goal]]*100,0)</f>
        <v>0</v>
      </c>
      <c r="P3846">
        <f>IFERROR(ROUND(Table1[[#This Row],[pledged]]/Table1[[#This Row],[backers_count]],2),0)</f>
        <v>0</v>
      </c>
      <c r="Q3846" t="s">
        <v>8317</v>
      </c>
      <c r="R3846" t="s">
        <v>8335</v>
      </c>
      <c r="S3846" s="14">
        <f>(((Table1[[#This Row],[launched_at]]/60)/60)/24)+DATE(1970,1,1)</f>
        <v>41813.861388888887</v>
      </c>
      <c r="T3846" s="14">
        <f>(((Table1[[#This Row],[deadline]]/60)/60)/24)+DATE(1970,1,1)</f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9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 t="s">
        <v>8308</v>
      </c>
      <c r="M3847" t="b">
        <v>0</v>
      </c>
      <c r="N3847" t="s">
        <v>8280</v>
      </c>
      <c r="O3847" s="10">
        <f>ROUND(Table1[[#This Row],[pledged]]/Table1[[#This Row],[goal]]*100,0)</f>
        <v>0</v>
      </c>
      <c r="P3847">
        <f>IFERROR(ROUND(Table1[[#This Row],[pledged]]/Table1[[#This Row],[backers_count]],2),0)</f>
        <v>0</v>
      </c>
      <c r="Q3847" t="s">
        <v>8317</v>
      </c>
      <c r="R3847" t="s">
        <v>8335</v>
      </c>
      <c r="S3847" s="14">
        <f>(((Table1[[#This Row],[launched_at]]/60)/60)/24)+DATE(1970,1,1)</f>
        <v>40799.872685185182</v>
      </c>
      <c r="T3847" s="14">
        <f>(((Table1[[#This Row],[deadline]]/60)/60)/24)+DATE(1970,1,1)</f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9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 t="s">
        <v>8308</v>
      </c>
      <c r="M3848" t="b">
        <v>0</v>
      </c>
      <c r="N3848" t="s">
        <v>8280</v>
      </c>
      <c r="O3848" s="10">
        <f>ROUND(Table1[[#This Row],[pledged]]/Table1[[#This Row],[goal]]*100,0)</f>
        <v>0</v>
      </c>
      <c r="P3848">
        <f>IFERROR(ROUND(Table1[[#This Row],[pledged]]/Table1[[#This Row],[backers_count]],2),0)</f>
        <v>0</v>
      </c>
      <c r="Q3848" t="s">
        <v>8317</v>
      </c>
      <c r="R3848" t="s">
        <v>8335</v>
      </c>
      <c r="S3848" s="14">
        <f>(((Table1[[#This Row],[launched_at]]/60)/60)/24)+DATE(1970,1,1)</f>
        <v>41410.703993055555</v>
      </c>
      <c r="T3848" s="14">
        <f>(((Table1[[#This Row],[deadline]]/60)/60)/24)+DATE(1970,1,1)</f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9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 t="s">
        <v>8308</v>
      </c>
      <c r="M3849" t="b">
        <v>0</v>
      </c>
      <c r="N3849" t="s">
        <v>8281</v>
      </c>
      <c r="O3849" s="10">
        <f>ROUND(Table1[[#This Row],[pledged]]/Table1[[#This Row],[goal]]*100,0)</f>
        <v>0</v>
      </c>
      <c r="P3849">
        <f>IFERROR(ROUND(Table1[[#This Row],[pledged]]/Table1[[#This Row],[backers_count]],2),0)</f>
        <v>0</v>
      </c>
      <c r="Q3849" t="s">
        <v>8317</v>
      </c>
      <c r="R3849" t="s">
        <v>8345</v>
      </c>
      <c r="S3849" s="14">
        <f>(((Table1[[#This Row],[launched_at]]/60)/60)/24)+DATE(1970,1,1)</f>
        <v>42212.624189814815</v>
      </c>
      <c r="T3849" s="14">
        <f>(((Table1[[#This Row],[deadline]]/60)/60)/24)+DATE(1970,1,1)</f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9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 t="s">
        <v>8308</v>
      </c>
      <c r="M3850" t="b">
        <v>0</v>
      </c>
      <c r="N3850" t="s">
        <v>8281</v>
      </c>
      <c r="O3850" s="10">
        <f>ROUND(Table1[[#This Row],[pledged]]/Table1[[#This Row],[goal]]*100,0)</f>
        <v>0</v>
      </c>
      <c r="P3850">
        <f>IFERROR(ROUND(Table1[[#This Row],[pledged]]/Table1[[#This Row],[backers_count]],2),0)</f>
        <v>0</v>
      </c>
      <c r="Q3850" t="s">
        <v>8317</v>
      </c>
      <c r="R3850" t="s">
        <v>8345</v>
      </c>
      <c r="S3850" s="14">
        <f>(((Table1[[#This Row],[launched_at]]/60)/60)/24)+DATE(1970,1,1)</f>
        <v>42332.908194444448</v>
      </c>
      <c r="T3850" s="14">
        <f>(((Table1[[#This Row],[deadline]]/60)/60)/24)+DATE(1970,1,1)</f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9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 t="s">
        <v>8308</v>
      </c>
      <c r="M3851" t="b">
        <v>0</v>
      </c>
      <c r="N3851" t="s">
        <v>8281</v>
      </c>
      <c r="O3851" s="10">
        <f>ROUND(Table1[[#This Row],[pledged]]/Table1[[#This Row],[goal]]*100,0)</f>
        <v>0</v>
      </c>
      <c r="P3851">
        <f>IFERROR(ROUND(Table1[[#This Row],[pledged]]/Table1[[#This Row],[backers_count]],2),0)</f>
        <v>0</v>
      </c>
      <c r="Q3851" t="s">
        <v>8317</v>
      </c>
      <c r="R3851" t="s">
        <v>8345</v>
      </c>
      <c r="S3851" s="14">
        <f>(((Table1[[#This Row],[launched_at]]/60)/60)/24)+DATE(1970,1,1)</f>
        <v>42192.462048611109</v>
      </c>
      <c r="T3851" s="14">
        <f>(((Table1[[#This Row],[deadline]]/60)/60)/24)+DATE(1970,1,1)</f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9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 t="s">
        <v>8308</v>
      </c>
      <c r="M3852" t="b">
        <v>0</v>
      </c>
      <c r="N3852" t="s">
        <v>8281</v>
      </c>
      <c r="O3852" s="10">
        <f>ROUND(Table1[[#This Row],[pledged]]/Table1[[#This Row],[goal]]*100,0)</f>
        <v>0</v>
      </c>
      <c r="P3852">
        <f>IFERROR(ROUND(Table1[[#This Row],[pledged]]/Table1[[#This Row],[backers_count]],2),0)</f>
        <v>0</v>
      </c>
      <c r="Q3852" t="s">
        <v>8317</v>
      </c>
      <c r="R3852" t="s">
        <v>8345</v>
      </c>
      <c r="S3852" s="14">
        <f>(((Table1[[#This Row],[launched_at]]/60)/60)/24)+DATE(1970,1,1)</f>
        <v>42164.699652777781</v>
      </c>
      <c r="T3852" s="14">
        <f>(((Table1[[#This Row],[deadline]]/60)/60)/24)+DATE(1970,1,1)</f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9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 t="s">
        <v>8308</v>
      </c>
      <c r="M3853" t="b">
        <v>0</v>
      </c>
      <c r="N3853" t="s">
        <v>8281</v>
      </c>
      <c r="O3853" s="10">
        <f>ROUND(Table1[[#This Row],[pledged]]/Table1[[#This Row],[goal]]*100,0)</f>
        <v>0</v>
      </c>
      <c r="P3853">
        <f>IFERROR(ROUND(Table1[[#This Row],[pledged]]/Table1[[#This Row],[backers_count]],2),0)</f>
        <v>0</v>
      </c>
      <c r="Q3853" t="s">
        <v>8317</v>
      </c>
      <c r="R3853" t="s">
        <v>8345</v>
      </c>
      <c r="S3853" s="14">
        <f>(((Table1[[#This Row],[launched_at]]/60)/60)/24)+DATE(1970,1,1)</f>
        <v>42022.006099537044</v>
      </c>
      <c r="T3853" s="14">
        <f>(((Table1[[#This Row],[deadline]]/60)/60)/24)+DATE(1970,1,1)</f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9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 t="s">
        <v>8308</v>
      </c>
      <c r="M3854" t="b">
        <v>0</v>
      </c>
      <c r="N3854" t="s">
        <v>8282</v>
      </c>
      <c r="O3854" s="10">
        <f>ROUND(Table1[[#This Row],[pledged]]/Table1[[#This Row],[goal]]*100,0)</f>
        <v>0</v>
      </c>
      <c r="P3854">
        <f>IFERROR(ROUND(Table1[[#This Row],[pledged]]/Table1[[#This Row],[backers_count]],2),0)</f>
        <v>0</v>
      </c>
      <c r="Q3854" t="s">
        <v>8320</v>
      </c>
      <c r="R3854" t="s">
        <v>8346</v>
      </c>
      <c r="S3854" s="14">
        <f>(((Table1[[#This Row],[launched_at]]/60)/60)/24)+DATE(1970,1,1)</f>
        <v>42093.181944444441</v>
      </c>
      <c r="T3854" s="14">
        <f>(((Table1[[#This Row],[deadline]]/60)/60)/24)+DATE(1970,1,1)</f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9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 t="s">
        <v>8308</v>
      </c>
      <c r="M3855" t="b">
        <v>0</v>
      </c>
      <c r="N3855" t="s">
        <v>8282</v>
      </c>
      <c r="O3855" s="10">
        <f>ROUND(Table1[[#This Row],[pledged]]/Table1[[#This Row],[goal]]*100,0)</f>
        <v>0</v>
      </c>
      <c r="P3855">
        <f>IFERROR(ROUND(Table1[[#This Row],[pledged]]/Table1[[#This Row],[backers_count]],2),0)</f>
        <v>0</v>
      </c>
      <c r="Q3855" t="s">
        <v>8320</v>
      </c>
      <c r="R3855" t="s">
        <v>8346</v>
      </c>
      <c r="S3855" s="14">
        <f>(((Table1[[#This Row],[launched_at]]/60)/60)/24)+DATE(1970,1,1)</f>
        <v>41871.972025462965</v>
      </c>
      <c r="T3855" s="14">
        <f>(((Table1[[#This Row],[deadline]]/60)/60)/24)+DATE(1970,1,1)</f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9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 t="s">
        <v>8308</v>
      </c>
      <c r="M3856" t="b">
        <v>0</v>
      </c>
      <c r="N3856" t="s">
        <v>8282</v>
      </c>
      <c r="O3856" s="10">
        <f>ROUND(Table1[[#This Row],[pledged]]/Table1[[#This Row],[goal]]*100,0)</f>
        <v>0</v>
      </c>
      <c r="P3856">
        <f>IFERROR(ROUND(Table1[[#This Row],[pledged]]/Table1[[#This Row],[backers_count]],2),0)</f>
        <v>0</v>
      </c>
      <c r="Q3856" t="s">
        <v>8320</v>
      </c>
      <c r="R3856" t="s">
        <v>8346</v>
      </c>
      <c r="S3856" s="14">
        <f>(((Table1[[#This Row],[launched_at]]/60)/60)/24)+DATE(1970,1,1)</f>
        <v>42224.102581018517</v>
      </c>
      <c r="T3856" s="14">
        <f>(((Table1[[#This Row],[deadline]]/60)/60)/24)+DATE(1970,1,1)</f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9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 t="s">
        <v>8308</v>
      </c>
      <c r="M3857" t="b">
        <v>0</v>
      </c>
      <c r="N3857" t="s">
        <v>8282</v>
      </c>
      <c r="O3857" s="10">
        <f>ROUND(Table1[[#This Row],[pledged]]/Table1[[#This Row],[goal]]*100,0)</f>
        <v>0</v>
      </c>
      <c r="P3857">
        <f>IFERROR(ROUND(Table1[[#This Row],[pledged]]/Table1[[#This Row],[backers_count]],2),0)</f>
        <v>0</v>
      </c>
      <c r="Q3857" t="s">
        <v>8320</v>
      </c>
      <c r="R3857" t="s">
        <v>8346</v>
      </c>
      <c r="S3857" s="14">
        <f>(((Table1[[#This Row],[launched_at]]/60)/60)/24)+DATE(1970,1,1)</f>
        <v>42029.07131944444</v>
      </c>
      <c r="T3857" s="14">
        <f>(((Table1[[#This Row],[deadline]]/60)/60)/24)+DATE(1970,1,1)</f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9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 t="s">
        <v>8308</v>
      </c>
      <c r="M3858" t="b">
        <v>0</v>
      </c>
      <c r="N3858" t="s">
        <v>8282</v>
      </c>
      <c r="O3858" s="10">
        <f>ROUND(Table1[[#This Row],[pledged]]/Table1[[#This Row],[goal]]*100,0)</f>
        <v>0</v>
      </c>
      <c r="P3858">
        <f>IFERROR(ROUND(Table1[[#This Row],[pledged]]/Table1[[#This Row],[backers_count]],2),0)</f>
        <v>0</v>
      </c>
      <c r="Q3858" t="s">
        <v>8320</v>
      </c>
      <c r="R3858" t="s">
        <v>8346</v>
      </c>
      <c r="S3858" s="14">
        <f>(((Table1[[#This Row],[launched_at]]/60)/60)/24)+DATE(1970,1,1)</f>
        <v>42154.726446759261</v>
      </c>
      <c r="T3858" s="14">
        <f>(((Table1[[#This Row],[deadline]]/60)/60)/24)+DATE(1970,1,1)</f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9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 t="s">
        <v>8308</v>
      </c>
      <c r="M3859" t="b">
        <v>0</v>
      </c>
      <c r="N3859" t="s">
        <v>8282</v>
      </c>
      <c r="O3859" s="10">
        <f>ROUND(Table1[[#This Row],[pledged]]/Table1[[#This Row],[goal]]*100,0)</f>
        <v>0</v>
      </c>
      <c r="P3859">
        <f>IFERROR(ROUND(Table1[[#This Row],[pledged]]/Table1[[#This Row],[backers_count]],2),0)</f>
        <v>0</v>
      </c>
      <c r="Q3859" t="s">
        <v>8320</v>
      </c>
      <c r="R3859" t="s">
        <v>8346</v>
      </c>
      <c r="S3859" s="14">
        <f>(((Table1[[#This Row],[launched_at]]/60)/60)/24)+DATE(1970,1,1)</f>
        <v>42122.629502314812</v>
      </c>
      <c r="T3859" s="14">
        <f>(((Table1[[#This Row],[deadline]]/60)/60)/24)+DATE(1970,1,1)</f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9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 t="s">
        <v>8308</v>
      </c>
      <c r="M3860" t="b">
        <v>0</v>
      </c>
      <c r="N3860" t="s">
        <v>8282</v>
      </c>
      <c r="O3860" s="10">
        <f>ROUND(Table1[[#This Row],[pledged]]/Table1[[#This Row],[goal]]*100,0)</f>
        <v>0</v>
      </c>
      <c r="P3860">
        <f>IFERROR(ROUND(Table1[[#This Row],[pledged]]/Table1[[#This Row],[backers_count]],2),0)</f>
        <v>0</v>
      </c>
      <c r="Q3860" t="s">
        <v>8320</v>
      </c>
      <c r="R3860" t="s">
        <v>8346</v>
      </c>
      <c r="S3860" s="14">
        <f>(((Table1[[#This Row],[launched_at]]/60)/60)/24)+DATE(1970,1,1)</f>
        <v>41830.723611111112</v>
      </c>
      <c r="T3860" s="14">
        <f>(((Table1[[#This Row],[deadline]]/60)/60)/24)+DATE(1970,1,1)</f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9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 t="s">
        <v>8308</v>
      </c>
      <c r="M3861" t="b">
        <v>0</v>
      </c>
      <c r="N3861" t="s">
        <v>8282</v>
      </c>
      <c r="O3861" s="10">
        <f>ROUND(Table1[[#This Row],[pledged]]/Table1[[#This Row],[goal]]*100,0)</f>
        <v>0</v>
      </c>
      <c r="P3861">
        <f>IFERROR(ROUND(Table1[[#This Row],[pledged]]/Table1[[#This Row],[backers_count]],2),0)</f>
        <v>0</v>
      </c>
      <c r="Q3861" t="s">
        <v>8320</v>
      </c>
      <c r="R3861" t="s">
        <v>8346</v>
      </c>
      <c r="S3861" s="14">
        <f>(((Table1[[#This Row],[launched_at]]/60)/60)/24)+DATE(1970,1,1)</f>
        <v>42509.724328703705</v>
      </c>
      <c r="T3861" s="14">
        <f>(((Table1[[#This Row],[deadline]]/60)/60)/24)+DATE(1970,1,1)</f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9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 t="s">
        <v>8308</v>
      </c>
      <c r="M3862" t="b">
        <v>0</v>
      </c>
      <c r="N3862" t="s">
        <v>8282</v>
      </c>
      <c r="O3862" s="10">
        <f>ROUND(Table1[[#This Row],[pledged]]/Table1[[#This Row],[goal]]*100,0)</f>
        <v>0</v>
      </c>
      <c r="P3862">
        <f>IFERROR(ROUND(Table1[[#This Row],[pledged]]/Table1[[#This Row],[backers_count]],2),0)</f>
        <v>0</v>
      </c>
      <c r="Q3862" t="s">
        <v>8320</v>
      </c>
      <c r="R3862" t="s">
        <v>8346</v>
      </c>
      <c r="S3862" s="14">
        <f>(((Table1[[#This Row],[launched_at]]/60)/60)/24)+DATE(1970,1,1)</f>
        <v>41841.682314814818</v>
      </c>
      <c r="T3862" s="14">
        <f>(((Table1[[#This Row],[deadline]]/60)/60)/24)+DATE(1970,1,1)</f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9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 t="s">
        <v>8308</v>
      </c>
      <c r="M3863" t="b">
        <v>0</v>
      </c>
      <c r="N3863" t="s">
        <v>8282</v>
      </c>
      <c r="O3863" s="10">
        <f>ROUND(Table1[[#This Row],[pledged]]/Table1[[#This Row],[goal]]*100,0)</f>
        <v>0</v>
      </c>
      <c r="P3863">
        <f>IFERROR(ROUND(Table1[[#This Row],[pledged]]/Table1[[#This Row],[backers_count]],2),0)</f>
        <v>0</v>
      </c>
      <c r="Q3863" t="s">
        <v>8320</v>
      </c>
      <c r="R3863" t="s">
        <v>8346</v>
      </c>
      <c r="S3863" s="14">
        <f>(((Table1[[#This Row],[launched_at]]/60)/60)/24)+DATE(1970,1,1)</f>
        <v>41897.660833333335</v>
      </c>
      <c r="T3863" s="14">
        <f>(((Table1[[#This Row],[deadline]]/60)/60)/24)+DATE(1970,1,1)</f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9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 t="s">
        <v>8308</v>
      </c>
      <c r="M3864" t="b">
        <v>0</v>
      </c>
      <c r="N3864" t="s">
        <v>8284</v>
      </c>
      <c r="O3864" s="10">
        <f>ROUND(Table1[[#This Row],[pledged]]/Table1[[#This Row],[goal]]*100,0)</f>
        <v>0</v>
      </c>
      <c r="P3864">
        <f>IFERROR(ROUND(Table1[[#This Row],[pledged]]/Table1[[#This Row],[backers_count]],2),0)</f>
        <v>0</v>
      </c>
      <c r="Q3864" t="s">
        <v>8328</v>
      </c>
      <c r="R3864" t="s">
        <v>8355</v>
      </c>
      <c r="S3864" s="14">
        <f>(((Table1[[#This Row],[launched_at]]/60)/60)/24)+DATE(1970,1,1)</f>
        <v>41827.919166666667</v>
      </c>
      <c r="T3864" s="14">
        <f>(((Table1[[#This Row],[deadline]]/60)/60)/24)+DATE(1970,1,1)</f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9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 t="s">
        <v>8308</v>
      </c>
      <c r="M3865" t="b">
        <v>0</v>
      </c>
      <c r="N3865" t="s">
        <v>8284</v>
      </c>
      <c r="O3865" s="10">
        <f>ROUND(Table1[[#This Row],[pledged]]/Table1[[#This Row],[goal]]*100,0)</f>
        <v>0</v>
      </c>
      <c r="P3865">
        <f>IFERROR(ROUND(Table1[[#This Row],[pledged]]/Table1[[#This Row],[backers_count]],2),0)</f>
        <v>0</v>
      </c>
      <c r="Q3865" t="s">
        <v>8328</v>
      </c>
      <c r="R3865" t="s">
        <v>8355</v>
      </c>
      <c r="S3865" s="14">
        <f>(((Table1[[#This Row],[launched_at]]/60)/60)/24)+DATE(1970,1,1)</f>
        <v>40568.972569444442</v>
      </c>
      <c r="T3865" s="14">
        <f>(((Table1[[#This Row],[deadline]]/60)/60)/24)+DATE(1970,1,1)</f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9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 t="s">
        <v>8308</v>
      </c>
      <c r="M3866" t="b">
        <v>0</v>
      </c>
      <c r="N3866" t="s">
        <v>8284</v>
      </c>
      <c r="O3866" s="10">
        <f>ROUND(Table1[[#This Row],[pledged]]/Table1[[#This Row],[goal]]*100,0)</f>
        <v>0</v>
      </c>
      <c r="P3866">
        <f>IFERROR(ROUND(Table1[[#This Row],[pledged]]/Table1[[#This Row],[backers_count]],2),0)</f>
        <v>0</v>
      </c>
      <c r="Q3866" t="s">
        <v>8328</v>
      </c>
      <c r="R3866" t="s">
        <v>8355</v>
      </c>
      <c r="S3866" s="14">
        <f>(((Table1[[#This Row],[launched_at]]/60)/60)/24)+DATE(1970,1,1)</f>
        <v>42193.941759259258</v>
      </c>
      <c r="T3866" s="14">
        <f>(((Table1[[#This Row],[deadline]]/60)/60)/24)+DATE(1970,1,1)</f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9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 t="s">
        <v>8308</v>
      </c>
      <c r="M3867" t="b">
        <v>0</v>
      </c>
      <c r="N3867" t="s">
        <v>8284</v>
      </c>
      <c r="O3867" s="10">
        <f>ROUND(Table1[[#This Row],[pledged]]/Table1[[#This Row],[goal]]*100,0)</f>
        <v>0</v>
      </c>
      <c r="P3867">
        <f>IFERROR(ROUND(Table1[[#This Row],[pledged]]/Table1[[#This Row],[backers_count]],2),0)</f>
        <v>0</v>
      </c>
      <c r="Q3867" t="s">
        <v>8328</v>
      </c>
      <c r="R3867" t="s">
        <v>8355</v>
      </c>
      <c r="S3867" s="14">
        <f>(((Table1[[#This Row],[launched_at]]/60)/60)/24)+DATE(1970,1,1)</f>
        <v>42007.788680555561</v>
      </c>
      <c r="T3867" s="14">
        <f>(((Table1[[#This Row],[deadline]]/60)/60)/24)+DATE(1970,1,1)</f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9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 t="s">
        <v>8308</v>
      </c>
      <c r="M3868" t="b">
        <v>0</v>
      </c>
      <c r="N3868" t="s">
        <v>8284</v>
      </c>
      <c r="O3868" s="10">
        <f>ROUND(Table1[[#This Row],[pledged]]/Table1[[#This Row],[goal]]*100,0)</f>
        <v>0</v>
      </c>
      <c r="P3868">
        <f>IFERROR(ROUND(Table1[[#This Row],[pledged]]/Table1[[#This Row],[backers_count]],2),0)</f>
        <v>0</v>
      </c>
      <c r="Q3868" t="s">
        <v>8328</v>
      </c>
      <c r="R3868" t="s">
        <v>8355</v>
      </c>
      <c r="S3868" s="14">
        <f>(((Table1[[#This Row],[launched_at]]/60)/60)/24)+DATE(1970,1,1)</f>
        <v>41110.680138888885</v>
      </c>
      <c r="T3868" s="14">
        <f>(((Table1[[#This Row],[deadline]]/60)/60)/24)+DATE(1970,1,1)</f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9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 t="s">
        <v>8308</v>
      </c>
      <c r="M3869" t="b">
        <v>0</v>
      </c>
      <c r="N3869" t="s">
        <v>8284</v>
      </c>
      <c r="O3869" s="10">
        <f>ROUND(Table1[[#This Row],[pledged]]/Table1[[#This Row],[goal]]*100,0)</f>
        <v>0</v>
      </c>
      <c r="P3869">
        <f>IFERROR(ROUND(Table1[[#This Row],[pledged]]/Table1[[#This Row],[backers_count]],2),0)</f>
        <v>0</v>
      </c>
      <c r="Q3869" t="s">
        <v>8328</v>
      </c>
      <c r="R3869" t="s">
        <v>8355</v>
      </c>
      <c r="S3869" s="14">
        <f>(((Table1[[#This Row],[launched_at]]/60)/60)/24)+DATE(1970,1,1)</f>
        <v>41125.283159722225</v>
      </c>
      <c r="T3869" s="14">
        <f>(((Table1[[#This Row],[deadline]]/60)/60)/24)+DATE(1970,1,1)</f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9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 t="s">
        <v>8308</v>
      </c>
      <c r="M3870" t="b">
        <v>0</v>
      </c>
      <c r="N3870" t="s">
        <v>8284</v>
      </c>
      <c r="O3870" s="10">
        <f>ROUND(Table1[[#This Row],[pledged]]/Table1[[#This Row],[goal]]*100,0)</f>
        <v>0</v>
      </c>
      <c r="P3870">
        <f>IFERROR(ROUND(Table1[[#This Row],[pledged]]/Table1[[#This Row],[backers_count]],2),0)</f>
        <v>0</v>
      </c>
      <c r="Q3870" t="s">
        <v>8328</v>
      </c>
      <c r="R3870" t="s">
        <v>8355</v>
      </c>
      <c r="S3870" s="14">
        <f>(((Table1[[#This Row],[launched_at]]/60)/60)/24)+DATE(1970,1,1)</f>
        <v>40883.962581018517</v>
      </c>
      <c r="T3870" s="14">
        <f>(((Table1[[#This Row],[deadline]]/60)/60)/24)+DATE(1970,1,1)</f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9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 t="s">
        <v>8308</v>
      </c>
      <c r="M3871" t="b">
        <v>0</v>
      </c>
      <c r="N3871" t="s">
        <v>8271</v>
      </c>
      <c r="O3871" s="10">
        <f>ROUND(Table1[[#This Row],[pledged]]/Table1[[#This Row],[goal]]*100,0)</f>
        <v>0</v>
      </c>
      <c r="P3871">
        <f>IFERROR(ROUND(Table1[[#This Row],[pledged]]/Table1[[#This Row],[backers_count]],2),0)</f>
        <v>0</v>
      </c>
      <c r="Q3871" t="s">
        <v>8309</v>
      </c>
      <c r="R3871" t="s">
        <v>8311</v>
      </c>
      <c r="S3871" s="14">
        <f>(((Table1[[#This Row],[launched_at]]/60)/60)/24)+DATE(1970,1,1)</f>
        <v>42732.060277777782</v>
      </c>
      <c r="T3871" s="14">
        <f>(((Table1[[#This Row],[deadline]]/60)/60)/24)+DATE(1970,1,1)</f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9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 t="s">
        <v>8308</v>
      </c>
      <c r="M3872" t="b">
        <v>0</v>
      </c>
      <c r="N3872" t="s">
        <v>8271</v>
      </c>
      <c r="O3872" s="10">
        <f>ROUND(Table1[[#This Row],[pledged]]/Table1[[#This Row],[goal]]*100,0)</f>
        <v>0</v>
      </c>
      <c r="P3872">
        <f>IFERROR(ROUND(Table1[[#This Row],[pledged]]/Table1[[#This Row],[backers_count]],2),0)</f>
        <v>0</v>
      </c>
      <c r="Q3872" t="s">
        <v>8309</v>
      </c>
      <c r="R3872" t="s">
        <v>8311</v>
      </c>
      <c r="S3872" s="14">
        <f>(((Table1[[#This Row],[launched_at]]/60)/60)/24)+DATE(1970,1,1)</f>
        <v>41806.106770833336</v>
      </c>
      <c r="T3872" s="14">
        <f>(((Table1[[#This Row],[deadline]]/60)/60)/24)+DATE(1970,1,1)</f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9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 t="s">
        <v>8308</v>
      </c>
      <c r="M3873" t="b">
        <v>0</v>
      </c>
      <c r="N3873" t="s">
        <v>8271</v>
      </c>
      <c r="O3873" s="10">
        <f>ROUND(Table1[[#This Row],[pledged]]/Table1[[#This Row],[goal]]*100,0)</f>
        <v>0</v>
      </c>
      <c r="P3873">
        <f>IFERROR(ROUND(Table1[[#This Row],[pledged]]/Table1[[#This Row],[backers_count]],2),0)</f>
        <v>0</v>
      </c>
      <c r="Q3873" t="s">
        <v>8309</v>
      </c>
      <c r="R3873" t="s">
        <v>8311</v>
      </c>
      <c r="S3873" s="14">
        <f>(((Table1[[#This Row],[launched_at]]/60)/60)/24)+DATE(1970,1,1)</f>
        <v>41836.595520833333</v>
      </c>
      <c r="T3873" s="14">
        <f>(((Table1[[#This Row],[deadline]]/60)/60)/24)+DATE(1970,1,1)</f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9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 t="s">
        <v>8308</v>
      </c>
      <c r="M3874" t="b">
        <v>0</v>
      </c>
      <c r="N3874" t="s">
        <v>8285</v>
      </c>
      <c r="O3874" s="10">
        <f>ROUND(Table1[[#This Row],[pledged]]/Table1[[#This Row],[goal]]*100,0)</f>
        <v>0</v>
      </c>
      <c r="P3874">
        <f>IFERROR(ROUND(Table1[[#This Row],[pledged]]/Table1[[#This Row],[backers_count]],2),0)</f>
        <v>0</v>
      </c>
      <c r="Q3874" t="s">
        <v>8312</v>
      </c>
      <c r="R3874" t="s">
        <v>8349</v>
      </c>
      <c r="S3874" s="14">
        <f>(((Table1[[#This Row],[launched_at]]/60)/60)/24)+DATE(1970,1,1)</f>
        <v>41945.133506944447</v>
      </c>
      <c r="T3874" s="14">
        <f>(((Table1[[#This Row],[deadline]]/60)/60)/24)+DATE(1970,1,1)</f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9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 t="s">
        <v>8308</v>
      </c>
      <c r="M3875" t="b">
        <v>0</v>
      </c>
      <c r="N3875" t="s">
        <v>8285</v>
      </c>
      <c r="O3875" s="10">
        <f>ROUND(Table1[[#This Row],[pledged]]/Table1[[#This Row],[goal]]*100,0)</f>
        <v>0</v>
      </c>
      <c r="P3875">
        <f>IFERROR(ROUND(Table1[[#This Row],[pledged]]/Table1[[#This Row],[backers_count]],2),0)</f>
        <v>0</v>
      </c>
      <c r="Q3875" t="s">
        <v>8312</v>
      </c>
      <c r="R3875" t="s">
        <v>8349</v>
      </c>
      <c r="S3875" s="14">
        <f>(((Table1[[#This Row],[launched_at]]/60)/60)/24)+DATE(1970,1,1)</f>
        <v>42299.926145833335</v>
      </c>
      <c r="T3875" s="14">
        <f>(((Table1[[#This Row],[deadline]]/60)/60)/24)+DATE(1970,1,1)</f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9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 t="s">
        <v>8308</v>
      </c>
      <c r="M3876" t="b">
        <v>0</v>
      </c>
      <c r="N3876" t="s">
        <v>8285</v>
      </c>
      <c r="O3876" s="10">
        <f>ROUND(Table1[[#This Row],[pledged]]/Table1[[#This Row],[goal]]*100,0)</f>
        <v>0</v>
      </c>
      <c r="P3876">
        <f>IFERROR(ROUND(Table1[[#This Row],[pledged]]/Table1[[#This Row],[backers_count]],2),0)</f>
        <v>0</v>
      </c>
      <c r="Q3876" t="s">
        <v>8312</v>
      </c>
      <c r="R3876" t="s">
        <v>8349</v>
      </c>
      <c r="S3876" s="14">
        <f>(((Table1[[#This Row],[launched_at]]/60)/60)/24)+DATE(1970,1,1)</f>
        <v>42093.131469907406</v>
      </c>
      <c r="T3876" s="14">
        <f>(((Table1[[#This Row],[deadline]]/60)/60)/24)+DATE(1970,1,1)</f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9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 t="s">
        <v>8308</v>
      </c>
      <c r="M3877" t="b">
        <v>0</v>
      </c>
      <c r="N3877" t="s">
        <v>8285</v>
      </c>
      <c r="O3877" s="10">
        <f>ROUND(Table1[[#This Row],[pledged]]/Table1[[#This Row],[goal]]*100,0)</f>
        <v>0</v>
      </c>
      <c r="P3877">
        <f>IFERROR(ROUND(Table1[[#This Row],[pledged]]/Table1[[#This Row],[backers_count]],2),0)</f>
        <v>0</v>
      </c>
      <c r="Q3877" t="s">
        <v>8312</v>
      </c>
      <c r="R3877" t="s">
        <v>8349</v>
      </c>
      <c r="S3877" s="14">
        <f>(((Table1[[#This Row],[launched_at]]/60)/60)/24)+DATE(1970,1,1)</f>
        <v>42180.390277777777</v>
      </c>
      <c r="T3877" s="14">
        <f>(((Table1[[#This Row],[deadline]]/60)/60)/24)+DATE(1970,1,1)</f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9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 t="s">
        <v>8308</v>
      </c>
      <c r="M3878" t="b">
        <v>0</v>
      </c>
      <c r="N3878" t="s">
        <v>8285</v>
      </c>
      <c r="O3878" s="10">
        <f>ROUND(Table1[[#This Row],[pledged]]/Table1[[#This Row],[goal]]*100,0)</f>
        <v>0</v>
      </c>
      <c r="P3878">
        <f>IFERROR(ROUND(Table1[[#This Row],[pledged]]/Table1[[#This Row],[backers_count]],2),0)</f>
        <v>0</v>
      </c>
      <c r="Q3878" t="s">
        <v>8312</v>
      </c>
      <c r="R3878" t="s">
        <v>8349</v>
      </c>
      <c r="S3878" s="14">
        <f>(((Table1[[#This Row],[launched_at]]/60)/60)/24)+DATE(1970,1,1)</f>
        <v>42074.060671296291</v>
      </c>
      <c r="T3878" s="14">
        <f>(((Table1[[#This Row],[deadline]]/60)/60)/24)+DATE(1970,1,1)</f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9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 t="s">
        <v>8308</v>
      </c>
      <c r="M3879" t="b">
        <v>0</v>
      </c>
      <c r="N3879" t="s">
        <v>8285</v>
      </c>
      <c r="O3879" s="10">
        <f>ROUND(Table1[[#This Row],[pledged]]/Table1[[#This Row],[goal]]*100,0)</f>
        <v>0</v>
      </c>
      <c r="P3879">
        <f>IFERROR(ROUND(Table1[[#This Row],[pledged]]/Table1[[#This Row],[backers_count]],2),0)</f>
        <v>0</v>
      </c>
      <c r="Q3879" t="s">
        <v>8312</v>
      </c>
      <c r="R3879" t="s">
        <v>8349</v>
      </c>
      <c r="S3879" s="14">
        <f>(((Table1[[#This Row],[launched_at]]/60)/60)/24)+DATE(1970,1,1)</f>
        <v>42175.780416666668</v>
      </c>
      <c r="T3879" s="14">
        <f>(((Table1[[#This Row],[deadline]]/60)/60)/24)+DATE(1970,1,1)</f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9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 t="s">
        <v>8308</v>
      </c>
      <c r="M3880" t="b">
        <v>0</v>
      </c>
      <c r="N3880" t="s">
        <v>8285</v>
      </c>
      <c r="O3880" s="10">
        <f>ROUND(Table1[[#This Row],[pledged]]/Table1[[#This Row],[goal]]*100,0)</f>
        <v>0</v>
      </c>
      <c r="P3880">
        <f>IFERROR(ROUND(Table1[[#This Row],[pledged]]/Table1[[#This Row],[backers_count]],2),0)</f>
        <v>0</v>
      </c>
      <c r="Q3880" t="s">
        <v>8312</v>
      </c>
      <c r="R3880" t="s">
        <v>8349</v>
      </c>
      <c r="S3880" s="14">
        <f>(((Table1[[#This Row],[launched_at]]/60)/60)/24)+DATE(1970,1,1)</f>
        <v>42485.64534722222</v>
      </c>
      <c r="T3880" s="14">
        <f>(((Table1[[#This Row],[deadline]]/60)/60)/24)+DATE(1970,1,1)</f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9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 t="s">
        <v>8308</v>
      </c>
      <c r="M3881" t="b">
        <v>0</v>
      </c>
      <c r="N3881" t="s">
        <v>8285</v>
      </c>
      <c r="O3881" s="10">
        <f>ROUND(Table1[[#This Row],[pledged]]/Table1[[#This Row],[goal]]*100,0)</f>
        <v>0</v>
      </c>
      <c r="P3881">
        <f>IFERROR(ROUND(Table1[[#This Row],[pledged]]/Table1[[#This Row],[backers_count]],2),0)</f>
        <v>0</v>
      </c>
      <c r="Q3881" t="s">
        <v>8312</v>
      </c>
      <c r="R3881" t="s">
        <v>8349</v>
      </c>
      <c r="S3881" s="14">
        <f>(((Table1[[#This Row],[launched_at]]/60)/60)/24)+DATE(1970,1,1)</f>
        <v>42707.926030092596</v>
      </c>
      <c r="T3881" s="14">
        <f>(((Table1[[#This Row],[deadline]]/60)/60)/24)+DATE(1970,1,1)</f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9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 t="s">
        <v>8308</v>
      </c>
      <c r="M3882" t="b">
        <v>0</v>
      </c>
      <c r="N3882" t="s">
        <v>8285</v>
      </c>
      <c r="O3882" s="10">
        <f>ROUND(Table1[[#This Row],[pledged]]/Table1[[#This Row],[goal]]*100,0)</f>
        <v>0</v>
      </c>
      <c r="P3882">
        <f>IFERROR(ROUND(Table1[[#This Row],[pledged]]/Table1[[#This Row],[backers_count]],2),0)</f>
        <v>0</v>
      </c>
      <c r="Q3882" t="s">
        <v>8312</v>
      </c>
      <c r="R3882" t="s">
        <v>8349</v>
      </c>
      <c r="S3882" s="14">
        <f>(((Table1[[#This Row],[launched_at]]/60)/60)/24)+DATE(1970,1,1)</f>
        <v>42199.873402777783</v>
      </c>
      <c r="T3882" s="14">
        <f>(((Table1[[#This Row],[deadline]]/60)/60)/24)+DATE(1970,1,1)</f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9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 t="s">
        <v>8308</v>
      </c>
      <c r="M3883" t="b">
        <v>0</v>
      </c>
      <c r="N3883" t="s">
        <v>8285</v>
      </c>
      <c r="O3883" s="10">
        <f>ROUND(Table1[[#This Row],[pledged]]/Table1[[#This Row],[goal]]*100,0)</f>
        <v>0</v>
      </c>
      <c r="P3883">
        <f>IFERROR(ROUND(Table1[[#This Row],[pledged]]/Table1[[#This Row],[backers_count]],2),0)</f>
        <v>0</v>
      </c>
      <c r="Q3883" t="s">
        <v>8312</v>
      </c>
      <c r="R3883" t="s">
        <v>8349</v>
      </c>
      <c r="S3883" s="14">
        <f>(((Table1[[#This Row],[launched_at]]/60)/60)/24)+DATE(1970,1,1)</f>
        <v>42139.542303240742</v>
      </c>
      <c r="T3883" s="14">
        <f>(((Table1[[#This Row],[deadline]]/60)/60)/24)+DATE(1970,1,1)</f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9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 t="s">
        <v>8308</v>
      </c>
      <c r="M3884" t="b">
        <v>0</v>
      </c>
      <c r="N3884" t="s">
        <v>8285</v>
      </c>
      <c r="O3884" s="10">
        <f>ROUND(Table1[[#This Row],[pledged]]/Table1[[#This Row],[goal]]*100,0)</f>
        <v>0</v>
      </c>
      <c r="P3884">
        <f>IFERROR(ROUND(Table1[[#This Row],[pledged]]/Table1[[#This Row],[backers_count]],2),0)</f>
        <v>0</v>
      </c>
      <c r="Q3884" t="s">
        <v>8312</v>
      </c>
      <c r="R3884" t="s">
        <v>8349</v>
      </c>
      <c r="S3884" s="14">
        <f>(((Table1[[#This Row],[launched_at]]/60)/60)/24)+DATE(1970,1,1)</f>
        <v>42461.447662037041</v>
      </c>
      <c r="T3884" s="14">
        <f>(((Table1[[#This Row],[deadline]]/60)/60)/24)+DATE(1970,1,1)</f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9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 t="s">
        <v>8308</v>
      </c>
      <c r="M3885" t="b">
        <v>0</v>
      </c>
      <c r="N3885" t="s">
        <v>8285</v>
      </c>
      <c r="O3885" s="10">
        <f>ROUND(Table1[[#This Row],[pledged]]/Table1[[#This Row],[goal]]*100,0)</f>
        <v>0</v>
      </c>
      <c r="P3885">
        <f>IFERROR(ROUND(Table1[[#This Row],[pledged]]/Table1[[#This Row],[backers_count]],2),0)</f>
        <v>0</v>
      </c>
      <c r="Q3885" t="s">
        <v>8312</v>
      </c>
      <c r="R3885" t="s">
        <v>8349</v>
      </c>
      <c r="S3885" s="14">
        <f>(((Table1[[#This Row],[launched_at]]/60)/60)/24)+DATE(1970,1,1)</f>
        <v>42115.936550925922</v>
      </c>
      <c r="T3885" s="14">
        <f>(((Table1[[#This Row],[deadline]]/60)/60)/24)+DATE(1970,1,1)</f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9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 t="s">
        <v>8308</v>
      </c>
      <c r="M3886" t="b">
        <v>0</v>
      </c>
      <c r="N3886" t="s">
        <v>8285</v>
      </c>
      <c r="O3886" s="10">
        <f>ROUND(Table1[[#This Row],[pledged]]/Table1[[#This Row],[goal]]*100,0)</f>
        <v>0</v>
      </c>
      <c r="P3886">
        <f>IFERROR(ROUND(Table1[[#This Row],[pledged]]/Table1[[#This Row],[backers_count]],2),0)</f>
        <v>0</v>
      </c>
      <c r="Q3886" t="s">
        <v>8312</v>
      </c>
      <c r="R3886" t="s">
        <v>8349</v>
      </c>
      <c r="S3886" s="14">
        <f>(((Table1[[#This Row],[launched_at]]/60)/60)/24)+DATE(1970,1,1)</f>
        <v>42086.811400462961</v>
      </c>
      <c r="T3886" s="14">
        <f>(((Table1[[#This Row],[deadline]]/60)/60)/24)+DATE(1970,1,1)</f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9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 t="s">
        <v>8308</v>
      </c>
      <c r="M3887" t="b">
        <v>0</v>
      </c>
      <c r="N3887" t="s">
        <v>8285</v>
      </c>
      <c r="O3887" s="10">
        <f>ROUND(Table1[[#This Row],[pledged]]/Table1[[#This Row],[goal]]*100,0)</f>
        <v>0</v>
      </c>
      <c r="P3887">
        <f>IFERROR(ROUND(Table1[[#This Row],[pledged]]/Table1[[#This Row],[backers_count]],2),0)</f>
        <v>0</v>
      </c>
      <c r="Q3887" t="s">
        <v>8312</v>
      </c>
      <c r="R3887" t="s">
        <v>8349</v>
      </c>
      <c r="S3887" s="14">
        <f>(((Table1[[#This Row],[launched_at]]/60)/60)/24)+DATE(1970,1,1)</f>
        <v>41818.703275462962</v>
      </c>
      <c r="T3887" s="14">
        <f>(((Table1[[#This Row],[deadline]]/60)/60)/24)+DATE(1970,1,1)</f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9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 t="s">
        <v>8308</v>
      </c>
      <c r="M3888" t="b">
        <v>0</v>
      </c>
      <c r="N3888" t="s">
        <v>8285</v>
      </c>
      <c r="O3888" s="10">
        <f>ROUND(Table1[[#This Row],[pledged]]/Table1[[#This Row],[goal]]*100,0)</f>
        <v>0</v>
      </c>
      <c r="P3888">
        <f>IFERROR(ROUND(Table1[[#This Row],[pledged]]/Table1[[#This Row],[backers_count]],2),0)</f>
        <v>0</v>
      </c>
      <c r="Q3888" t="s">
        <v>8312</v>
      </c>
      <c r="R3888" t="s">
        <v>8349</v>
      </c>
      <c r="S3888" s="14">
        <f>(((Table1[[#This Row],[launched_at]]/60)/60)/24)+DATE(1970,1,1)</f>
        <v>42795.696145833332</v>
      </c>
      <c r="T3888" s="14">
        <f>(((Table1[[#This Row],[deadline]]/60)/60)/24)+DATE(1970,1,1)</f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9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 t="s">
        <v>8308</v>
      </c>
      <c r="M3889" t="b">
        <v>0</v>
      </c>
      <c r="N3889" t="s">
        <v>8285</v>
      </c>
      <c r="O3889" s="10">
        <f>ROUND(Table1[[#This Row],[pledged]]/Table1[[#This Row],[goal]]*100,0)</f>
        <v>0</v>
      </c>
      <c r="P3889">
        <f>IFERROR(ROUND(Table1[[#This Row],[pledged]]/Table1[[#This Row],[backers_count]],2),0)</f>
        <v>0</v>
      </c>
      <c r="Q3889" t="s">
        <v>8312</v>
      </c>
      <c r="R3889" t="s">
        <v>8349</v>
      </c>
      <c r="S3889" s="14">
        <f>(((Table1[[#This Row],[launched_at]]/60)/60)/24)+DATE(1970,1,1)</f>
        <v>42289.89634259259</v>
      </c>
      <c r="T3889" s="14">
        <f>(((Table1[[#This Row],[deadline]]/60)/60)/24)+DATE(1970,1,1)</f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9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 t="s">
        <v>8308</v>
      </c>
      <c r="M3890" t="b">
        <v>0</v>
      </c>
      <c r="N3890" t="s">
        <v>8285</v>
      </c>
      <c r="O3890" s="10">
        <f>ROUND(Table1[[#This Row],[pledged]]/Table1[[#This Row],[goal]]*100,0)</f>
        <v>0</v>
      </c>
      <c r="P3890">
        <f>IFERROR(ROUND(Table1[[#This Row],[pledged]]/Table1[[#This Row],[backers_count]],2),0)</f>
        <v>0</v>
      </c>
      <c r="Q3890" t="s">
        <v>8312</v>
      </c>
      <c r="R3890" t="s">
        <v>8349</v>
      </c>
      <c r="S3890" s="14">
        <f>(((Table1[[#This Row],[launched_at]]/60)/60)/24)+DATE(1970,1,1)</f>
        <v>41831.705555555556</v>
      </c>
      <c r="T3890" s="14">
        <f>(((Table1[[#This Row],[deadline]]/60)/60)/24)+DATE(1970,1,1)</f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9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 t="s">
        <v>8308</v>
      </c>
      <c r="M3891" t="b">
        <v>0</v>
      </c>
      <c r="N3891" t="s">
        <v>8285</v>
      </c>
      <c r="O3891" s="10">
        <f>ROUND(Table1[[#This Row],[pledged]]/Table1[[#This Row],[goal]]*100,0)</f>
        <v>0</v>
      </c>
      <c r="P3891">
        <f>IFERROR(ROUND(Table1[[#This Row],[pledged]]/Table1[[#This Row],[backers_count]],2),0)</f>
        <v>0</v>
      </c>
      <c r="Q3891" t="s">
        <v>8312</v>
      </c>
      <c r="R3891" t="s">
        <v>8349</v>
      </c>
      <c r="S3891" s="14">
        <f>(((Table1[[#This Row],[launched_at]]/60)/60)/24)+DATE(1970,1,1)</f>
        <v>42312.204814814817</v>
      </c>
      <c r="T3891" s="14">
        <f>(((Table1[[#This Row],[deadline]]/60)/60)/24)+DATE(1970,1,1)</f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9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 t="s">
        <v>8308</v>
      </c>
      <c r="M3892" t="b">
        <v>0</v>
      </c>
      <c r="N3892" t="s">
        <v>8285</v>
      </c>
      <c r="O3892" s="10">
        <f>ROUND(Table1[[#This Row],[pledged]]/Table1[[#This Row],[goal]]*100,0)</f>
        <v>0</v>
      </c>
      <c r="P3892">
        <f>IFERROR(ROUND(Table1[[#This Row],[pledged]]/Table1[[#This Row],[backers_count]],2),0)</f>
        <v>0</v>
      </c>
      <c r="Q3892" t="s">
        <v>8312</v>
      </c>
      <c r="R3892" t="s">
        <v>8349</v>
      </c>
      <c r="S3892" s="14">
        <f>(((Table1[[#This Row],[launched_at]]/60)/60)/24)+DATE(1970,1,1)</f>
        <v>41915.896967592591</v>
      </c>
      <c r="T3892" s="14">
        <f>(((Table1[[#This Row],[deadline]]/60)/60)/24)+DATE(1970,1,1)</f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9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 t="s">
        <v>8308</v>
      </c>
      <c r="M3893" t="b">
        <v>0</v>
      </c>
      <c r="N3893" t="s">
        <v>8273</v>
      </c>
      <c r="O3893" s="10">
        <f>ROUND(Table1[[#This Row],[pledged]]/Table1[[#This Row],[goal]]*100,0)</f>
        <v>0</v>
      </c>
      <c r="P3893">
        <f>IFERROR(ROUND(Table1[[#This Row],[pledged]]/Table1[[#This Row],[backers_count]],2),0)</f>
        <v>0</v>
      </c>
      <c r="Q3893" t="s">
        <v>8312</v>
      </c>
      <c r="R3893" t="s">
        <v>8353</v>
      </c>
      <c r="S3893" s="14">
        <f>(((Table1[[#This Row],[launched_at]]/60)/60)/24)+DATE(1970,1,1)</f>
        <v>41053.200960648144</v>
      </c>
      <c r="T3893" s="14">
        <f>(((Table1[[#This Row],[deadline]]/60)/60)/24)+DATE(1970,1,1)</f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9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 t="s">
        <v>8308</v>
      </c>
      <c r="M3894" t="b">
        <v>0</v>
      </c>
      <c r="N3894" t="s">
        <v>8273</v>
      </c>
      <c r="O3894" s="10">
        <f>ROUND(Table1[[#This Row],[pledged]]/Table1[[#This Row],[goal]]*100,0)</f>
        <v>0</v>
      </c>
      <c r="P3894">
        <f>IFERROR(ROUND(Table1[[#This Row],[pledged]]/Table1[[#This Row],[backers_count]],2),0)</f>
        <v>0</v>
      </c>
      <c r="Q3894" t="s">
        <v>8312</v>
      </c>
      <c r="R3894" t="s">
        <v>8353</v>
      </c>
      <c r="S3894" s="14">
        <f>(((Table1[[#This Row],[launched_at]]/60)/60)/24)+DATE(1970,1,1)</f>
        <v>42554.917488425926</v>
      </c>
      <c r="T3894" s="14">
        <f>(((Table1[[#This Row],[deadline]]/60)/60)/24)+DATE(1970,1,1)</f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9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 t="s">
        <v>8308</v>
      </c>
      <c r="M3895" t="b">
        <v>0</v>
      </c>
      <c r="N3895" t="s">
        <v>8273</v>
      </c>
      <c r="O3895" s="10">
        <f>ROUND(Table1[[#This Row],[pledged]]/Table1[[#This Row],[goal]]*100,0)</f>
        <v>0</v>
      </c>
      <c r="P3895">
        <f>IFERROR(ROUND(Table1[[#This Row],[pledged]]/Table1[[#This Row],[backers_count]],2),0)</f>
        <v>0</v>
      </c>
      <c r="Q3895" t="s">
        <v>8312</v>
      </c>
      <c r="R3895" t="s">
        <v>8353</v>
      </c>
      <c r="S3895" s="14">
        <f>(((Table1[[#This Row],[launched_at]]/60)/60)/24)+DATE(1970,1,1)</f>
        <v>41198.611712962964</v>
      </c>
      <c r="T3895" s="14">
        <f>(((Table1[[#This Row],[deadline]]/60)/60)/24)+DATE(1970,1,1)</f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9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 t="s">
        <v>8308</v>
      </c>
      <c r="M3896" t="b">
        <v>0</v>
      </c>
      <c r="N3896" t="s">
        <v>8273</v>
      </c>
      <c r="O3896" s="10">
        <f>ROUND(Table1[[#This Row],[pledged]]/Table1[[#This Row],[goal]]*100,0)</f>
        <v>0</v>
      </c>
      <c r="P3896">
        <f>IFERROR(ROUND(Table1[[#This Row],[pledged]]/Table1[[#This Row],[backers_count]],2),0)</f>
        <v>0</v>
      </c>
      <c r="Q3896" t="s">
        <v>8312</v>
      </c>
      <c r="R3896" t="s">
        <v>8353</v>
      </c>
      <c r="S3896" s="14">
        <f>(((Table1[[#This Row],[launched_at]]/60)/60)/24)+DATE(1970,1,1)</f>
        <v>41411.866608796299</v>
      </c>
      <c r="T3896" s="14">
        <f>(((Table1[[#This Row],[deadline]]/60)/60)/24)+DATE(1970,1,1)</f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9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 t="s">
        <v>8308</v>
      </c>
      <c r="M3897" t="b">
        <v>0</v>
      </c>
      <c r="N3897" t="s">
        <v>8273</v>
      </c>
      <c r="O3897" s="10">
        <f>ROUND(Table1[[#This Row],[pledged]]/Table1[[#This Row],[goal]]*100,0)</f>
        <v>0</v>
      </c>
      <c r="P3897">
        <f>IFERROR(ROUND(Table1[[#This Row],[pledged]]/Table1[[#This Row],[backers_count]],2),0)</f>
        <v>0</v>
      </c>
      <c r="Q3897" t="s">
        <v>8312</v>
      </c>
      <c r="R3897" t="s">
        <v>8353</v>
      </c>
      <c r="S3897" s="14">
        <f>(((Table1[[#This Row],[launched_at]]/60)/60)/24)+DATE(1970,1,1)</f>
        <v>40752.789710648147</v>
      </c>
      <c r="T3897" s="14">
        <f>(((Table1[[#This Row],[deadline]]/60)/60)/24)+DATE(1970,1,1)</f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9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 t="s">
        <v>8308</v>
      </c>
      <c r="M3898" t="b">
        <v>0</v>
      </c>
      <c r="N3898" t="s">
        <v>8273</v>
      </c>
      <c r="O3898" s="10">
        <f>ROUND(Table1[[#This Row],[pledged]]/Table1[[#This Row],[goal]]*100,0)</f>
        <v>0</v>
      </c>
      <c r="P3898">
        <f>IFERROR(ROUND(Table1[[#This Row],[pledged]]/Table1[[#This Row],[backers_count]],2),0)</f>
        <v>0</v>
      </c>
      <c r="Q3898" t="s">
        <v>8312</v>
      </c>
      <c r="R3898" t="s">
        <v>8353</v>
      </c>
      <c r="S3898" s="14">
        <f>(((Table1[[#This Row],[launched_at]]/60)/60)/24)+DATE(1970,1,1)</f>
        <v>41838.475219907406</v>
      </c>
      <c r="T3898" s="14">
        <f>(((Table1[[#This Row],[deadline]]/60)/60)/24)+DATE(1970,1,1)</f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9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 t="s">
        <v>8308</v>
      </c>
      <c r="M3899" t="b">
        <v>0</v>
      </c>
      <c r="N3899" t="s">
        <v>8287</v>
      </c>
      <c r="O3899" s="10">
        <f>ROUND(Table1[[#This Row],[pledged]]/Table1[[#This Row],[goal]]*100,0)</f>
        <v>0</v>
      </c>
      <c r="P3899">
        <f>IFERROR(ROUND(Table1[[#This Row],[pledged]]/Table1[[#This Row],[backers_count]],2),0)</f>
        <v>0</v>
      </c>
      <c r="Q3899" t="s">
        <v>8314</v>
      </c>
      <c r="R3899" t="s">
        <v>8356</v>
      </c>
      <c r="S3899" s="14">
        <f>(((Table1[[#This Row],[launched_at]]/60)/60)/24)+DATE(1970,1,1)</f>
        <v>42053.051203703704</v>
      </c>
      <c r="T3899" s="14">
        <f>(((Table1[[#This Row],[deadline]]/60)/60)/24)+DATE(1970,1,1)</f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9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 t="s">
        <v>8308</v>
      </c>
      <c r="M3900" t="b">
        <v>0</v>
      </c>
      <c r="N3900" t="s">
        <v>8287</v>
      </c>
      <c r="O3900" s="10">
        <f>ROUND(Table1[[#This Row],[pledged]]/Table1[[#This Row],[goal]]*100,0)</f>
        <v>0</v>
      </c>
      <c r="P3900">
        <f>IFERROR(ROUND(Table1[[#This Row],[pledged]]/Table1[[#This Row],[backers_count]],2),0)</f>
        <v>0</v>
      </c>
      <c r="Q3900" t="s">
        <v>8314</v>
      </c>
      <c r="R3900" t="s">
        <v>8356</v>
      </c>
      <c r="S3900" s="14">
        <f>(((Table1[[#This Row],[launched_at]]/60)/60)/24)+DATE(1970,1,1)</f>
        <v>42782.426875000005</v>
      </c>
      <c r="T3900" s="14">
        <f>(((Table1[[#This Row],[deadline]]/60)/60)/24)+DATE(1970,1,1)</f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9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 t="s">
        <v>8308</v>
      </c>
      <c r="M3901" t="b">
        <v>0</v>
      </c>
      <c r="N3901" t="s">
        <v>8287</v>
      </c>
      <c r="O3901" s="10">
        <f>ROUND(Table1[[#This Row],[pledged]]/Table1[[#This Row],[goal]]*100,0)</f>
        <v>0</v>
      </c>
      <c r="P3901">
        <f>IFERROR(ROUND(Table1[[#This Row],[pledged]]/Table1[[#This Row],[backers_count]],2),0)</f>
        <v>0</v>
      </c>
      <c r="Q3901" t="s">
        <v>8314</v>
      </c>
      <c r="R3901" t="s">
        <v>8356</v>
      </c>
      <c r="S3901" s="14">
        <f>(((Table1[[#This Row],[launched_at]]/60)/60)/24)+DATE(1970,1,1)</f>
        <v>42121.824525462958</v>
      </c>
      <c r="T3901" s="14">
        <f>(((Table1[[#This Row],[deadline]]/60)/60)/24)+DATE(1970,1,1)</f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9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 t="s">
        <v>8308</v>
      </c>
      <c r="M3902" t="b">
        <v>0</v>
      </c>
      <c r="N3902" t="s">
        <v>8287</v>
      </c>
      <c r="O3902" s="10">
        <f>ROUND(Table1[[#This Row],[pledged]]/Table1[[#This Row],[goal]]*100,0)</f>
        <v>0</v>
      </c>
      <c r="P3902">
        <f>IFERROR(ROUND(Table1[[#This Row],[pledged]]/Table1[[#This Row],[backers_count]],2),0)</f>
        <v>0</v>
      </c>
      <c r="Q3902" t="s">
        <v>8314</v>
      </c>
      <c r="R3902" t="s">
        <v>8356</v>
      </c>
      <c r="S3902" s="14">
        <f>(((Table1[[#This Row],[launched_at]]/60)/60)/24)+DATE(1970,1,1)</f>
        <v>42219.282951388886</v>
      </c>
      <c r="T3902" s="14">
        <f>(((Table1[[#This Row],[deadline]]/60)/60)/24)+DATE(1970,1,1)</f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9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 t="s">
        <v>8308</v>
      </c>
      <c r="M3903" t="b">
        <v>0</v>
      </c>
      <c r="N3903" t="s">
        <v>8287</v>
      </c>
      <c r="O3903" s="10">
        <f>ROUND(Table1[[#This Row],[pledged]]/Table1[[#This Row],[goal]]*100,0)</f>
        <v>0</v>
      </c>
      <c r="P3903">
        <f>IFERROR(ROUND(Table1[[#This Row],[pledged]]/Table1[[#This Row],[backers_count]],2),0)</f>
        <v>0</v>
      </c>
      <c r="Q3903" t="s">
        <v>8314</v>
      </c>
      <c r="R3903" t="s">
        <v>8356</v>
      </c>
      <c r="S3903" s="14">
        <f>(((Table1[[#This Row],[launched_at]]/60)/60)/24)+DATE(1970,1,1)</f>
        <v>42188.252199074079</v>
      </c>
      <c r="T3903" s="14">
        <f>(((Table1[[#This Row],[deadline]]/60)/60)/24)+DATE(1970,1,1)</f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9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 t="s">
        <v>8308</v>
      </c>
      <c r="M3904" t="b">
        <v>0</v>
      </c>
      <c r="N3904" t="s">
        <v>8287</v>
      </c>
      <c r="O3904" s="10">
        <f>ROUND(Table1[[#This Row],[pledged]]/Table1[[#This Row],[goal]]*100,0)</f>
        <v>0</v>
      </c>
      <c r="P3904">
        <f>IFERROR(ROUND(Table1[[#This Row],[pledged]]/Table1[[#This Row],[backers_count]],2),0)</f>
        <v>0</v>
      </c>
      <c r="Q3904" t="s">
        <v>8314</v>
      </c>
      <c r="R3904" t="s">
        <v>8356</v>
      </c>
      <c r="S3904" s="14">
        <f>(((Table1[[#This Row],[launched_at]]/60)/60)/24)+DATE(1970,1,1)</f>
        <v>42241.613796296297</v>
      </c>
      <c r="T3904" s="14">
        <f>(((Table1[[#This Row],[deadline]]/60)/60)/24)+DATE(1970,1,1)</f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9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 t="s">
        <v>8308</v>
      </c>
      <c r="M3905" t="b">
        <v>0</v>
      </c>
      <c r="N3905" t="s">
        <v>8288</v>
      </c>
      <c r="O3905" s="10">
        <f>ROUND(Table1[[#This Row],[pledged]]/Table1[[#This Row],[goal]]*100,0)</f>
        <v>0</v>
      </c>
      <c r="P3905">
        <f>IFERROR(ROUND(Table1[[#This Row],[pledged]]/Table1[[#This Row],[backers_count]],2),0)</f>
        <v>0</v>
      </c>
      <c r="Q3905" t="s">
        <v>8312</v>
      </c>
      <c r="R3905" t="s">
        <v>8350</v>
      </c>
      <c r="S3905" s="14">
        <f>(((Table1[[#This Row],[launched_at]]/60)/60)/24)+DATE(1970,1,1)</f>
        <v>40079.566157407404</v>
      </c>
      <c r="T3905" s="14">
        <f>(((Table1[[#This Row],[deadline]]/60)/60)/24)+DATE(1970,1,1)</f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9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 t="s">
        <v>8308</v>
      </c>
      <c r="M3906" t="b">
        <v>0</v>
      </c>
      <c r="N3906" t="s">
        <v>8288</v>
      </c>
      <c r="O3906" s="10">
        <f>ROUND(Table1[[#This Row],[pledged]]/Table1[[#This Row],[goal]]*100,0)</f>
        <v>0</v>
      </c>
      <c r="P3906">
        <f>IFERROR(ROUND(Table1[[#This Row],[pledged]]/Table1[[#This Row],[backers_count]],2),0)</f>
        <v>0</v>
      </c>
      <c r="Q3906" t="s">
        <v>8312</v>
      </c>
      <c r="R3906" t="s">
        <v>8350</v>
      </c>
      <c r="S3906" s="14">
        <f>(((Table1[[#This Row],[launched_at]]/60)/60)/24)+DATE(1970,1,1)</f>
        <v>41389.679560185185</v>
      </c>
      <c r="T3906" s="14">
        <f>(((Table1[[#This Row],[deadline]]/60)/60)/24)+DATE(1970,1,1)</f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9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 t="s">
        <v>8308</v>
      </c>
      <c r="M3907" t="b">
        <v>0</v>
      </c>
      <c r="N3907" t="s">
        <v>8288</v>
      </c>
      <c r="O3907" s="10">
        <f>ROUND(Table1[[#This Row],[pledged]]/Table1[[#This Row],[goal]]*100,0)</f>
        <v>0</v>
      </c>
      <c r="P3907">
        <f>IFERROR(ROUND(Table1[[#This Row],[pledged]]/Table1[[#This Row],[backers_count]],2),0)</f>
        <v>0</v>
      </c>
      <c r="Q3907" t="s">
        <v>8312</v>
      </c>
      <c r="R3907" t="s">
        <v>8350</v>
      </c>
      <c r="S3907" s="14">
        <f>(((Table1[[#This Row],[launched_at]]/60)/60)/24)+DATE(1970,1,1)</f>
        <v>40990.050069444449</v>
      </c>
      <c r="T3907" s="14">
        <f>(((Table1[[#This Row],[deadline]]/60)/60)/24)+DATE(1970,1,1)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9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 t="s">
        <v>8308</v>
      </c>
      <c r="M3908" t="b">
        <v>0</v>
      </c>
      <c r="N3908" t="s">
        <v>8289</v>
      </c>
      <c r="O3908" s="10">
        <f>ROUND(Table1[[#This Row],[pledged]]/Table1[[#This Row],[goal]]*100,0)</f>
        <v>0</v>
      </c>
      <c r="P3908">
        <f>IFERROR(ROUND(Table1[[#This Row],[pledged]]/Table1[[#This Row],[backers_count]],2),0)</f>
        <v>0</v>
      </c>
      <c r="Q3908" t="s">
        <v>8314</v>
      </c>
      <c r="R3908" t="s">
        <v>8352</v>
      </c>
      <c r="S3908" s="14">
        <f>(((Table1[[#This Row],[launched_at]]/60)/60)/24)+DATE(1970,1,1)</f>
        <v>41779.649317129632</v>
      </c>
      <c r="T3908" s="14">
        <f>(((Table1[[#This Row],[deadline]]/60)/60)/24)+DATE(1970,1,1)</f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9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 t="s">
        <v>8308</v>
      </c>
      <c r="M3909" t="b">
        <v>0</v>
      </c>
      <c r="N3909" t="s">
        <v>8289</v>
      </c>
      <c r="O3909" s="10">
        <f>ROUND(Table1[[#This Row],[pledged]]/Table1[[#This Row],[goal]]*100,0)</f>
        <v>0</v>
      </c>
      <c r="P3909">
        <f>IFERROR(ROUND(Table1[[#This Row],[pledged]]/Table1[[#This Row],[backers_count]],2),0)</f>
        <v>0</v>
      </c>
      <c r="Q3909" t="s">
        <v>8314</v>
      </c>
      <c r="R3909" t="s">
        <v>8352</v>
      </c>
      <c r="S3909" s="14">
        <f>(((Table1[[#This Row],[launched_at]]/60)/60)/24)+DATE(1970,1,1)</f>
        <v>42069.104421296302</v>
      </c>
      <c r="T3909" s="14">
        <f>(((Table1[[#This Row],[deadline]]/60)/60)/24)+DATE(1970,1,1)</f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9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 t="s">
        <v>8308</v>
      </c>
      <c r="M3910" t="b">
        <v>0</v>
      </c>
      <c r="N3910" t="s">
        <v>8289</v>
      </c>
      <c r="O3910" s="10">
        <f>ROUND(Table1[[#This Row],[pledged]]/Table1[[#This Row],[goal]]*100,0)</f>
        <v>0</v>
      </c>
      <c r="P3910">
        <f>IFERROR(ROUND(Table1[[#This Row],[pledged]]/Table1[[#This Row],[backers_count]],2),0)</f>
        <v>0</v>
      </c>
      <c r="Q3910" t="s">
        <v>8314</v>
      </c>
      <c r="R3910" t="s">
        <v>8352</v>
      </c>
      <c r="S3910" s="14">
        <f>(((Table1[[#This Row],[launched_at]]/60)/60)/24)+DATE(1970,1,1)</f>
        <v>42005.24998842593</v>
      </c>
      <c r="T3910" s="14">
        <f>(((Table1[[#This Row],[deadline]]/60)/60)/24)+DATE(1970,1,1)</f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9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 t="s">
        <v>8308</v>
      </c>
      <c r="M3911" t="b">
        <v>0</v>
      </c>
      <c r="N3911" t="s">
        <v>8289</v>
      </c>
      <c r="O3911" s="10">
        <f>ROUND(Table1[[#This Row],[pledged]]/Table1[[#This Row],[goal]]*100,0)</f>
        <v>0</v>
      </c>
      <c r="P3911">
        <f>IFERROR(ROUND(Table1[[#This Row],[pledged]]/Table1[[#This Row],[backers_count]],2),0)</f>
        <v>0</v>
      </c>
      <c r="Q3911" t="s">
        <v>8314</v>
      </c>
      <c r="R3911" t="s">
        <v>8352</v>
      </c>
      <c r="S3911" s="14">
        <f>(((Table1[[#This Row],[launched_at]]/60)/60)/24)+DATE(1970,1,1)</f>
        <v>42256.984791666662</v>
      </c>
      <c r="T3911" s="14">
        <f>(((Table1[[#This Row],[deadline]]/60)/60)/24)+DATE(1970,1,1)</f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9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 t="s">
        <v>8308</v>
      </c>
      <c r="M3912" t="b">
        <v>0</v>
      </c>
      <c r="N3912" t="s">
        <v>8289</v>
      </c>
      <c r="O3912" s="10">
        <f>ROUND(Table1[[#This Row],[pledged]]/Table1[[#This Row],[goal]]*100,0)</f>
        <v>0</v>
      </c>
      <c r="P3912">
        <f>IFERROR(ROUND(Table1[[#This Row],[pledged]]/Table1[[#This Row],[backers_count]],2),0)</f>
        <v>0</v>
      </c>
      <c r="Q3912" t="s">
        <v>8314</v>
      </c>
      <c r="R3912" t="s">
        <v>8352</v>
      </c>
      <c r="S3912" s="14">
        <f>(((Table1[[#This Row],[launched_at]]/60)/60)/24)+DATE(1970,1,1)</f>
        <v>42046.072743055556</v>
      </c>
      <c r="T3912" s="14">
        <f>(((Table1[[#This Row],[deadline]]/60)/60)/24)+DATE(1970,1,1)</f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9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 t="s">
        <v>8308</v>
      </c>
      <c r="M3913" t="b">
        <v>0</v>
      </c>
      <c r="N3913" t="s">
        <v>8289</v>
      </c>
      <c r="O3913" s="10">
        <f>ROUND(Table1[[#This Row],[pledged]]/Table1[[#This Row],[goal]]*100,0)</f>
        <v>0</v>
      </c>
      <c r="P3913">
        <f>IFERROR(ROUND(Table1[[#This Row],[pledged]]/Table1[[#This Row],[backers_count]],2),0)</f>
        <v>0</v>
      </c>
      <c r="Q3913" t="s">
        <v>8314</v>
      </c>
      <c r="R3913" t="s">
        <v>8352</v>
      </c>
      <c r="S3913" s="14">
        <f>(((Table1[[#This Row],[launched_at]]/60)/60)/24)+DATE(1970,1,1)</f>
        <v>42603.354131944448</v>
      </c>
      <c r="T3913" s="14">
        <f>(((Table1[[#This Row],[deadline]]/60)/60)/24)+DATE(1970,1,1)</f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9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 t="s">
        <v>8308</v>
      </c>
      <c r="M3914" t="b">
        <v>0</v>
      </c>
      <c r="N3914" t="s">
        <v>8289</v>
      </c>
      <c r="O3914" s="10">
        <f>ROUND(Table1[[#This Row],[pledged]]/Table1[[#This Row],[goal]]*100,0)</f>
        <v>0</v>
      </c>
      <c r="P3914">
        <f>IFERROR(ROUND(Table1[[#This Row],[pledged]]/Table1[[#This Row],[backers_count]],2),0)</f>
        <v>0</v>
      </c>
      <c r="Q3914" t="s">
        <v>8314</v>
      </c>
      <c r="R3914" t="s">
        <v>8352</v>
      </c>
      <c r="S3914" s="14">
        <f>(((Table1[[#This Row],[launched_at]]/60)/60)/24)+DATE(1970,1,1)</f>
        <v>42438.53907407407</v>
      </c>
      <c r="T3914" s="14">
        <f>(((Table1[[#This Row],[deadline]]/60)/60)/24)+DATE(1970,1,1)</f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9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 t="s">
        <v>8308</v>
      </c>
      <c r="M3915" t="b">
        <v>0</v>
      </c>
      <c r="N3915" t="s">
        <v>8291</v>
      </c>
      <c r="O3915" s="10">
        <f>ROUND(Table1[[#This Row],[pledged]]/Table1[[#This Row],[goal]]*100,0)</f>
        <v>0</v>
      </c>
      <c r="P3915">
        <f>IFERROR(ROUND(Table1[[#This Row],[pledged]]/Table1[[#This Row],[backers_count]],2),0)</f>
        <v>0</v>
      </c>
      <c r="Q3915" t="s">
        <v>8328</v>
      </c>
      <c r="R3915" t="s">
        <v>8331</v>
      </c>
      <c r="S3915" s="14">
        <f>(((Table1[[#This Row],[launched_at]]/60)/60)/24)+DATE(1970,1,1)</f>
        <v>42779.21365740741</v>
      </c>
      <c r="T3915" s="14">
        <f>(((Table1[[#This Row],[deadline]]/60)/60)/24)+DATE(1970,1,1)</f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9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 t="s">
        <v>8308</v>
      </c>
      <c r="M3916" t="b">
        <v>0</v>
      </c>
      <c r="N3916" t="s">
        <v>8291</v>
      </c>
      <c r="O3916" s="10">
        <f>ROUND(Table1[[#This Row],[pledged]]/Table1[[#This Row],[goal]]*100,0)</f>
        <v>0</v>
      </c>
      <c r="P3916">
        <f>IFERROR(ROUND(Table1[[#This Row],[pledged]]/Table1[[#This Row],[backers_count]],2),0)</f>
        <v>0</v>
      </c>
      <c r="Q3916" t="s">
        <v>8328</v>
      </c>
      <c r="R3916" t="s">
        <v>8331</v>
      </c>
      <c r="S3916" s="14">
        <f>(((Table1[[#This Row],[launched_at]]/60)/60)/24)+DATE(1970,1,1)</f>
        <v>42796.069571759261</v>
      </c>
      <c r="T3916" s="14">
        <f>(((Table1[[#This Row],[deadline]]/60)/60)/24)+DATE(1970,1,1)</f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9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 t="s">
        <v>8308</v>
      </c>
      <c r="M3917" t="b">
        <v>0</v>
      </c>
      <c r="N3917" t="s">
        <v>8291</v>
      </c>
      <c r="O3917" s="10">
        <f>ROUND(Table1[[#This Row],[pledged]]/Table1[[#This Row],[goal]]*100,0)</f>
        <v>0</v>
      </c>
      <c r="P3917">
        <f>IFERROR(ROUND(Table1[[#This Row],[pledged]]/Table1[[#This Row],[backers_count]],2),0)</f>
        <v>0</v>
      </c>
      <c r="Q3917" t="s">
        <v>8328</v>
      </c>
      <c r="R3917" t="s">
        <v>8331</v>
      </c>
      <c r="S3917" s="14">
        <f>(((Table1[[#This Row],[launched_at]]/60)/60)/24)+DATE(1970,1,1)</f>
        <v>42796.207870370374</v>
      </c>
      <c r="T3917" s="14">
        <f>(((Table1[[#This Row],[deadline]]/60)/60)/24)+DATE(1970,1,1)</f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9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 t="s">
        <v>8308</v>
      </c>
      <c r="M3918" t="b">
        <v>0</v>
      </c>
      <c r="N3918" t="s">
        <v>8291</v>
      </c>
      <c r="O3918" s="10">
        <f>ROUND(Table1[[#This Row],[pledged]]/Table1[[#This Row],[goal]]*100,0)</f>
        <v>0</v>
      </c>
      <c r="P3918">
        <f>IFERROR(ROUND(Table1[[#This Row],[pledged]]/Table1[[#This Row],[backers_count]],2),0)</f>
        <v>0</v>
      </c>
      <c r="Q3918" t="s">
        <v>8328</v>
      </c>
      <c r="R3918" t="s">
        <v>8331</v>
      </c>
      <c r="S3918" s="14">
        <f>(((Table1[[#This Row],[launched_at]]/60)/60)/24)+DATE(1970,1,1)</f>
        <v>42245.016736111109</v>
      </c>
      <c r="T3918" s="14">
        <f>(((Table1[[#This Row],[deadline]]/60)/60)/24)+DATE(1970,1,1)</f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9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 t="s">
        <v>8308</v>
      </c>
      <c r="M3919" t="b">
        <v>0</v>
      </c>
      <c r="N3919" t="s">
        <v>8291</v>
      </c>
      <c r="O3919" s="10">
        <f>ROUND(Table1[[#This Row],[pledged]]/Table1[[#This Row],[goal]]*100,0)</f>
        <v>0</v>
      </c>
      <c r="P3919">
        <f>IFERROR(ROUND(Table1[[#This Row],[pledged]]/Table1[[#This Row],[backers_count]],2),0)</f>
        <v>0</v>
      </c>
      <c r="Q3919" t="s">
        <v>8328</v>
      </c>
      <c r="R3919" t="s">
        <v>8331</v>
      </c>
      <c r="S3919" s="14">
        <f>(((Table1[[#This Row],[launched_at]]/60)/60)/24)+DATE(1970,1,1)</f>
        <v>42179.306388888886</v>
      </c>
      <c r="T3919" s="14">
        <f>(((Table1[[#This Row],[deadline]]/60)/60)/24)+DATE(1970,1,1)</f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9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 t="s">
        <v>8308</v>
      </c>
      <c r="M3920" t="b">
        <v>0</v>
      </c>
      <c r="N3920" t="s">
        <v>8291</v>
      </c>
      <c r="O3920" s="10">
        <f>ROUND(Table1[[#This Row],[pledged]]/Table1[[#This Row],[goal]]*100,0)</f>
        <v>0</v>
      </c>
      <c r="P3920">
        <f>IFERROR(ROUND(Table1[[#This Row],[pledged]]/Table1[[#This Row],[backers_count]],2),0)</f>
        <v>0</v>
      </c>
      <c r="Q3920" t="s">
        <v>8328</v>
      </c>
      <c r="R3920" t="s">
        <v>8331</v>
      </c>
      <c r="S3920" s="14">
        <f>(((Table1[[#This Row],[launched_at]]/60)/60)/24)+DATE(1970,1,1)</f>
        <v>42451.866967592592</v>
      </c>
      <c r="T3920" s="14">
        <f>(((Table1[[#This Row],[deadline]]/60)/60)/24)+DATE(1970,1,1)</f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9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 t="s">
        <v>8308</v>
      </c>
      <c r="M3921" t="b">
        <v>0</v>
      </c>
      <c r="N3921" t="s">
        <v>8291</v>
      </c>
      <c r="O3921" s="10">
        <f>ROUND(Table1[[#This Row],[pledged]]/Table1[[#This Row],[goal]]*100,0)</f>
        <v>0</v>
      </c>
      <c r="P3921">
        <f>IFERROR(ROUND(Table1[[#This Row],[pledged]]/Table1[[#This Row],[backers_count]],2),0)</f>
        <v>0</v>
      </c>
      <c r="Q3921" t="s">
        <v>8328</v>
      </c>
      <c r="R3921" t="s">
        <v>8331</v>
      </c>
      <c r="S3921" s="14">
        <f>(((Table1[[#This Row],[launched_at]]/60)/60)/24)+DATE(1970,1,1)</f>
        <v>42125.913807870369</v>
      </c>
      <c r="T3921" s="14">
        <f>(((Table1[[#This Row],[deadline]]/60)/60)/24)+DATE(1970,1,1)</f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9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 t="s">
        <v>8308</v>
      </c>
      <c r="M3922" t="b">
        <v>0</v>
      </c>
      <c r="N3922" t="s">
        <v>8291</v>
      </c>
      <c r="O3922" s="10">
        <f>ROUND(Table1[[#This Row],[pledged]]/Table1[[#This Row],[goal]]*100,0)</f>
        <v>0</v>
      </c>
      <c r="P3922">
        <f>IFERROR(ROUND(Table1[[#This Row],[pledged]]/Table1[[#This Row],[backers_count]],2),0)</f>
        <v>0</v>
      </c>
      <c r="Q3922" t="s">
        <v>8328</v>
      </c>
      <c r="R3922" t="s">
        <v>8331</v>
      </c>
      <c r="S3922" s="14">
        <f>(((Table1[[#This Row],[launched_at]]/60)/60)/24)+DATE(1970,1,1)</f>
        <v>42319.461377314816</v>
      </c>
      <c r="T3922" s="14">
        <f>(((Table1[[#This Row],[deadline]]/60)/60)/24)+DATE(1970,1,1)</f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9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 t="s">
        <v>8308</v>
      </c>
      <c r="M3923" t="b">
        <v>0</v>
      </c>
      <c r="N3923" t="s">
        <v>8291</v>
      </c>
      <c r="O3923" s="10">
        <f>ROUND(Table1[[#This Row],[pledged]]/Table1[[#This Row],[goal]]*100,0)</f>
        <v>0</v>
      </c>
      <c r="P3923">
        <f>IFERROR(ROUND(Table1[[#This Row],[pledged]]/Table1[[#This Row],[backers_count]],2),0)</f>
        <v>0</v>
      </c>
      <c r="Q3923" t="s">
        <v>8328</v>
      </c>
      <c r="R3923" t="s">
        <v>8331</v>
      </c>
      <c r="S3923" s="14">
        <f>(((Table1[[#This Row],[launched_at]]/60)/60)/24)+DATE(1970,1,1)</f>
        <v>42471.052152777775</v>
      </c>
      <c r="T3923" s="14">
        <f>(((Table1[[#This Row],[deadline]]/60)/60)/24)+DATE(1970,1,1)</f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9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 t="s">
        <v>8308</v>
      </c>
      <c r="M3924" t="b">
        <v>0</v>
      </c>
      <c r="N3924" t="s">
        <v>8291</v>
      </c>
      <c r="O3924" s="10">
        <f>ROUND(Table1[[#This Row],[pledged]]/Table1[[#This Row],[goal]]*100,0)</f>
        <v>0</v>
      </c>
      <c r="P3924">
        <f>IFERROR(ROUND(Table1[[#This Row],[pledged]]/Table1[[#This Row],[backers_count]],2),0)</f>
        <v>0</v>
      </c>
      <c r="Q3924" t="s">
        <v>8328</v>
      </c>
      <c r="R3924" t="s">
        <v>8331</v>
      </c>
      <c r="S3924" s="14">
        <f>(((Table1[[#This Row],[launched_at]]/60)/60)/24)+DATE(1970,1,1)</f>
        <v>42272.087766203709</v>
      </c>
      <c r="T3924" s="14">
        <f>(((Table1[[#This Row],[deadline]]/60)/60)/24)+DATE(1970,1,1)</f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9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 t="s">
        <v>8308</v>
      </c>
      <c r="M3925" t="b">
        <v>0</v>
      </c>
      <c r="N3925" t="s">
        <v>8291</v>
      </c>
      <c r="O3925" s="10">
        <f>ROUND(Table1[[#This Row],[pledged]]/Table1[[#This Row],[goal]]*100,0)</f>
        <v>0</v>
      </c>
      <c r="P3925">
        <f>IFERROR(ROUND(Table1[[#This Row],[pledged]]/Table1[[#This Row],[backers_count]],2),0)</f>
        <v>0</v>
      </c>
      <c r="Q3925" t="s">
        <v>8328</v>
      </c>
      <c r="R3925" t="s">
        <v>8331</v>
      </c>
      <c r="S3925" s="14">
        <f>(((Table1[[#This Row],[launched_at]]/60)/60)/24)+DATE(1970,1,1)</f>
        <v>42152.906851851847</v>
      </c>
      <c r="T3925" s="14">
        <f>(((Table1[[#This Row],[deadline]]/60)/60)/24)+DATE(1970,1,1)</f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9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 t="s">
        <v>8308</v>
      </c>
      <c r="M3926" t="b">
        <v>0</v>
      </c>
      <c r="N3926" t="s">
        <v>8291</v>
      </c>
      <c r="O3926" s="10">
        <f>ROUND(Table1[[#This Row],[pledged]]/Table1[[#This Row],[goal]]*100,0)</f>
        <v>0</v>
      </c>
      <c r="P3926">
        <f>IFERROR(ROUND(Table1[[#This Row],[pledged]]/Table1[[#This Row],[backers_count]],2),0)</f>
        <v>0</v>
      </c>
      <c r="Q3926" t="s">
        <v>8328</v>
      </c>
      <c r="R3926" t="s">
        <v>8331</v>
      </c>
      <c r="S3926" s="14">
        <f>(((Table1[[#This Row],[launched_at]]/60)/60)/24)+DATE(1970,1,1)</f>
        <v>42325.683807870373</v>
      </c>
      <c r="T3926" s="14">
        <f>(((Table1[[#This Row],[deadline]]/60)/60)/24)+DATE(1970,1,1)</f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9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 t="s">
        <v>8308</v>
      </c>
      <c r="M3927" t="b">
        <v>0</v>
      </c>
      <c r="N3927" t="s">
        <v>8291</v>
      </c>
      <c r="O3927" s="10">
        <f>ROUND(Table1[[#This Row],[pledged]]/Table1[[#This Row],[goal]]*100,0)</f>
        <v>0</v>
      </c>
      <c r="P3927">
        <f>IFERROR(ROUND(Table1[[#This Row],[pledged]]/Table1[[#This Row],[backers_count]],2),0)</f>
        <v>0</v>
      </c>
      <c r="Q3927" t="s">
        <v>8328</v>
      </c>
      <c r="R3927" t="s">
        <v>8331</v>
      </c>
      <c r="S3927" s="14">
        <f>(((Table1[[#This Row],[launched_at]]/60)/60)/24)+DATE(1970,1,1)</f>
        <v>42614.675625000003</v>
      </c>
      <c r="T3927" s="14">
        <f>(((Table1[[#This Row],[deadline]]/60)/60)/24)+DATE(1970,1,1)</f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9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 t="s">
        <v>8308</v>
      </c>
      <c r="M3928" t="b">
        <v>0</v>
      </c>
      <c r="N3928" t="s">
        <v>8291</v>
      </c>
      <c r="O3928" s="10">
        <f>ROUND(Table1[[#This Row],[pledged]]/Table1[[#This Row],[goal]]*100,0)</f>
        <v>0</v>
      </c>
      <c r="P3928">
        <f>IFERROR(ROUND(Table1[[#This Row],[pledged]]/Table1[[#This Row],[backers_count]],2),0)</f>
        <v>0</v>
      </c>
      <c r="Q3928" t="s">
        <v>8328</v>
      </c>
      <c r="R3928" t="s">
        <v>8331</v>
      </c>
      <c r="S3928" s="14">
        <f>(((Table1[[#This Row],[launched_at]]/60)/60)/24)+DATE(1970,1,1)</f>
        <v>42171.817384259266</v>
      </c>
      <c r="T3928" s="14">
        <f>(((Table1[[#This Row],[deadline]]/60)/60)/24)+DATE(1970,1,1)</f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9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 t="s">
        <v>8308</v>
      </c>
      <c r="M3929" t="b">
        <v>0</v>
      </c>
      <c r="N3929" t="s">
        <v>8283</v>
      </c>
      <c r="O3929" s="10">
        <f>ROUND(Table1[[#This Row],[pledged]]/Table1[[#This Row],[goal]]*100,0)</f>
        <v>0</v>
      </c>
      <c r="P3929">
        <f>IFERROR(ROUND(Table1[[#This Row],[pledged]]/Table1[[#This Row],[backers_count]],2),0)</f>
        <v>0</v>
      </c>
      <c r="Q3929" t="s">
        <v>8314</v>
      </c>
      <c r="R3929" t="s">
        <v>8315</v>
      </c>
      <c r="S3929" s="14">
        <f>(((Table1[[#This Row],[launched_at]]/60)/60)/24)+DATE(1970,1,1)</f>
        <v>41855.859814814816</v>
      </c>
      <c r="T3929" s="14">
        <f>(((Table1[[#This Row],[deadline]]/60)/60)/24)+DATE(1970,1,1)</f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9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 t="s">
        <v>8308</v>
      </c>
      <c r="M3930" t="b">
        <v>0</v>
      </c>
      <c r="N3930" t="s">
        <v>8283</v>
      </c>
      <c r="O3930" s="10">
        <f>ROUND(Table1[[#This Row],[pledged]]/Table1[[#This Row],[goal]]*100,0)</f>
        <v>0</v>
      </c>
      <c r="P3930">
        <f>IFERROR(ROUND(Table1[[#This Row],[pledged]]/Table1[[#This Row],[backers_count]],2),0)</f>
        <v>0</v>
      </c>
      <c r="Q3930" t="s">
        <v>8314</v>
      </c>
      <c r="R3930" t="s">
        <v>8315</v>
      </c>
      <c r="S3930" s="14">
        <f>(((Table1[[#This Row],[launched_at]]/60)/60)/24)+DATE(1970,1,1)</f>
        <v>41829.889027777775</v>
      </c>
      <c r="T3930" s="14">
        <f>(((Table1[[#This Row],[deadline]]/60)/60)/24)+DATE(1970,1,1)</f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9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 t="s">
        <v>8308</v>
      </c>
      <c r="M3931" t="b">
        <v>0</v>
      </c>
      <c r="N3931" t="s">
        <v>8283</v>
      </c>
      <c r="O3931" s="10">
        <f>ROUND(Table1[[#This Row],[pledged]]/Table1[[#This Row],[goal]]*100,0)</f>
        <v>0</v>
      </c>
      <c r="P3931">
        <f>IFERROR(ROUND(Table1[[#This Row],[pledged]]/Table1[[#This Row],[backers_count]],2),0)</f>
        <v>0</v>
      </c>
      <c r="Q3931" t="s">
        <v>8314</v>
      </c>
      <c r="R3931" t="s">
        <v>8315</v>
      </c>
      <c r="S3931" s="14">
        <f>(((Table1[[#This Row],[launched_at]]/60)/60)/24)+DATE(1970,1,1)</f>
        <v>42172.906678240746</v>
      </c>
      <c r="T3931" s="14">
        <f>(((Table1[[#This Row],[deadline]]/60)/60)/24)+DATE(1970,1,1)</f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9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 t="s">
        <v>8308</v>
      </c>
      <c r="M3932" t="b">
        <v>0</v>
      </c>
      <c r="N3932" t="s">
        <v>8283</v>
      </c>
      <c r="O3932" s="10">
        <f>ROUND(Table1[[#This Row],[pledged]]/Table1[[#This Row],[goal]]*100,0)</f>
        <v>0</v>
      </c>
      <c r="P3932">
        <f>IFERROR(ROUND(Table1[[#This Row],[pledged]]/Table1[[#This Row],[backers_count]],2),0)</f>
        <v>0</v>
      </c>
      <c r="Q3932" t="s">
        <v>8314</v>
      </c>
      <c r="R3932" t="s">
        <v>8315</v>
      </c>
      <c r="S3932" s="14">
        <f>(((Table1[[#This Row],[launched_at]]/60)/60)/24)+DATE(1970,1,1)</f>
        <v>42067.234375</v>
      </c>
      <c r="T3932" s="14">
        <f>(((Table1[[#This Row],[deadline]]/60)/60)/24)+DATE(1970,1,1)</f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9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 t="s">
        <v>8308</v>
      </c>
      <c r="M3933" t="b">
        <v>0</v>
      </c>
      <c r="N3933" t="s">
        <v>8281</v>
      </c>
      <c r="O3933" s="10">
        <f>ROUND(Table1[[#This Row],[pledged]]/Table1[[#This Row],[goal]]*100,0)</f>
        <v>0</v>
      </c>
      <c r="P3933">
        <f>IFERROR(ROUND(Table1[[#This Row],[pledged]]/Table1[[#This Row],[backers_count]],2),0)</f>
        <v>0</v>
      </c>
      <c r="Q3933" t="s">
        <v>8317</v>
      </c>
      <c r="R3933" t="s">
        <v>8345</v>
      </c>
      <c r="S3933" s="14">
        <f>(((Table1[[#This Row],[launched_at]]/60)/60)/24)+DATE(1970,1,1)</f>
        <v>42000.300243055557</v>
      </c>
      <c r="T3933" s="14">
        <f>(((Table1[[#This Row],[deadline]]/60)/60)/24)+DATE(1970,1,1)</f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9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 t="s">
        <v>8308</v>
      </c>
      <c r="M3934" t="b">
        <v>0</v>
      </c>
      <c r="N3934" t="s">
        <v>8281</v>
      </c>
      <c r="O3934" s="10">
        <f>ROUND(Table1[[#This Row],[pledged]]/Table1[[#This Row],[goal]]*100,0)</f>
        <v>0</v>
      </c>
      <c r="P3934">
        <f>IFERROR(ROUND(Table1[[#This Row],[pledged]]/Table1[[#This Row],[backers_count]],2),0)</f>
        <v>0</v>
      </c>
      <c r="Q3934" t="s">
        <v>8317</v>
      </c>
      <c r="R3934" t="s">
        <v>8345</v>
      </c>
      <c r="S3934" s="14">
        <f>(((Table1[[#This Row],[launched_at]]/60)/60)/24)+DATE(1970,1,1)</f>
        <v>42709.002881944441</v>
      </c>
      <c r="T3934" s="14">
        <f>(((Table1[[#This Row],[deadline]]/60)/60)/24)+DATE(1970,1,1)</f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9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 t="s">
        <v>8308</v>
      </c>
      <c r="M3935" t="b">
        <v>0</v>
      </c>
      <c r="N3935" t="s">
        <v>8281</v>
      </c>
      <c r="O3935" s="10">
        <f>ROUND(Table1[[#This Row],[pledged]]/Table1[[#This Row],[goal]]*100,0)</f>
        <v>0</v>
      </c>
      <c r="P3935">
        <f>IFERROR(ROUND(Table1[[#This Row],[pledged]]/Table1[[#This Row],[backers_count]],2),0)</f>
        <v>0</v>
      </c>
      <c r="Q3935" t="s">
        <v>8317</v>
      </c>
      <c r="R3935" t="s">
        <v>8345</v>
      </c>
      <c r="S3935" s="14">
        <f>(((Table1[[#This Row],[launched_at]]/60)/60)/24)+DATE(1970,1,1)</f>
        <v>41776.284780092588</v>
      </c>
      <c r="T3935" s="14">
        <f>(((Table1[[#This Row],[deadline]]/60)/60)/24)+DATE(1970,1,1)</f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9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 t="s">
        <v>8308</v>
      </c>
      <c r="M3936" t="b">
        <v>0</v>
      </c>
      <c r="N3936" t="s">
        <v>8281</v>
      </c>
      <c r="O3936" s="10">
        <f>ROUND(Table1[[#This Row],[pledged]]/Table1[[#This Row],[goal]]*100,0)</f>
        <v>0</v>
      </c>
      <c r="P3936">
        <f>IFERROR(ROUND(Table1[[#This Row],[pledged]]/Table1[[#This Row],[backers_count]],2),0)</f>
        <v>0</v>
      </c>
      <c r="Q3936" t="s">
        <v>8317</v>
      </c>
      <c r="R3936" t="s">
        <v>8345</v>
      </c>
      <c r="S3936" s="14">
        <f>(((Table1[[#This Row],[launched_at]]/60)/60)/24)+DATE(1970,1,1)</f>
        <v>42035.029224537036</v>
      </c>
      <c r="T3936" s="14">
        <f>(((Table1[[#This Row],[deadline]]/60)/60)/24)+DATE(1970,1,1)</f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9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 t="s">
        <v>8308</v>
      </c>
      <c r="M3937" t="b">
        <v>0</v>
      </c>
      <c r="N3937" t="s">
        <v>8281</v>
      </c>
      <c r="O3937" s="10">
        <f>ROUND(Table1[[#This Row],[pledged]]/Table1[[#This Row],[goal]]*100,0)</f>
        <v>0</v>
      </c>
      <c r="P3937">
        <f>IFERROR(ROUND(Table1[[#This Row],[pledged]]/Table1[[#This Row],[backers_count]],2),0)</f>
        <v>0</v>
      </c>
      <c r="Q3937" t="s">
        <v>8317</v>
      </c>
      <c r="R3937" t="s">
        <v>8345</v>
      </c>
      <c r="S3937" s="14">
        <f>(((Table1[[#This Row],[launched_at]]/60)/60)/24)+DATE(1970,1,1)</f>
        <v>41773.008738425924</v>
      </c>
      <c r="T3937" s="14">
        <f>(((Table1[[#This Row],[deadline]]/60)/60)/24)+DATE(1970,1,1)</f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9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 t="s">
        <v>8308</v>
      </c>
      <c r="M3938" t="b">
        <v>0</v>
      </c>
      <c r="N3938" t="s">
        <v>8294</v>
      </c>
      <c r="O3938" s="10">
        <f>ROUND(Table1[[#This Row],[pledged]]/Table1[[#This Row],[goal]]*100,0)</f>
        <v>0</v>
      </c>
      <c r="P3938">
        <f>IFERROR(ROUND(Table1[[#This Row],[pledged]]/Table1[[#This Row],[backers_count]],2),0)</f>
        <v>0</v>
      </c>
      <c r="Q3938" t="s">
        <v>8314</v>
      </c>
      <c r="R3938" t="s">
        <v>8354</v>
      </c>
      <c r="S3938" s="14">
        <f>(((Table1[[#This Row],[launched_at]]/60)/60)/24)+DATE(1970,1,1)</f>
        <v>42678.586655092593</v>
      </c>
      <c r="T3938" s="14">
        <f>(((Table1[[#This Row],[deadline]]/60)/60)/24)+DATE(1970,1,1)</f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9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 t="s">
        <v>8308</v>
      </c>
      <c r="M3939" t="b">
        <v>0</v>
      </c>
      <c r="N3939" t="s">
        <v>8294</v>
      </c>
      <c r="O3939" s="10">
        <f>ROUND(Table1[[#This Row],[pledged]]/Table1[[#This Row],[goal]]*100,0)</f>
        <v>0</v>
      </c>
      <c r="P3939">
        <f>IFERROR(ROUND(Table1[[#This Row],[pledged]]/Table1[[#This Row],[backers_count]],2),0)</f>
        <v>0</v>
      </c>
      <c r="Q3939" t="s">
        <v>8314</v>
      </c>
      <c r="R3939" t="s">
        <v>8354</v>
      </c>
      <c r="S3939" s="14">
        <f>(((Table1[[#This Row],[launched_at]]/60)/60)/24)+DATE(1970,1,1)</f>
        <v>42329.58839120371</v>
      </c>
      <c r="T3939" s="14">
        <f>(((Table1[[#This Row],[deadline]]/60)/60)/24)+DATE(1970,1,1)</f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9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 t="s">
        <v>8308</v>
      </c>
      <c r="M3940" t="b">
        <v>0</v>
      </c>
      <c r="N3940" t="s">
        <v>8294</v>
      </c>
      <c r="O3940" s="10">
        <f>ROUND(Table1[[#This Row],[pledged]]/Table1[[#This Row],[goal]]*100,0)</f>
        <v>0</v>
      </c>
      <c r="P3940">
        <f>IFERROR(ROUND(Table1[[#This Row],[pledged]]/Table1[[#This Row],[backers_count]],2),0)</f>
        <v>0</v>
      </c>
      <c r="Q3940" t="s">
        <v>8314</v>
      </c>
      <c r="R3940" t="s">
        <v>8354</v>
      </c>
      <c r="S3940" s="14">
        <f>(((Table1[[#This Row],[launched_at]]/60)/60)/24)+DATE(1970,1,1)</f>
        <v>42651.006273148145</v>
      </c>
      <c r="T3940" s="14">
        <f>(((Table1[[#This Row],[deadline]]/60)/60)/24)+DATE(1970,1,1)</f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9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 t="s">
        <v>8308</v>
      </c>
      <c r="M3941" t="b">
        <v>0</v>
      </c>
      <c r="N3941" t="s">
        <v>8294</v>
      </c>
      <c r="O3941" s="10">
        <f>ROUND(Table1[[#This Row],[pledged]]/Table1[[#This Row],[goal]]*100,0)</f>
        <v>0</v>
      </c>
      <c r="P3941">
        <f>IFERROR(ROUND(Table1[[#This Row],[pledged]]/Table1[[#This Row],[backers_count]],2),0)</f>
        <v>0</v>
      </c>
      <c r="Q3941" t="s">
        <v>8314</v>
      </c>
      <c r="R3941" t="s">
        <v>8354</v>
      </c>
      <c r="S3941" s="14">
        <f>(((Table1[[#This Row],[launched_at]]/60)/60)/24)+DATE(1970,1,1)</f>
        <v>41800.819571759261</v>
      </c>
      <c r="T3941" s="14">
        <f>(((Table1[[#This Row],[deadline]]/60)/60)/24)+DATE(1970,1,1)</f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9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 t="s">
        <v>8308</v>
      </c>
      <c r="M3942" t="b">
        <v>0</v>
      </c>
      <c r="N3942" t="s">
        <v>8294</v>
      </c>
      <c r="O3942" s="10">
        <f>ROUND(Table1[[#This Row],[pledged]]/Table1[[#This Row],[goal]]*100,0)</f>
        <v>0</v>
      </c>
      <c r="P3942">
        <f>IFERROR(ROUND(Table1[[#This Row],[pledged]]/Table1[[#This Row],[backers_count]],2),0)</f>
        <v>0</v>
      </c>
      <c r="Q3942" t="s">
        <v>8314</v>
      </c>
      <c r="R3942" t="s">
        <v>8354</v>
      </c>
      <c r="S3942" s="14">
        <f>(((Table1[[#This Row],[launched_at]]/60)/60)/24)+DATE(1970,1,1)</f>
        <v>41847.930694444447</v>
      </c>
      <c r="T3942" s="14">
        <f>(((Table1[[#This Row],[deadline]]/60)/60)/24)+DATE(1970,1,1)</f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9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 t="s">
        <v>8308</v>
      </c>
      <c r="M3943" t="b">
        <v>0</v>
      </c>
      <c r="N3943" t="s">
        <v>8280</v>
      </c>
      <c r="O3943" s="10">
        <f>ROUND(Table1[[#This Row],[pledged]]/Table1[[#This Row],[goal]]*100,0)</f>
        <v>0</v>
      </c>
      <c r="P3943">
        <f>IFERROR(ROUND(Table1[[#This Row],[pledged]]/Table1[[#This Row],[backers_count]],2),0)</f>
        <v>0</v>
      </c>
      <c r="Q3943" t="s">
        <v>8317</v>
      </c>
      <c r="R3943" t="s">
        <v>8335</v>
      </c>
      <c r="S3943" s="14">
        <f>(((Table1[[#This Row],[launched_at]]/60)/60)/24)+DATE(1970,1,1)</f>
        <v>41927.235636574071</v>
      </c>
      <c r="T3943" s="14">
        <f>(((Table1[[#This Row],[deadline]]/60)/60)/24)+DATE(1970,1,1)</f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9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 t="s">
        <v>8308</v>
      </c>
      <c r="M3944" t="b">
        <v>0</v>
      </c>
      <c r="N3944" t="s">
        <v>8280</v>
      </c>
      <c r="O3944" s="10">
        <f>ROUND(Table1[[#This Row],[pledged]]/Table1[[#This Row],[goal]]*100,0)</f>
        <v>0</v>
      </c>
      <c r="P3944">
        <f>IFERROR(ROUND(Table1[[#This Row],[pledged]]/Table1[[#This Row],[backers_count]],2),0)</f>
        <v>0</v>
      </c>
      <c r="Q3944" t="s">
        <v>8317</v>
      </c>
      <c r="R3944" t="s">
        <v>8335</v>
      </c>
      <c r="S3944" s="14">
        <f>(((Table1[[#This Row],[launched_at]]/60)/60)/24)+DATE(1970,1,1)</f>
        <v>40355.024953703702</v>
      </c>
      <c r="T3944" s="14">
        <f>(((Table1[[#This Row],[deadline]]/60)/60)/24)+DATE(1970,1,1)</f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9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 t="s">
        <v>8308</v>
      </c>
      <c r="M3945" t="b">
        <v>0</v>
      </c>
      <c r="N3945" t="s">
        <v>8270</v>
      </c>
      <c r="O3945" s="10">
        <f>ROUND(Table1[[#This Row],[pledged]]/Table1[[#This Row],[goal]]*100,0)</f>
        <v>0</v>
      </c>
      <c r="P3945">
        <f>IFERROR(ROUND(Table1[[#This Row],[pledged]]/Table1[[#This Row],[backers_count]],2),0)</f>
        <v>0</v>
      </c>
      <c r="Q3945" t="s">
        <v>8309</v>
      </c>
      <c r="R3945" t="s">
        <v>8343</v>
      </c>
      <c r="S3945" s="14">
        <f>(((Table1[[#This Row],[launched_at]]/60)/60)/24)+DATE(1970,1,1)</f>
        <v>42167.813703703709</v>
      </c>
      <c r="T3945" s="14">
        <f>(((Table1[[#This Row],[deadline]]/60)/60)/24)+DATE(1970,1,1)</f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9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 t="s">
        <v>8308</v>
      </c>
      <c r="M3946" t="b">
        <v>0</v>
      </c>
      <c r="N3946" t="s">
        <v>8270</v>
      </c>
      <c r="O3946" s="10">
        <f>ROUND(Table1[[#This Row],[pledged]]/Table1[[#This Row],[goal]]*100,0)</f>
        <v>0</v>
      </c>
      <c r="P3946">
        <f>IFERROR(ROUND(Table1[[#This Row],[pledged]]/Table1[[#This Row],[backers_count]],2),0)</f>
        <v>0</v>
      </c>
      <c r="Q3946" t="s">
        <v>8309</v>
      </c>
      <c r="R3946" t="s">
        <v>8343</v>
      </c>
      <c r="S3946" s="14">
        <f>(((Table1[[#This Row],[launched_at]]/60)/60)/24)+DATE(1970,1,1)</f>
        <v>41897.702199074076</v>
      </c>
      <c r="T3946" s="14">
        <f>(((Table1[[#This Row],[deadline]]/60)/60)/24)+DATE(1970,1,1)</f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9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 t="s">
        <v>8308</v>
      </c>
      <c r="M3947" t="b">
        <v>0</v>
      </c>
      <c r="N3947" t="s">
        <v>8270</v>
      </c>
      <c r="O3947" s="10">
        <f>ROUND(Table1[[#This Row],[pledged]]/Table1[[#This Row],[goal]]*100,0)</f>
        <v>0</v>
      </c>
      <c r="P3947">
        <f>IFERROR(ROUND(Table1[[#This Row],[pledged]]/Table1[[#This Row],[backers_count]],2),0)</f>
        <v>0</v>
      </c>
      <c r="Q3947" t="s">
        <v>8309</v>
      </c>
      <c r="R3947" t="s">
        <v>8343</v>
      </c>
      <c r="S3947" s="14">
        <f>(((Table1[[#This Row],[launched_at]]/60)/60)/24)+DATE(1970,1,1)</f>
        <v>42060.001805555556</v>
      </c>
      <c r="T3947" s="14">
        <f>(((Table1[[#This Row],[deadline]]/60)/60)/24)+DATE(1970,1,1)</f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9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 t="s">
        <v>8308</v>
      </c>
      <c r="M3948" t="b">
        <v>0</v>
      </c>
      <c r="N3948" t="s">
        <v>8270</v>
      </c>
      <c r="O3948" s="10">
        <f>ROUND(Table1[[#This Row],[pledged]]/Table1[[#This Row],[goal]]*100,0)</f>
        <v>0</v>
      </c>
      <c r="P3948">
        <f>IFERROR(ROUND(Table1[[#This Row],[pledged]]/Table1[[#This Row],[backers_count]],2),0)</f>
        <v>0</v>
      </c>
      <c r="Q3948" t="s">
        <v>8309</v>
      </c>
      <c r="R3948" t="s">
        <v>8343</v>
      </c>
      <c r="S3948" s="14">
        <f>(((Table1[[#This Row],[launched_at]]/60)/60)/24)+DATE(1970,1,1)</f>
        <v>42198.775787037041</v>
      </c>
      <c r="T3948" s="14">
        <f>(((Table1[[#This Row],[deadline]]/60)/60)/24)+DATE(1970,1,1)</f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9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 t="s">
        <v>8308</v>
      </c>
      <c r="M3949" t="b">
        <v>0</v>
      </c>
      <c r="N3949" t="s">
        <v>8270</v>
      </c>
      <c r="O3949" s="10">
        <f>ROUND(Table1[[#This Row],[pledged]]/Table1[[#This Row],[goal]]*100,0)</f>
        <v>0</v>
      </c>
      <c r="P3949">
        <f>IFERROR(ROUND(Table1[[#This Row],[pledged]]/Table1[[#This Row],[backers_count]],2),0)</f>
        <v>0</v>
      </c>
      <c r="Q3949" t="s">
        <v>8309</v>
      </c>
      <c r="R3949" t="s">
        <v>8343</v>
      </c>
      <c r="S3949" s="14">
        <f>(((Table1[[#This Row],[launched_at]]/60)/60)/24)+DATE(1970,1,1)</f>
        <v>42708.842245370368</v>
      </c>
      <c r="T3949" s="14">
        <f>(((Table1[[#This Row],[deadline]]/60)/60)/24)+DATE(1970,1,1)</f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9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 t="s">
        <v>8308</v>
      </c>
      <c r="M3950" t="b">
        <v>0</v>
      </c>
      <c r="N3950" t="s">
        <v>8270</v>
      </c>
      <c r="O3950" s="10">
        <f>ROUND(Table1[[#This Row],[pledged]]/Table1[[#This Row],[goal]]*100,0)</f>
        <v>0</v>
      </c>
      <c r="P3950">
        <f>IFERROR(ROUND(Table1[[#This Row],[pledged]]/Table1[[#This Row],[backers_count]],2),0)</f>
        <v>0</v>
      </c>
      <c r="Q3950" t="s">
        <v>8309</v>
      </c>
      <c r="R3950" t="s">
        <v>8343</v>
      </c>
      <c r="S3950" s="14">
        <f>(((Table1[[#This Row],[launched_at]]/60)/60)/24)+DATE(1970,1,1)</f>
        <v>42101.633703703701</v>
      </c>
      <c r="T3950" s="14">
        <f>(((Table1[[#This Row],[deadline]]/60)/60)/24)+DATE(1970,1,1)</f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9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 t="s">
        <v>8308</v>
      </c>
      <c r="M3951" t="b">
        <v>0</v>
      </c>
      <c r="N3951" t="s">
        <v>8270</v>
      </c>
      <c r="O3951" s="10">
        <f>ROUND(Table1[[#This Row],[pledged]]/Table1[[#This Row],[goal]]*100,0)</f>
        <v>0</v>
      </c>
      <c r="P3951">
        <f>IFERROR(ROUND(Table1[[#This Row],[pledged]]/Table1[[#This Row],[backers_count]],2),0)</f>
        <v>0</v>
      </c>
      <c r="Q3951" t="s">
        <v>8309</v>
      </c>
      <c r="R3951" t="s">
        <v>8343</v>
      </c>
      <c r="S3951" s="14">
        <f>(((Table1[[#This Row],[launched_at]]/60)/60)/24)+DATE(1970,1,1)</f>
        <v>42103.676180555558</v>
      </c>
      <c r="T3951" s="14">
        <f>(((Table1[[#This Row],[deadline]]/60)/60)/24)+DATE(1970,1,1)</f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9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 t="s">
        <v>8308</v>
      </c>
      <c r="M3952" t="b">
        <v>0</v>
      </c>
      <c r="N3952" t="s">
        <v>8270</v>
      </c>
      <c r="O3952" s="10">
        <f>ROUND(Table1[[#This Row],[pledged]]/Table1[[#This Row],[goal]]*100,0)</f>
        <v>0</v>
      </c>
      <c r="P3952">
        <f>IFERROR(ROUND(Table1[[#This Row],[pledged]]/Table1[[#This Row],[backers_count]],2),0)</f>
        <v>0</v>
      </c>
      <c r="Q3952" t="s">
        <v>8309</v>
      </c>
      <c r="R3952" t="s">
        <v>8343</v>
      </c>
      <c r="S3952" s="14">
        <f>(((Table1[[#This Row],[launched_at]]/60)/60)/24)+DATE(1970,1,1)</f>
        <v>42130.78361111111</v>
      </c>
      <c r="T3952" s="14">
        <f>(((Table1[[#This Row],[deadline]]/60)/60)/24)+DATE(1970,1,1)</f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9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 t="s">
        <v>8308</v>
      </c>
      <c r="M3953" t="b">
        <v>0</v>
      </c>
      <c r="N3953" t="s">
        <v>8270</v>
      </c>
      <c r="O3953" s="10">
        <f>ROUND(Table1[[#This Row],[pledged]]/Table1[[#This Row],[goal]]*100,0)</f>
        <v>0</v>
      </c>
      <c r="P3953">
        <f>IFERROR(ROUND(Table1[[#This Row],[pledged]]/Table1[[#This Row],[backers_count]],2),0)</f>
        <v>0</v>
      </c>
      <c r="Q3953" t="s">
        <v>8309</v>
      </c>
      <c r="R3953" t="s">
        <v>8343</v>
      </c>
      <c r="S3953" s="14">
        <f>(((Table1[[#This Row],[launched_at]]/60)/60)/24)+DATE(1970,1,1)</f>
        <v>42264.620115740734</v>
      </c>
      <c r="T3953" s="14">
        <f>(((Table1[[#This Row],[deadline]]/60)/60)/24)+DATE(1970,1,1)</f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9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 t="s">
        <v>8308</v>
      </c>
      <c r="M3954" t="b">
        <v>0</v>
      </c>
      <c r="N3954" t="s">
        <v>8270</v>
      </c>
      <c r="O3954" s="10">
        <f>ROUND(Table1[[#This Row],[pledged]]/Table1[[#This Row],[goal]]*100,0)</f>
        <v>0</v>
      </c>
      <c r="P3954">
        <f>IFERROR(ROUND(Table1[[#This Row],[pledged]]/Table1[[#This Row],[backers_count]],2),0)</f>
        <v>0</v>
      </c>
      <c r="Q3954" t="s">
        <v>8309</v>
      </c>
      <c r="R3954" t="s">
        <v>8343</v>
      </c>
      <c r="S3954" s="14">
        <f>(((Table1[[#This Row],[launched_at]]/60)/60)/24)+DATE(1970,1,1)</f>
        <v>41978.930972222224</v>
      </c>
      <c r="T3954" s="14">
        <f>(((Table1[[#This Row],[deadline]]/60)/60)/24)+DATE(1970,1,1)</f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9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 t="s">
        <v>8308</v>
      </c>
      <c r="M3955" t="b">
        <v>0</v>
      </c>
      <c r="N3955" t="s">
        <v>8270</v>
      </c>
      <c r="O3955" s="10">
        <f>ROUND(Table1[[#This Row],[pledged]]/Table1[[#This Row],[goal]]*100,0)</f>
        <v>0</v>
      </c>
      <c r="P3955">
        <f>IFERROR(ROUND(Table1[[#This Row],[pledged]]/Table1[[#This Row],[backers_count]],2),0)</f>
        <v>0</v>
      </c>
      <c r="Q3955" t="s">
        <v>8309</v>
      </c>
      <c r="R3955" t="s">
        <v>8343</v>
      </c>
      <c r="S3955" s="14">
        <f>(((Table1[[#This Row],[launched_at]]/60)/60)/24)+DATE(1970,1,1)</f>
        <v>42466.858888888892</v>
      </c>
      <c r="T3955" s="14">
        <f>(((Table1[[#This Row],[deadline]]/60)/60)/24)+DATE(1970,1,1)</f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9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 t="s">
        <v>8308</v>
      </c>
      <c r="M3956" t="b">
        <v>0</v>
      </c>
      <c r="N3956" t="s">
        <v>8270</v>
      </c>
      <c r="O3956" s="10">
        <f>ROUND(Table1[[#This Row],[pledged]]/Table1[[#This Row],[goal]]*100,0)</f>
        <v>0</v>
      </c>
      <c r="P3956">
        <f>IFERROR(ROUND(Table1[[#This Row],[pledged]]/Table1[[#This Row],[backers_count]],2),0)</f>
        <v>0</v>
      </c>
      <c r="Q3956" t="s">
        <v>8309</v>
      </c>
      <c r="R3956" t="s">
        <v>8343</v>
      </c>
      <c r="S3956" s="14">
        <f>(((Table1[[#This Row],[launched_at]]/60)/60)/24)+DATE(1970,1,1)</f>
        <v>42322.011574074073</v>
      </c>
      <c r="T3956" s="14">
        <f>(((Table1[[#This Row],[deadline]]/60)/60)/24)+DATE(1970,1,1)</f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9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 t="s">
        <v>8308</v>
      </c>
      <c r="M3957" t="b">
        <v>0</v>
      </c>
      <c r="N3957" t="s">
        <v>8270</v>
      </c>
      <c r="O3957" s="10">
        <f>ROUND(Table1[[#This Row],[pledged]]/Table1[[#This Row],[goal]]*100,0)</f>
        <v>0</v>
      </c>
      <c r="P3957">
        <f>IFERROR(ROUND(Table1[[#This Row],[pledged]]/Table1[[#This Row],[backers_count]],2),0)</f>
        <v>0</v>
      </c>
      <c r="Q3957" t="s">
        <v>8309</v>
      </c>
      <c r="R3957" t="s">
        <v>8343</v>
      </c>
      <c r="S3957" s="14">
        <f>(((Table1[[#This Row],[launched_at]]/60)/60)/24)+DATE(1970,1,1)</f>
        <v>42248.934675925921</v>
      </c>
      <c r="T3957" s="14">
        <f>(((Table1[[#This Row],[deadline]]/60)/60)/24)+DATE(1970,1,1)</f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9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 t="s">
        <v>8308</v>
      </c>
      <c r="M3958" t="b">
        <v>0</v>
      </c>
      <c r="N3958" t="s">
        <v>8270</v>
      </c>
      <c r="O3958" s="10">
        <f>ROUND(Table1[[#This Row],[pledged]]/Table1[[#This Row],[goal]]*100,0)</f>
        <v>0</v>
      </c>
      <c r="P3958">
        <f>IFERROR(ROUND(Table1[[#This Row],[pledged]]/Table1[[#This Row],[backers_count]],2),0)</f>
        <v>0</v>
      </c>
      <c r="Q3958" t="s">
        <v>8309</v>
      </c>
      <c r="R3958" t="s">
        <v>8343</v>
      </c>
      <c r="S3958" s="14">
        <f>(((Table1[[#This Row],[launched_at]]/60)/60)/24)+DATE(1970,1,1)</f>
        <v>42346.736400462964</v>
      </c>
      <c r="T3958" s="14">
        <f>(((Table1[[#This Row],[deadline]]/60)/60)/24)+DATE(1970,1,1)</f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9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 t="s">
        <v>8308</v>
      </c>
      <c r="M3959" t="b">
        <v>0</v>
      </c>
      <c r="N3959" t="s">
        <v>8270</v>
      </c>
      <c r="O3959" s="10">
        <f>ROUND(Table1[[#This Row],[pledged]]/Table1[[#This Row],[goal]]*100,0)</f>
        <v>0</v>
      </c>
      <c r="P3959">
        <f>IFERROR(ROUND(Table1[[#This Row],[pledged]]/Table1[[#This Row],[backers_count]],2),0)</f>
        <v>0</v>
      </c>
      <c r="Q3959" t="s">
        <v>8309</v>
      </c>
      <c r="R3959" t="s">
        <v>8343</v>
      </c>
      <c r="S3959" s="14">
        <f>(((Table1[[#This Row],[launched_at]]/60)/60)/24)+DATE(1970,1,1)</f>
        <v>42380.812627314815</v>
      </c>
      <c r="T3959" s="14">
        <f>(((Table1[[#This Row],[deadline]]/60)/60)/24)+DATE(1970,1,1)</f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9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 t="s">
        <v>8308</v>
      </c>
      <c r="M3960" t="b">
        <v>0</v>
      </c>
      <c r="N3960" t="s">
        <v>8270</v>
      </c>
      <c r="O3960" s="10">
        <f>ROUND(Table1[[#This Row],[pledged]]/Table1[[#This Row],[goal]]*100,0)</f>
        <v>0</v>
      </c>
      <c r="P3960">
        <f>IFERROR(ROUND(Table1[[#This Row],[pledged]]/Table1[[#This Row],[backers_count]],2),0)</f>
        <v>0</v>
      </c>
      <c r="Q3960" t="s">
        <v>8309</v>
      </c>
      <c r="R3960" t="s">
        <v>8343</v>
      </c>
      <c r="S3960" s="14">
        <f>(((Table1[[#This Row],[launched_at]]/60)/60)/24)+DATE(1970,1,1)</f>
        <v>42150.777731481481</v>
      </c>
      <c r="T3960" s="14">
        <f>(((Table1[[#This Row],[deadline]]/60)/60)/24)+DATE(1970,1,1)</f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9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 t="s">
        <v>8308</v>
      </c>
      <c r="M3961" t="b">
        <v>0</v>
      </c>
      <c r="N3961" t="s">
        <v>8270</v>
      </c>
      <c r="O3961" s="10">
        <f>ROUND(Table1[[#This Row],[pledged]]/Table1[[#This Row],[goal]]*100,0)</f>
        <v>0</v>
      </c>
      <c r="P3961">
        <f>IFERROR(ROUND(Table1[[#This Row],[pledged]]/Table1[[#This Row],[backers_count]],2),0)</f>
        <v>0</v>
      </c>
      <c r="Q3961" t="s">
        <v>8309</v>
      </c>
      <c r="R3961" t="s">
        <v>8343</v>
      </c>
      <c r="S3961" s="14">
        <f>(((Table1[[#This Row],[launched_at]]/60)/60)/24)+DATE(1970,1,1)</f>
        <v>42592.836076388892</v>
      </c>
      <c r="T3961" s="14">
        <f>(((Table1[[#This Row],[deadline]]/60)/60)/24)+DATE(1970,1,1)</f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9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 t="s">
        <v>8308</v>
      </c>
      <c r="M3962" t="b">
        <v>0</v>
      </c>
      <c r="N3962" t="s">
        <v>8270</v>
      </c>
      <c r="O3962" s="10">
        <f>ROUND(Table1[[#This Row],[pledged]]/Table1[[#This Row],[goal]]*100,0)</f>
        <v>0</v>
      </c>
      <c r="P3962">
        <f>IFERROR(ROUND(Table1[[#This Row],[pledged]]/Table1[[#This Row],[backers_count]],2),0)</f>
        <v>0</v>
      </c>
      <c r="Q3962" t="s">
        <v>8309</v>
      </c>
      <c r="R3962" t="s">
        <v>8343</v>
      </c>
      <c r="S3962" s="14">
        <f>(((Table1[[#This Row],[launched_at]]/60)/60)/24)+DATE(1970,1,1)</f>
        <v>42669.870173611111</v>
      </c>
      <c r="T3962" s="14">
        <f>(((Table1[[#This Row],[deadline]]/60)/60)/24)+DATE(1970,1,1)</f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9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 t="s">
        <v>8308</v>
      </c>
      <c r="M3963" t="b">
        <v>0</v>
      </c>
      <c r="N3963" t="s">
        <v>8270</v>
      </c>
      <c r="O3963" s="10">
        <f>ROUND(Table1[[#This Row],[pledged]]/Table1[[#This Row],[goal]]*100,0)</f>
        <v>0</v>
      </c>
      <c r="P3963">
        <f>IFERROR(ROUND(Table1[[#This Row],[pledged]]/Table1[[#This Row],[backers_count]],2),0)</f>
        <v>0</v>
      </c>
      <c r="Q3963" t="s">
        <v>8309</v>
      </c>
      <c r="R3963" t="s">
        <v>8343</v>
      </c>
      <c r="S3963" s="14">
        <f>(((Table1[[#This Row],[launched_at]]/60)/60)/24)+DATE(1970,1,1)</f>
        <v>42213.013078703705</v>
      </c>
      <c r="T3963" s="14">
        <f>(((Table1[[#This Row],[deadline]]/60)/60)/24)+DATE(1970,1,1)</f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9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 t="s">
        <v>8308</v>
      </c>
      <c r="M3964" t="b">
        <v>0</v>
      </c>
      <c r="N3964" t="s">
        <v>8270</v>
      </c>
      <c r="O3964" s="10">
        <f>ROUND(Table1[[#This Row],[pledged]]/Table1[[#This Row],[goal]]*100,0)</f>
        <v>0</v>
      </c>
      <c r="P3964">
        <f>IFERROR(ROUND(Table1[[#This Row],[pledged]]/Table1[[#This Row],[backers_count]],2),0)</f>
        <v>0</v>
      </c>
      <c r="Q3964" t="s">
        <v>8309</v>
      </c>
      <c r="R3964" t="s">
        <v>8343</v>
      </c>
      <c r="S3964" s="14">
        <f>(((Table1[[#This Row],[launched_at]]/60)/60)/24)+DATE(1970,1,1)</f>
        <v>42237.016388888893</v>
      </c>
      <c r="T3964" s="14">
        <f>(((Table1[[#This Row],[deadline]]/60)/60)/24)+DATE(1970,1,1)</f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9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 t="s">
        <v>8308</v>
      </c>
      <c r="M3965" t="b">
        <v>0</v>
      </c>
      <c r="N3965" t="s">
        <v>8270</v>
      </c>
      <c r="O3965" s="10">
        <f>ROUND(Table1[[#This Row],[pledged]]/Table1[[#This Row],[goal]]*100,0)</f>
        <v>0</v>
      </c>
      <c r="P3965">
        <f>IFERROR(ROUND(Table1[[#This Row],[pledged]]/Table1[[#This Row],[backers_count]],2),0)</f>
        <v>0</v>
      </c>
      <c r="Q3965" t="s">
        <v>8309</v>
      </c>
      <c r="R3965" t="s">
        <v>8343</v>
      </c>
      <c r="S3965" s="14">
        <f>(((Table1[[#This Row],[launched_at]]/60)/60)/24)+DATE(1970,1,1)</f>
        <v>41954.838240740741</v>
      </c>
      <c r="T3965" s="14">
        <f>(((Table1[[#This Row],[deadline]]/60)/60)/24)+DATE(1970,1,1)</f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9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 t="s">
        <v>8308</v>
      </c>
      <c r="M3966" t="b">
        <v>0</v>
      </c>
      <c r="N3966" t="s">
        <v>8270</v>
      </c>
      <c r="O3966" s="10">
        <f>ROUND(Table1[[#This Row],[pledged]]/Table1[[#This Row],[goal]]*100,0)</f>
        <v>0</v>
      </c>
      <c r="P3966">
        <f>IFERROR(ROUND(Table1[[#This Row],[pledged]]/Table1[[#This Row],[backers_count]],2),0)</f>
        <v>0</v>
      </c>
      <c r="Q3966" t="s">
        <v>8309</v>
      </c>
      <c r="R3966" t="s">
        <v>8343</v>
      </c>
      <c r="S3966" s="14">
        <f>(((Table1[[#This Row],[launched_at]]/60)/60)/24)+DATE(1970,1,1)</f>
        <v>41968.262314814812</v>
      </c>
      <c r="T3966" s="14">
        <f>(((Table1[[#This Row],[deadline]]/60)/60)/24)+DATE(1970,1,1)</f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9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 t="s">
        <v>8308</v>
      </c>
      <c r="M3967" t="b">
        <v>0</v>
      </c>
      <c r="N3967" t="s">
        <v>8270</v>
      </c>
      <c r="O3967" s="10">
        <f>ROUND(Table1[[#This Row],[pledged]]/Table1[[#This Row],[goal]]*100,0)</f>
        <v>0</v>
      </c>
      <c r="P3967">
        <f>IFERROR(ROUND(Table1[[#This Row],[pledged]]/Table1[[#This Row],[backers_count]],2),0)</f>
        <v>0</v>
      </c>
      <c r="Q3967" t="s">
        <v>8309</v>
      </c>
      <c r="R3967" t="s">
        <v>8343</v>
      </c>
      <c r="S3967" s="14">
        <f>(((Table1[[#This Row],[launched_at]]/60)/60)/24)+DATE(1970,1,1)</f>
        <v>42276.120636574073</v>
      </c>
      <c r="T3967" s="14">
        <f>(((Table1[[#This Row],[deadline]]/60)/60)/24)+DATE(1970,1,1)</f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9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 t="s">
        <v>8308</v>
      </c>
      <c r="M3968" t="b">
        <v>0</v>
      </c>
      <c r="N3968" t="s">
        <v>8270</v>
      </c>
      <c r="O3968" s="10">
        <f>ROUND(Table1[[#This Row],[pledged]]/Table1[[#This Row],[goal]]*100,0)</f>
        <v>0</v>
      </c>
      <c r="P3968">
        <f>IFERROR(ROUND(Table1[[#This Row],[pledged]]/Table1[[#This Row],[backers_count]],2),0)</f>
        <v>0</v>
      </c>
      <c r="Q3968" t="s">
        <v>8309</v>
      </c>
      <c r="R3968" t="s">
        <v>8343</v>
      </c>
      <c r="S3968" s="14">
        <f>(((Table1[[#This Row],[launched_at]]/60)/60)/24)+DATE(1970,1,1)</f>
        <v>42717.121377314819</v>
      </c>
      <c r="T3968" s="14">
        <f>(((Table1[[#This Row],[deadline]]/60)/60)/24)+DATE(1970,1,1)</f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9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 t="s">
        <v>8308</v>
      </c>
      <c r="M3969" t="b">
        <v>0</v>
      </c>
      <c r="N3969" t="s">
        <v>8270</v>
      </c>
      <c r="O3969" s="10">
        <f>ROUND(Table1[[#This Row],[pledged]]/Table1[[#This Row],[goal]]*100,0)</f>
        <v>0</v>
      </c>
      <c r="P3969">
        <f>IFERROR(ROUND(Table1[[#This Row],[pledged]]/Table1[[#This Row],[backers_count]],2),0)</f>
        <v>0</v>
      </c>
      <c r="Q3969" t="s">
        <v>8309</v>
      </c>
      <c r="R3969" t="s">
        <v>8343</v>
      </c>
      <c r="S3969" s="14">
        <f>(((Table1[[#This Row],[launched_at]]/60)/60)/24)+DATE(1970,1,1)</f>
        <v>41976.88490740741</v>
      </c>
      <c r="T3969" s="14">
        <f>(((Table1[[#This Row],[deadline]]/60)/60)/24)+DATE(1970,1,1)</f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9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 t="s">
        <v>8308</v>
      </c>
      <c r="M3970" t="b">
        <v>0</v>
      </c>
      <c r="N3970" t="s">
        <v>8270</v>
      </c>
      <c r="O3970" s="10">
        <f>ROUND(Table1[[#This Row],[pledged]]/Table1[[#This Row],[goal]]*100,0)</f>
        <v>0</v>
      </c>
      <c r="P3970">
        <f>IFERROR(ROUND(Table1[[#This Row],[pledged]]/Table1[[#This Row],[backers_count]],2),0)</f>
        <v>0</v>
      </c>
      <c r="Q3970" t="s">
        <v>8309</v>
      </c>
      <c r="R3970" t="s">
        <v>8343</v>
      </c>
      <c r="S3970" s="14">
        <f>(((Table1[[#This Row],[launched_at]]/60)/60)/24)+DATE(1970,1,1)</f>
        <v>42157.916481481487</v>
      </c>
      <c r="T3970" s="14">
        <f>(((Table1[[#This Row],[deadline]]/60)/60)/24)+DATE(1970,1,1)</f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9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 t="s">
        <v>8308</v>
      </c>
      <c r="M3971" t="b">
        <v>0</v>
      </c>
      <c r="N3971" t="s">
        <v>8270</v>
      </c>
      <c r="O3971" s="10">
        <f>ROUND(Table1[[#This Row],[pledged]]/Table1[[#This Row],[goal]]*100,0)</f>
        <v>0</v>
      </c>
      <c r="P3971">
        <f>IFERROR(ROUND(Table1[[#This Row],[pledged]]/Table1[[#This Row],[backers_count]],2),0)</f>
        <v>0</v>
      </c>
      <c r="Q3971" t="s">
        <v>8309</v>
      </c>
      <c r="R3971" t="s">
        <v>8343</v>
      </c>
      <c r="S3971" s="14">
        <f>(((Table1[[#This Row],[launched_at]]/60)/60)/24)+DATE(1970,1,1)</f>
        <v>41956.853078703702</v>
      </c>
      <c r="T3971" s="14">
        <f>(((Table1[[#This Row],[deadline]]/60)/60)/24)+DATE(1970,1,1)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9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 t="s">
        <v>8308</v>
      </c>
      <c r="M3972" t="b">
        <v>0</v>
      </c>
      <c r="N3972" t="s">
        <v>8270</v>
      </c>
      <c r="O3972" s="10">
        <f>ROUND(Table1[[#This Row],[pledged]]/Table1[[#This Row],[goal]]*100,0)</f>
        <v>0</v>
      </c>
      <c r="P3972">
        <f>IFERROR(ROUND(Table1[[#This Row],[pledged]]/Table1[[#This Row],[backers_count]],2),0)</f>
        <v>0</v>
      </c>
      <c r="Q3972" t="s">
        <v>8309</v>
      </c>
      <c r="R3972" t="s">
        <v>8343</v>
      </c>
      <c r="S3972" s="14">
        <f>(((Table1[[#This Row],[launched_at]]/60)/60)/24)+DATE(1970,1,1)</f>
        <v>42444.268101851849</v>
      </c>
      <c r="T3972" s="14">
        <f>(((Table1[[#This Row],[deadline]]/60)/60)/24)+DATE(1970,1,1)</f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9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 t="s">
        <v>8308</v>
      </c>
      <c r="M3973" t="b">
        <v>0</v>
      </c>
      <c r="N3973" t="s">
        <v>8282</v>
      </c>
      <c r="O3973" s="10">
        <f>ROUND(Table1[[#This Row],[pledged]]/Table1[[#This Row],[goal]]*100,0)</f>
        <v>0</v>
      </c>
      <c r="P3973">
        <f>IFERROR(ROUND(Table1[[#This Row],[pledged]]/Table1[[#This Row],[backers_count]],2),0)</f>
        <v>0</v>
      </c>
      <c r="Q3973" t="s">
        <v>8320</v>
      </c>
      <c r="R3973" t="s">
        <v>8346</v>
      </c>
      <c r="S3973" s="14">
        <f>(((Table1[[#This Row],[launched_at]]/60)/60)/24)+DATE(1970,1,1)</f>
        <v>42342.03943287037</v>
      </c>
      <c r="T3973" s="14">
        <f>(((Table1[[#This Row],[deadline]]/60)/60)/24)+DATE(1970,1,1)</f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9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 t="s">
        <v>8308</v>
      </c>
      <c r="M3974" t="b">
        <v>0</v>
      </c>
      <c r="N3974" t="s">
        <v>8282</v>
      </c>
      <c r="O3974" s="10">
        <f>ROUND(Table1[[#This Row],[pledged]]/Table1[[#This Row],[goal]]*100,0)</f>
        <v>0</v>
      </c>
      <c r="P3974">
        <f>IFERROR(ROUND(Table1[[#This Row],[pledged]]/Table1[[#This Row],[backers_count]],2),0)</f>
        <v>0</v>
      </c>
      <c r="Q3974" t="s">
        <v>8320</v>
      </c>
      <c r="R3974" t="s">
        <v>8346</v>
      </c>
      <c r="S3974" s="14">
        <f>(((Table1[[#This Row],[launched_at]]/60)/60)/24)+DATE(1970,1,1)</f>
        <v>42224.408275462964</v>
      </c>
      <c r="T3974" s="14">
        <f>(((Table1[[#This Row],[deadline]]/60)/60)/24)+DATE(1970,1,1)</f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9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 t="s">
        <v>8308</v>
      </c>
      <c r="M3975" t="b">
        <v>0</v>
      </c>
      <c r="N3975" t="s">
        <v>8282</v>
      </c>
      <c r="O3975" s="10">
        <f>ROUND(Table1[[#This Row],[pledged]]/Table1[[#This Row],[goal]]*100,0)</f>
        <v>0</v>
      </c>
      <c r="P3975">
        <f>IFERROR(ROUND(Table1[[#This Row],[pledged]]/Table1[[#This Row],[backers_count]],2),0)</f>
        <v>0</v>
      </c>
      <c r="Q3975" t="s">
        <v>8320</v>
      </c>
      <c r="R3975" t="s">
        <v>8346</v>
      </c>
      <c r="S3975" s="14">
        <f>(((Table1[[#This Row],[launched_at]]/60)/60)/24)+DATE(1970,1,1)</f>
        <v>42655.736956018518</v>
      </c>
      <c r="T3975" s="14">
        <f>(((Table1[[#This Row],[deadline]]/60)/60)/24)+DATE(1970,1,1)</f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9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 t="s">
        <v>8308</v>
      </c>
      <c r="M3976" t="b">
        <v>0</v>
      </c>
      <c r="N3976" t="s">
        <v>8282</v>
      </c>
      <c r="O3976" s="10">
        <f>ROUND(Table1[[#This Row],[pledged]]/Table1[[#This Row],[goal]]*100,0)</f>
        <v>0</v>
      </c>
      <c r="P3976">
        <f>IFERROR(ROUND(Table1[[#This Row],[pledged]]/Table1[[#This Row],[backers_count]],2),0)</f>
        <v>0</v>
      </c>
      <c r="Q3976" t="s">
        <v>8320</v>
      </c>
      <c r="R3976" t="s">
        <v>8346</v>
      </c>
      <c r="S3976" s="14">
        <f>(((Table1[[#This Row],[launched_at]]/60)/60)/24)+DATE(1970,1,1)</f>
        <v>41831.884108796294</v>
      </c>
      <c r="T3976" s="14">
        <f>(((Table1[[#This Row],[deadline]]/60)/60)/24)+DATE(1970,1,1)</f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9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 t="s">
        <v>8308</v>
      </c>
      <c r="M3977" t="b">
        <v>0</v>
      </c>
      <c r="N3977" t="s">
        <v>8282</v>
      </c>
      <c r="O3977" s="10">
        <f>ROUND(Table1[[#This Row],[pledged]]/Table1[[#This Row],[goal]]*100,0)</f>
        <v>0</v>
      </c>
      <c r="P3977">
        <f>IFERROR(ROUND(Table1[[#This Row],[pledged]]/Table1[[#This Row],[backers_count]],2),0)</f>
        <v>0</v>
      </c>
      <c r="Q3977" t="s">
        <v>8320</v>
      </c>
      <c r="R3977" t="s">
        <v>8346</v>
      </c>
      <c r="S3977" s="14">
        <f>(((Table1[[#This Row],[launched_at]]/60)/60)/24)+DATE(1970,1,1)</f>
        <v>41993.738298611104</v>
      </c>
      <c r="T3977" s="14">
        <f>(((Table1[[#This Row],[deadline]]/60)/60)/24)+DATE(1970,1,1)</f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9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 t="s">
        <v>8308</v>
      </c>
      <c r="M3978" t="b">
        <v>0</v>
      </c>
      <c r="N3978" t="s">
        <v>8282</v>
      </c>
      <c r="O3978" s="10">
        <f>ROUND(Table1[[#This Row],[pledged]]/Table1[[#This Row],[goal]]*100,0)</f>
        <v>0</v>
      </c>
      <c r="P3978">
        <f>IFERROR(ROUND(Table1[[#This Row],[pledged]]/Table1[[#This Row],[backers_count]],2),0)</f>
        <v>0</v>
      </c>
      <c r="Q3978" t="s">
        <v>8320</v>
      </c>
      <c r="R3978" t="s">
        <v>8346</v>
      </c>
      <c r="S3978" s="14">
        <f>(((Table1[[#This Row],[launched_at]]/60)/60)/24)+DATE(1970,1,1)</f>
        <v>42164.170046296291</v>
      </c>
      <c r="T3978" s="14">
        <f>(((Table1[[#This Row],[deadline]]/60)/60)/24)+DATE(1970,1,1)</f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9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 t="s">
        <v>8308</v>
      </c>
      <c r="M3979" t="b">
        <v>0</v>
      </c>
      <c r="N3979" t="s">
        <v>8282</v>
      </c>
      <c r="O3979" s="10">
        <f>ROUND(Table1[[#This Row],[pledged]]/Table1[[#This Row],[goal]]*100,0)</f>
        <v>0</v>
      </c>
      <c r="P3979">
        <f>IFERROR(ROUND(Table1[[#This Row],[pledged]]/Table1[[#This Row],[backers_count]],2),0)</f>
        <v>0</v>
      </c>
      <c r="Q3979" t="s">
        <v>8320</v>
      </c>
      <c r="R3979" t="s">
        <v>8346</v>
      </c>
      <c r="S3979" s="14">
        <f>(((Table1[[#This Row],[launched_at]]/60)/60)/24)+DATE(1970,1,1)</f>
        <v>42397.89980324074</v>
      </c>
      <c r="T3979" s="14">
        <f>(((Table1[[#This Row],[deadline]]/60)/60)/24)+DATE(1970,1,1)</f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9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 t="s">
        <v>8308</v>
      </c>
      <c r="M3980" t="b">
        <v>0</v>
      </c>
      <c r="N3980" t="s">
        <v>8282</v>
      </c>
      <c r="O3980" s="10">
        <f>ROUND(Table1[[#This Row],[pledged]]/Table1[[#This Row],[goal]]*100,0)</f>
        <v>0</v>
      </c>
      <c r="P3980">
        <f>IFERROR(ROUND(Table1[[#This Row],[pledged]]/Table1[[#This Row],[backers_count]],2),0)</f>
        <v>0</v>
      </c>
      <c r="Q3980" t="s">
        <v>8320</v>
      </c>
      <c r="R3980" t="s">
        <v>8346</v>
      </c>
      <c r="S3980" s="14">
        <f>(((Table1[[#This Row],[launched_at]]/60)/60)/24)+DATE(1970,1,1)</f>
        <v>42031.965138888889</v>
      </c>
      <c r="T3980" s="14">
        <f>(((Table1[[#This Row],[deadline]]/60)/60)/24)+DATE(1970,1,1)</f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9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 t="s">
        <v>8308</v>
      </c>
      <c r="M3981" t="b">
        <v>0</v>
      </c>
      <c r="N3981" t="s">
        <v>8282</v>
      </c>
      <c r="O3981" s="10">
        <f>ROUND(Table1[[#This Row],[pledged]]/Table1[[#This Row],[goal]]*100,0)</f>
        <v>0</v>
      </c>
      <c r="P3981">
        <f>IFERROR(ROUND(Table1[[#This Row],[pledged]]/Table1[[#This Row],[backers_count]],2),0)</f>
        <v>0</v>
      </c>
      <c r="Q3981" t="s">
        <v>8320</v>
      </c>
      <c r="R3981" t="s">
        <v>8346</v>
      </c>
      <c r="S3981" s="14">
        <f>(((Table1[[#This Row],[launched_at]]/60)/60)/24)+DATE(1970,1,1)</f>
        <v>42265.818622685183</v>
      </c>
      <c r="T3981" s="14">
        <f>(((Table1[[#This Row],[deadline]]/60)/60)/24)+DATE(1970,1,1)</f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9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 t="s">
        <v>8308</v>
      </c>
      <c r="M3982" t="b">
        <v>0</v>
      </c>
      <c r="N3982" t="s">
        <v>8297</v>
      </c>
      <c r="O3982" s="10">
        <f>ROUND(Table1[[#This Row],[pledged]]/Table1[[#This Row],[goal]]*100,0)</f>
        <v>0</v>
      </c>
      <c r="P3982">
        <f>IFERROR(ROUND(Table1[[#This Row],[pledged]]/Table1[[#This Row],[backers_count]],2),0)</f>
        <v>0</v>
      </c>
      <c r="Q3982" t="s">
        <v>8320</v>
      </c>
      <c r="R3982" t="s">
        <v>8358</v>
      </c>
      <c r="S3982" s="14">
        <f>(((Table1[[#This Row],[launched_at]]/60)/60)/24)+DATE(1970,1,1)</f>
        <v>42498.899398148147</v>
      </c>
      <c r="T3982" s="14">
        <f>(((Table1[[#This Row],[deadline]]/60)/60)/24)+DATE(1970,1,1)</f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9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 t="s">
        <v>8308</v>
      </c>
      <c r="M3983" t="b">
        <v>0</v>
      </c>
      <c r="N3983" t="s">
        <v>8297</v>
      </c>
      <c r="O3983" s="10">
        <f>ROUND(Table1[[#This Row],[pledged]]/Table1[[#This Row],[goal]]*100,0)</f>
        <v>0</v>
      </c>
      <c r="P3983">
        <f>IFERROR(ROUND(Table1[[#This Row],[pledged]]/Table1[[#This Row],[backers_count]],2),0)</f>
        <v>0</v>
      </c>
      <c r="Q3983" t="s">
        <v>8320</v>
      </c>
      <c r="R3983" t="s">
        <v>8358</v>
      </c>
      <c r="S3983" s="14">
        <f>(((Table1[[#This Row],[launched_at]]/60)/60)/24)+DATE(1970,1,1)</f>
        <v>41928.015439814815</v>
      </c>
      <c r="T3983" s="14">
        <f>(((Table1[[#This Row],[deadline]]/60)/60)/24)+DATE(1970,1,1)</f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9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 t="s">
        <v>8308</v>
      </c>
      <c r="M3984" t="b">
        <v>0</v>
      </c>
      <c r="N3984" t="s">
        <v>8297</v>
      </c>
      <c r="O3984" s="10">
        <f>ROUND(Table1[[#This Row],[pledged]]/Table1[[#This Row],[goal]]*100,0)</f>
        <v>0</v>
      </c>
      <c r="P3984">
        <f>IFERROR(ROUND(Table1[[#This Row],[pledged]]/Table1[[#This Row],[backers_count]],2),0)</f>
        <v>0</v>
      </c>
      <c r="Q3984" t="s">
        <v>8320</v>
      </c>
      <c r="R3984" t="s">
        <v>8358</v>
      </c>
      <c r="S3984" s="14">
        <f>(((Table1[[#This Row],[launched_at]]/60)/60)/24)+DATE(1970,1,1)</f>
        <v>42047.05574074074</v>
      </c>
      <c r="T3984" s="14">
        <f>(((Table1[[#This Row],[deadline]]/60)/60)/24)+DATE(1970,1,1)</f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9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 t="s">
        <v>8308</v>
      </c>
      <c r="M3985" t="b">
        <v>0</v>
      </c>
      <c r="N3985" t="s">
        <v>8297</v>
      </c>
      <c r="O3985" s="10">
        <f>ROUND(Table1[[#This Row],[pledged]]/Table1[[#This Row],[goal]]*100,0)</f>
        <v>0</v>
      </c>
      <c r="P3985">
        <f>IFERROR(ROUND(Table1[[#This Row],[pledged]]/Table1[[#This Row],[backers_count]],2),0)</f>
        <v>0</v>
      </c>
      <c r="Q3985" t="s">
        <v>8320</v>
      </c>
      <c r="R3985" t="s">
        <v>8358</v>
      </c>
      <c r="S3985" s="14">
        <f>(((Table1[[#This Row],[launched_at]]/60)/60)/24)+DATE(1970,1,1)</f>
        <v>42105.072962962964</v>
      </c>
      <c r="T3985" s="14">
        <f>(((Table1[[#This Row],[deadline]]/60)/60)/24)+DATE(1970,1,1)</f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9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 t="s">
        <v>8308</v>
      </c>
      <c r="M3986" t="b">
        <v>0</v>
      </c>
      <c r="N3986" t="s">
        <v>8297</v>
      </c>
      <c r="O3986" s="10">
        <f>ROUND(Table1[[#This Row],[pledged]]/Table1[[#This Row],[goal]]*100,0)</f>
        <v>0</v>
      </c>
      <c r="P3986">
        <f>IFERROR(ROUND(Table1[[#This Row],[pledged]]/Table1[[#This Row],[backers_count]],2),0)</f>
        <v>0</v>
      </c>
      <c r="Q3986" t="s">
        <v>8320</v>
      </c>
      <c r="R3986" t="s">
        <v>8358</v>
      </c>
      <c r="S3986" s="14">
        <f>(((Table1[[#This Row],[launched_at]]/60)/60)/24)+DATE(1970,1,1)</f>
        <v>41835.951782407406</v>
      </c>
      <c r="T3986" s="14">
        <f>(((Table1[[#This Row],[deadline]]/60)/60)/24)+DATE(1970,1,1)</f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9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 t="s">
        <v>8308</v>
      </c>
      <c r="M3987" t="b">
        <v>0</v>
      </c>
      <c r="N3987" t="s">
        <v>8297</v>
      </c>
      <c r="O3987" s="10">
        <f>ROUND(Table1[[#This Row],[pledged]]/Table1[[#This Row],[goal]]*100,0)</f>
        <v>0</v>
      </c>
      <c r="P3987">
        <f>IFERROR(ROUND(Table1[[#This Row],[pledged]]/Table1[[#This Row],[backers_count]],2),0)</f>
        <v>0</v>
      </c>
      <c r="Q3987" t="s">
        <v>8320</v>
      </c>
      <c r="R3987" t="s">
        <v>8358</v>
      </c>
      <c r="S3987" s="14">
        <f>(((Table1[[#This Row],[launched_at]]/60)/60)/24)+DATE(1970,1,1)</f>
        <v>42371.446909722217</v>
      </c>
      <c r="T3987" s="14">
        <f>(((Table1[[#This Row],[deadline]]/60)/60)/24)+DATE(1970,1,1)</f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9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 t="s">
        <v>8308</v>
      </c>
      <c r="M3988" t="b">
        <v>0</v>
      </c>
      <c r="N3988" t="s">
        <v>8297</v>
      </c>
      <c r="O3988" s="10">
        <f>ROUND(Table1[[#This Row],[pledged]]/Table1[[#This Row],[goal]]*100,0)</f>
        <v>0</v>
      </c>
      <c r="P3988">
        <f>IFERROR(ROUND(Table1[[#This Row],[pledged]]/Table1[[#This Row],[backers_count]],2),0)</f>
        <v>0</v>
      </c>
      <c r="Q3988" t="s">
        <v>8320</v>
      </c>
      <c r="R3988" t="s">
        <v>8358</v>
      </c>
      <c r="S3988" s="14">
        <f>(((Table1[[#This Row],[launched_at]]/60)/60)/24)+DATE(1970,1,1)</f>
        <v>41971.876863425925</v>
      </c>
      <c r="T3988" s="14">
        <f>(((Table1[[#This Row],[deadline]]/60)/60)/24)+DATE(1970,1,1)</f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9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 t="s">
        <v>8308</v>
      </c>
      <c r="M3989" t="b">
        <v>0</v>
      </c>
      <c r="N3989" t="s">
        <v>8297</v>
      </c>
      <c r="O3989" s="10">
        <f>ROUND(Table1[[#This Row],[pledged]]/Table1[[#This Row],[goal]]*100,0)</f>
        <v>0</v>
      </c>
      <c r="P3989">
        <f>IFERROR(ROUND(Table1[[#This Row],[pledged]]/Table1[[#This Row],[backers_count]],2),0)</f>
        <v>0</v>
      </c>
      <c r="Q3989" t="s">
        <v>8320</v>
      </c>
      <c r="R3989" t="s">
        <v>8358</v>
      </c>
      <c r="S3989" s="14">
        <f>(((Table1[[#This Row],[launched_at]]/60)/60)/24)+DATE(1970,1,1)</f>
        <v>42732.00681712963</v>
      </c>
      <c r="T3989" s="14">
        <f>(((Table1[[#This Row],[deadline]]/60)/60)/24)+DATE(1970,1,1)</f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9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 t="s">
        <v>8308</v>
      </c>
      <c r="M3990" t="b">
        <v>0</v>
      </c>
      <c r="N3990" t="s">
        <v>8297</v>
      </c>
      <c r="O3990" s="10">
        <f>ROUND(Table1[[#This Row],[pledged]]/Table1[[#This Row],[goal]]*100,0)</f>
        <v>0</v>
      </c>
      <c r="P3990">
        <f>IFERROR(ROUND(Table1[[#This Row],[pledged]]/Table1[[#This Row],[backers_count]],2),0)</f>
        <v>0</v>
      </c>
      <c r="Q3990" t="s">
        <v>8320</v>
      </c>
      <c r="R3990" t="s">
        <v>8358</v>
      </c>
      <c r="S3990" s="14">
        <f>(((Table1[[#This Row],[launched_at]]/60)/60)/24)+DATE(1970,1,1)</f>
        <v>41942.653379629628</v>
      </c>
      <c r="T3990" s="14">
        <f>(((Table1[[#This Row],[deadline]]/60)/60)/24)+DATE(1970,1,1)</f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9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 t="s">
        <v>8308</v>
      </c>
      <c r="M3991" t="b">
        <v>0</v>
      </c>
      <c r="N3991" t="s">
        <v>8297</v>
      </c>
      <c r="O3991" s="10">
        <f>ROUND(Table1[[#This Row],[pledged]]/Table1[[#This Row],[goal]]*100,0)</f>
        <v>0</v>
      </c>
      <c r="P3991">
        <f>IFERROR(ROUND(Table1[[#This Row],[pledged]]/Table1[[#This Row],[backers_count]],2),0)</f>
        <v>0</v>
      </c>
      <c r="Q3991" t="s">
        <v>8320</v>
      </c>
      <c r="R3991" t="s">
        <v>8358</v>
      </c>
      <c r="S3991" s="14">
        <f>(((Table1[[#This Row],[launched_at]]/60)/60)/24)+DATE(1970,1,1)</f>
        <v>41926.680879629632</v>
      </c>
      <c r="T3991" s="14">
        <f>(((Table1[[#This Row],[deadline]]/60)/60)/24)+DATE(1970,1,1)</f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9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 t="s">
        <v>8308</v>
      </c>
      <c r="M3992" t="b">
        <v>0</v>
      </c>
      <c r="N3992" t="s">
        <v>8297</v>
      </c>
      <c r="O3992" s="10">
        <f>ROUND(Table1[[#This Row],[pledged]]/Table1[[#This Row],[goal]]*100,0)</f>
        <v>0</v>
      </c>
      <c r="P3992">
        <f>IFERROR(ROUND(Table1[[#This Row],[pledged]]/Table1[[#This Row],[backers_count]],2),0)</f>
        <v>0</v>
      </c>
      <c r="Q3992" t="s">
        <v>8320</v>
      </c>
      <c r="R3992" t="s">
        <v>8358</v>
      </c>
      <c r="S3992" s="14">
        <f>(((Table1[[#This Row],[launched_at]]/60)/60)/24)+DATE(1970,1,1)</f>
        <v>42612.600520833337</v>
      </c>
      <c r="T3992" s="14">
        <f>(((Table1[[#This Row],[deadline]]/60)/60)/24)+DATE(1970,1,1)</f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9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 t="s">
        <v>8308</v>
      </c>
      <c r="M3993" t="b">
        <v>0</v>
      </c>
      <c r="N3993" t="s">
        <v>8282</v>
      </c>
      <c r="O3993" s="10">
        <f>ROUND(Table1[[#This Row],[pledged]]/Table1[[#This Row],[goal]]*100,0)</f>
        <v>0</v>
      </c>
      <c r="P3993">
        <f>IFERROR(ROUND(Table1[[#This Row],[pledged]]/Table1[[#This Row],[backers_count]],2),0)</f>
        <v>0</v>
      </c>
      <c r="Q3993" t="s">
        <v>8320</v>
      </c>
      <c r="R3993" t="s">
        <v>8346</v>
      </c>
      <c r="S3993" s="14">
        <f>(((Table1[[#This Row],[launched_at]]/60)/60)/24)+DATE(1970,1,1)</f>
        <v>42260.528807870374</v>
      </c>
      <c r="T3993" s="14">
        <f>(((Table1[[#This Row],[deadline]]/60)/60)/24)+DATE(1970,1,1)</f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9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 t="s">
        <v>8308</v>
      </c>
      <c r="M3994" t="b">
        <v>0</v>
      </c>
      <c r="N3994" t="s">
        <v>8282</v>
      </c>
      <c r="O3994" s="10">
        <f>ROUND(Table1[[#This Row],[pledged]]/Table1[[#This Row],[goal]]*100,0)</f>
        <v>0</v>
      </c>
      <c r="P3994">
        <f>IFERROR(ROUND(Table1[[#This Row],[pledged]]/Table1[[#This Row],[backers_count]],2),0)</f>
        <v>0</v>
      </c>
      <c r="Q3994" t="s">
        <v>8320</v>
      </c>
      <c r="R3994" t="s">
        <v>8346</v>
      </c>
      <c r="S3994" s="14">
        <f>(((Table1[[#This Row],[launched_at]]/60)/60)/24)+DATE(1970,1,1)</f>
        <v>42155.139479166668</v>
      </c>
      <c r="T3994" s="14">
        <f>(((Table1[[#This Row],[deadline]]/60)/60)/24)+DATE(1970,1,1)</f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9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 t="s">
        <v>8308</v>
      </c>
      <c r="M3995" t="b">
        <v>0</v>
      </c>
      <c r="N3995" t="s">
        <v>8282</v>
      </c>
      <c r="O3995" s="10">
        <f>ROUND(Table1[[#This Row],[pledged]]/Table1[[#This Row],[goal]]*100,0)</f>
        <v>0</v>
      </c>
      <c r="P3995">
        <f>IFERROR(ROUND(Table1[[#This Row],[pledged]]/Table1[[#This Row],[backers_count]],2),0)</f>
        <v>0</v>
      </c>
      <c r="Q3995" t="s">
        <v>8320</v>
      </c>
      <c r="R3995" t="s">
        <v>8346</v>
      </c>
      <c r="S3995" s="14">
        <f>(((Table1[[#This Row],[launched_at]]/60)/60)/24)+DATE(1970,1,1)</f>
        <v>41822.040497685186</v>
      </c>
      <c r="T3995" s="14">
        <f>(((Table1[[#This Row],[deadline]]/60)/60)/24)+DATE(1970,1,1)</f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9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 t="s">
        <v>8308</v>
      </c>
      <c r="M3996" t="b">
        <v>0</v>
      </c>
      <c r="N3996" t="s">
        <v>8282</v>
      </c>
      <c r="O3996" s="10">
        <f>ROUND(Table1[[#This Row],[pledged]]/Table1[[#This Row],[goal]]*100,0)</f>
        <v>0</v>
      </c>
      <c r="P3996">
        <f>IFERROR(ROUND(Table1[[#This Row],[pledged]]/Table1[[#This Row],[backers_count]],2),0)</f>
        <v>0</v>
      </c>
      <c r="Q3996" t="s">
        <v>8320</v>
      </c>
      <c r="R3996" t="s">
        <v>8346</v>
      </c>
      <c r="S3996" s="14">
        <f>(((Table1[[#This Row],[launched_at]]/60)/60)/24)+DATE(1970,1,1)</f>
        <v>41842.980879629627</v>
      </c>
      <c r="T3996" s="14">
        <f>(((Table1[[#This Row],[deadline]]/60)/60)/24)+DATE(1970,1,1)</f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9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 t="s">
        <v>8308</v>
      </c>
      <c r="M3997" t="b">
        <v>0</v>
      </c>
      <c r="N3997" t="s">
        <v>8282</v>
      </c>
      <c r="O3997" s="10">
        <f>ROUND(Table1[[#This Row],[pledged]]/Table1[[#This Row],[goal]]*100,0)</f>
        <v>0</v>
      </c>
      <c r="P3997">
        <f>IFERROR(ROUND(Table1[[#This Row],[pledged]]/Table1[[#This Row],[backers_count]],2),0)</f>
        <v>0</v>
      </c>
      <c r="Q3997" t="s">
        <v>8320</v>
      </c>
      <c r="R3997" t="s">
        <v>8346</v>
      </c>
      <c r="S3997" s="14">
        <f>(((Table1[[#This Row],[launched_at]]/60)/60)/24)+DATE(1970,1,1)</f>
        <v>42077.119409722218</v>
      </c>
      <c r="T3997" s="14">
        <f>(((Table1[[#This Row],[deadline]]/60)/60)/24)+DATE(1970,1,1)</f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9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 t="s">
        <v>8308</v>
      </c>
      <c r="M3998" t="b">
        <v>0</v>
      </c>
      <c r="N3998" t="s">
        <v>8282</v>
      </c>
      <c r="O3998" s="10">
        <f>ROUND(Table1[[#This Row],[pledged]]/Table1[[#This Row],[goal]]*100,0)</f>
        <v>0</v>
      </c>
      <c r="P3998">
        <f>IFERROR(ROUND(Table1[[#This Row],[pledged]]/Table1[[#This Row],[backers_count]],2),0)</f>
        <v>0</v>
      </c>
      <c r="Q3998" t="s">
        <v>8320</v>
      </c>
      <c r="R3998" t="s">
        <v>8346</v>
      </c>
      <c r="S3998" s="14">
        <f>(((Table1[[#This Row],[launched_at]]/60)/60)/24)+DATE(1970,1,1)</f>
        <v>41829.592002314814</v>
      </c>
      <c r="T3998" s="14">
        <f>(((Table1[[#This Row],[deadline]]/60)/60)/24)+DATE(1970,1,1)</f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9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 t="s">
        <v>8308</v>
      </c>
      <c r="M3999" t="b">
        <v>0</v>
      </c>
      <c r="N3999" t="s">
        <v>8282</v>
      </c>
      <c r="O3999" s="10">
        <f>ROUND(Table1[[#This Row],[pledged]]/Table1[[#This Row],[goal]]*100,0)</f>
        <v>0</v>
      </c>
      <c r="P3999">
        <f>IFERROR(ROUND(Table1[[#This Row],[pledged]]/Table1[[#This Row],[backers_count]],2),0)</f>
        <v>0</v>
      </c>
      <c r="Q3999" t="s">
        <v>8320</v>
      </c>
      <c r="R3999" t="s">
        <v>8346</v>
      </c>
      <c r="S3999" s="14">
        <f>(((Table1[[#This Row],[launched_at]]/60)/60)/24)+DATE(1970,1,1)</f>
        <v>42487.825752314813</v>
      </c>
      <c r="T3999" s="14">
        <f>(((Table1[[#This Row],[deadline]]/60)/60)/24)+DATE(1970,1,1)</f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9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 t="s">
        <v>8308</v>
      </c>
      <c r="M4000" t="b">
        <v>0</v>
      </c>
      <c r="N4000" t="s">
        <v>8282</v>
      </c>
      <c r="O4000" s="10">
        <f>ROUND(Table1[[#This Row],[pledged]]/Table1[[#This Row],[goal]]*100,0)</f>
        <v>0</v>
      </c>
      <c r="P4000">
        <f>IFERROR(ROUND(Table1[[#This Row],[pledged]]/Table1[[#This Row],[backers_count]],2),0)</f>
        <v>0</v>
      </c>
      <c r="Q4000" t="s">
        <v>8320</v>
      </c>
      <c r="R4000" t="s">
        <v>8346</v>
      </c>
      <c r="S4000" s="14">
        <f>(((Table1[[#This Row],[launched_at]]/60)/60)/24)+DATE(1970,1,1)</f>
        <v>41986.108726851846</v>
      </c>
      <c r="T4000" s="14">
        <f>(((Table1[[#This Row],[deadline]]/60)/60)/24)+DATE(1970,1,1)</f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9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 t="s">
        <v>8308</v>
      </c>
      <c r="M4001" t="b">
        <v>0</v>
      </c>
      <c r="N4001" t="s">
        <v>8282</v>
      </c>
      <c r="O4001" s="10">
        <f>ROUND(Table1[[#This Row],[pledged]]/Table1[[#This Row],[goal]]*100,0)</f>
        <v>0</v>
      </c>
      <c r="P4001">
        <f>IFERROR(ROUND(Table1[[#This Row],[pledged]]/Table1[[#This Row],[backers_count]],2),0)</f>
        <v>0</v>
      </c>
      <c r="Q4001" t="s">
        <v>8320</v>
      </c>
      <c r="R4001" t="s">
        <v>8346</v>
      </c>
      <c r="S4001" s="14">
        <f>(((Table1[[#This Row],[launched_at]]/60)/60)/24)+DATE(1970,1,1)</f>
        <v>42060.00980324074</v>
      </c>
      <c r="T4001" s="14">
        <f>(((Table1[[#This Row],[deadline]]/60)/60)/24)+DATE(1970,1,1)</f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9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 t="s">
        <v>8308</v>
      </c>
      <c r="M4002" t="b">
        <v>0</v>
      </c>
      <c r="N4002" t="s">
        <v>8282</v>
      </c>
      <c r="O4002" s="10">
        <f>ROUND(Table1[[#This Row],[pledged]]/Table1[[#This Row],[goal]]*100,0)</f>
        <v>0</v>
      </c>
      <c r="P4002">
        <f>IFERROR(ROUND(Table1[[#This Row],[pledged]]/Table1[[#This Row],[backers_count]],2),0)</f>
        <v>0</v>
      </c>
      <c r="Q4002" t="s">
        <v>8320</v>
      </c>
      <c r="R4002" t="s">
        <v>8346</v>
      </c>
      <c r="S4002" s="14">
        <f>(((Table1[[#This Row],[launched_at]]/60)/60)/24)+DATE(1970,1,1)</f>
        <v>41830.820567129631</v>
      </c>
      <c r="T4002" s="14">
        <f>(((Table1[[#This Row],[deadline]]/60)/60)/24)+DATE(1970,1,1)</f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9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 t="s">
        <v>8308</v>
      </c>
      <c r="M4003" t="b">
        <v>0</v>
      </c>
      <c r="N4003" t="s">
        <v>8282</v>
      </c>
      <c r="O4003" s="10">
        <f>ROUND(Table1[[#This Row],[pledged]]/Table1[[#This Row],[goal]]*100,0)</f>
        <v>0</v>
      </c>
      <c r="P4003">
        <f>IFERROR(ROUND(Table1[[#This Row],[pledged]]/Table1[[#This Row],[backers_count]],2),0)</f>
        <v>0</v>
      </c>
      <c r="Q4003" t="s">
        <v>8320</v>
      </c>
      <c r="R4003" t="s">
        <v>8346</v>
      </c>
      <c r="S4003" s="14">
        <f>(((Table1[[#This Row],[launched_at]]/60)/60)/24)+DATE(1970,1,1)</f>
        <v>42238.022905092599</v>
      </c>
      <c r="T4003" s="14">
        <f>(((Table1[[#This Row],[deadline]]/60)/60)/24)+DATE(1970,1,1)</f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9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 t="s">
        <v>8308</v>
      </c>
      <c r="M4004" t="b">
        <v>0</v>
      </c>
      <c r="N4004" t="s">
        <v>8282</v>
      </c>
      <c r="O4004" s="10">
        <f>ROUND(Table1[[#This Row],[pledged]]/Table1[[#This Row],[goal]]*100,0)</f>
        <v>0</v>
      </c>
      <c r="P4004">
        <f>IFERROR(ROUND(Table1[[#This Row],[pledged]]/Table1[[#This Row],[backers_count]],2),0)</f>
        <v>0</v>
      </c>
      <c r="Q4004" t="s">
        <v>8320</v>
      </c>
      <c r="R4004" t="s">
        <v>8346</v>
      </c>
      <c r="S4004" s="14">
        <f>(((Table1[[#This Row],[launched_at]]/60)/60)/24)+DATE(1970,1,1)</f>
        <v>42140.173252314817</v>
      </c>
      <c r="T4004" s="14">
        <f>(((Table1[[#This Row],[deadline]]/60)/60)/24)+DATE(1970,1,1)</f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9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 t="s">
        <v>8308</v>
      </c>
      <c r="M4005" t="b">
        <v>0</v>
      </c>
      <c r="N4005" t="s">
        <v>8282</v>
      </c>
      <c r="O4005" s="10">
        <f>ROUND(Table1[[#This Row],[pledged]]/Table1[[#This Row],[goal]]*100,0)</f>
        <v>0</v>
      </c>
      <c r="P4005">
        <f>IFERROR(ROUND(Table1[[#This Row],[pledged]]/Table1[[#This Row],[backers_count]],2),0)</f>
        <v>0</v>
      </c>
      <c r="Q4005" t="s">
        <v>8320</v>
      </c>
      <c r="R4005" t="s">
        <v>8346</v>
      </c>
      <c r="S4005" s="14">
        <f>(((Table1[[#This Row],[launched_at]]/60)/60)/24)+DATE(1970,1,1)</f>
        <v>42388.589085648149</v>
      </c>
      <c r="T4005" s="14">
        <f>(((Table1[[#This Row],[deadline]]/60)/60)/24)+DATE(1970,1,1)</f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9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 t="s">
        <v>8308</v>
      </c>
      <c r="M4006" t="b">
        <v>0</v>
      </c>
      <c r="N4006" t="s">
        <v>8282</v>
      </c>
      <c r="O4006" s="10">
        <f>ROUND(Table1[[#This Row],[pledged]]/Table1[[#This Row],[goal]]*100,0)</f>
        <v>0</v>
      </c>
      <c r="P4006">
        <f>IFERROR(ROUND(Table1[[#This Row],[pledged]]/Table1[[#This Row],[backers_count]],2),0)</f>
        <v>0</v>
      </c>
      <c r="Q4006" t="s">
        <v>8320</v>
      </c>
      <c r="R4006" t="s">
        <v>8346</v>
      </c>
      <c r="S4006" s="14">
        <f>(((Table1[[#This Row],[launched_at]]/60)/60)/24)+DATE(1970,1,1)</f>
        <v>42089.84520833334</v>
      </c>
      <c r="T4006" s="14">
        <f>(((Table1[[#This Row],[deadline]]/60)/60)/24)+DATE(1970,1,1)</f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9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 t="s">
        <v>8308</v>
      </c>
      <c r="M4007" t="b">
        <v>0</v>
      </c>
      <c r="N4007" t="s">
        <v>8299</v>
      </c>
      <c r="O4007" s="10">
        <f>ROUND(Table1[[#This Row],[pledged]]/Table1[[#This Row],[goal]]*100,0)</f>
        <v>0</v>
      </c>
      <c r="P4007">
        <f>IFERROR(ROUND(Table1[[#This Row],[pledged]]/Table1[[#This Row],[backers_count]],2),0)</f>
        <v>0</v>
      </c>
      <c r="Q4007" t="s">
        <v>8309</v>
      </c>
      <c r="R4007" t="s">
        <v>8316</v>
      </c>
      <c r="S4007" s="14">
        <f>(((Table1[[#This Row],[launched_at]]/60)/60)/24)+DATE(1970,1,1)</f>
        <v>42536.246620370366</v>
      </c>
      <c r="T4007" s="14">
        <f>(((Table1[[#This Row],[deadline]]/60)/60)/24)+DATE(1970,1,1)</f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9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 t="s">
        <v>8308</v>
      </c>
      <c r="M4008" t="b">
        <v>0</v>
      </c>
      <c r="N4008" t="s">
        <v>8282</v>
      </c>
      <c r="O4008" s="10">
        <f>ROUND(Table1[[#This Row],[pledged]]/Table1[[#This Row],[goal]]*100,0)</f>
        <v>0</v>
      </c>
      <c r="P4008">
        <f>IFERROR(ROUND(Table1[[#This Row],[pledged]]/Table1[[#This Row],[backers_count]],2),0)</f>
        <v>0</v>
      </c>
      <c r="Q4008" t="s">
        <v>8320</v>
      </c>
      <c r="R4008" t="s">
        <v>8346</v>
      </c>
      <c r="S4008" s="14">
        <f>(((Table1[[#This Row],[launched_at]]/60)/60)/24)+DATE(1970,1,1)</f>
        <v>41892.974803240737</v>
      </c>
      <c r="T4008" s="14">
        <f>(((Table1[[#This Row],[deadline]]/60)/60)/24)+DATE(1970,1,1)</f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9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 t="s">
        <v>8308</v>
      </c>
      <c r="M4009" t="b">
        <v>0</v>
      </c>
      <c r="N4009" t="s">
        <v>8282</v>
      </c>
      <c r="O4009" s="10">
        <f>ROUND(Table1[[#This Row],[pledged]]/Table1[[#This Row],[goal]]*100,0)</f>
        <v>0</v>
      </c>
      <c r="P4009">
        <f>IFERROR(ROUND(Table1[[#This Row],[pledged]]/Table1[[#This Row],[backers_count]],2),0)</f>
        <v>0</v>
      </c>
      <c r="Q4009" t="s">
        <v>8320</v>
      </c>
      <c r="R4009" t="s">
        <v>8346</v>
      </c>
      <c r="S4009" s="14">
        <f>(((Table1[[#This Row],[launched_at]]/60)/60)/24)+DATE(1970,1,1)</f>
        <v>42154.64025462963</v>
      </c>
      <c r="T4009" s="14">
        <f>(((Table1[[#This Row],[deadline]]/60)/60)/24)+DATE(1970,1,1)</f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9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 t="s">
        <v>8308</v>
      </c>
      <c r="M4010" t="b">
        <v>0</v>
      </c>
      <c r="N4010" t="s">
        <v>8282</v>
      </c>
      <c r="O4010" s="10">
        <f>ROUND(Table1[[#This Row],[pledged]]/Table1[[#This Row],[goal]]*100,0)</f>
        <v>0</v>
      </c>
      <c r="P4010">
        <f>IFERROR(ROUND(Table1[[#This Row],[pledged]]/Table1[[#This Row],[backers_count]],2),0)</f>
        <v>0</v>
      </c>
      <c r="Q4010" t="s">
        <v>8320</v>
      </c>
      <c r="R4010" t="s">
        <v>8346</v>
      </c>
      <c r="S4010" s="14">
        <f>(((Table1[[#This Row],[launched_at]]/60)/60)/24)+DATE(1970,1,1)</f>
        <v>41829.896562499998</v>
      </c>
      <c r="T4010" s="14">
        <f>(((Table1[[#This Row],[deadline]]/60)/60)/24)+DATE(1970,1,1)</f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9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 t="s">
        <v>8308</v>
      </c>
      <c r="M4011" t="b">
        <v>0</v>
      </c>
      <c r="N4011" t="s">
        <v>8302</v>
      </c>
      <c r="O4011" s="10">
        <f>ROUND(Table1[[#This Row],[pledged]]/Table1[[#This Row],[goal]]*100,0)</f>
        <v>0</v>
      </c>
      <c r="P4011">
        <f>IFERROR(ROUND(Table1[[#This Row],[pledged]]/Table1[[#This Row],[backers_count]],2),0)</f>
        <v>0</v>
      </c>
      <c r="Q4011" t="s">
        <v>8312</v>
      </c>
      <c r="R4011" t="s">
        <v>8357</v>
      </c>
      <c r="S4011" s="14">
        <f>(((Table1[[#This Row],[launched_at]]/60)/60)/24)+DATE(1970,1,1)</f>
        <v>42632.328784722224</v>
      </c>
      <c r="T4011" s="14">
        <f>(((Table1[[#This Row],[deadline]]/60)/60)/24)+DATE(1970,1,1)</f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9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 t="s">
        <v>8308</v>
      </c>
      <c r="M4012" t="b">
        <v>0</v>
      </c>
      <c r="N4012" t="s">
        <v>8302</v>
      </c>
      <c r="O4012" s="10">
        <f>ROUND(Table1[[#This Row],[pledged]]/Table1[[#This Row],[goal]]*100,0)</f>
        <v>0</v>
      </c>
      <c r="P4012">
        <f>IFERROR(ROUND(Table1[[#This Row],[pledged]]/Table1[[#This Row],[backers_count]],2),0)</f>
        <v>0</v>
      </c>
      <c r="Q4012" t="s">
        <v>8312</v>
      </c>
      <c r="R4012" t="s">
        <v>8357</v>
      </c>
      <c r="S4012" s="14">
        <f>(((Table1[[#This Row],[launched_at]]/60)/60)/24)+DATE(1970,1,1)</f>
        <v>41078.899826388886</v>
      </c>
      <c r="T4012" s="14">
        <f>(((Table1[[#This Row],[deadline]]/60)/60)/24)+DATE(1970,1,1)</f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9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 t="s">
        <v>8308</v>
      </c>
      <c r="M4013" t="b">
        <v>0</v>
      </c>
      <c r="N4013" t="s">
        <v>8302</v>
      </c>
      <c r="O4013" s="10">
        <f>ROUND(Table1[[#This Row],[pledged]]/Table1[[#This Row],[goal]]*100,0)</f>
        <v>0</v>
      </c>
      <c r="P4013">
        <f>IFERROR(ROUND(Table1[[#This Row],[pledged]]/Table1[[#This Row],[backers_count]],2),0)</f>
        <v>0</v>
      </c>
      <c r="Q4013" t="s">
        <v>8312</v>
      </c>
      <c r="R4013" t="s">
        <v>8357</v>
      </c>
      <c r="S4013" s="14">
        <f>(((Table1[[#This Row],[launched_at]]/60)/60)/24)+DATE(1970,1,1)</f>
        <v>41747.887060185189</v>
      </c>
      <c r="T4013" s="14">
        <f>(((Table1[[#This Row],[deadline]]/60)/60)/24)+DATE(1970,1,1)</f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9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 t="s">
        <v>8308</v>
      </c>
      <c r="M4014" t="b">
        <v>0</v>
      </c>
      <c r="N4014" t="s">
        <v>8302</v>
      </c>
      <c r="O4014" s="10">
        <f>ROUND(Table1[[#This Row],[pledged]]/Table1[[#This Row],[goal]]*100,0)</f>
        <v>0</v>
      </c>
      <c r="P4014">
        <f>IFERROR(ROUND(Table1[[#This Row],[pledged]]/Table1[[#This Row],[backers_count]],2),0)</f>
        <v>0</v>
      </c>
      <c r="Q4014" t="s">
        <v>8312</v>
      </c>
      <c r="R4014" t="s">
        <v>8357</v>
      </c>
      <c r="S4014" s="14">
        <f>(((Table1[[#This Row],[launched_at]]/60)/60)/24)+DATE(1970,1,1)</f>
        <v>41863.636006944449</v>
      </c>
      <c r="T4014" s="14">
        <f>(((Table1[[#This Row],[deadline]]/60)/60)/24)+DATE(1970,1,1)</f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9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 t="s">
        <v>8308</v>
      </c>
      <c r="M4015" t="b">
        <v>0</v>
      </c>
      <c r="N4015" t="s">
        <v>8302</v>
      </c>
      <c r="O4015" s="10">
        <f>ROUND(Table1[[#This Row],[pledged]]/Table1[[#This Row],[goal]]*100,0)</f>
        <v>0</v>
      </c>
      <c r="P4015">
        <f>IFERROR(ROUND(Table1[[#This Row],[pledged]]/Table1[[#This Row],[backers_count]],2),0)</f>
        <v>0</v>
      </c>
      <c r="Q4015" t="s">
        <v>8312</v>
      </c>
      <c r="R4015" t="s">
        <v>8357</v>
      </c>
      <c r="S4015" s="14">
        <f>(((Table1[[#This Row],[launched_at]]/60)/60)/24)+DATE(1970,1,1)</f>
        <v>41415.461319444446</v>
      </c>
      <c r="T4015" s="14">
        <f>(((Table1[[#This Row],[deadline]]/60)/60)/24)+DATE(1970,1,1)</f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9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 t="s">
        <v>8308</v>
      </c>
      <c r="M4016" t="b">
        <v>0</v>
      </c>
      <c r="N4016" t="s">
        <v>8302</v>
      </c>
      <c r="O4016" s="10">
        <f>ROUND(Table1[[#This Row],[pledged]]/Table1[[#This Row],[goal]]*100,0)</f>
        <v>0</v>
      </c>
      <c r="P4016">
        <f>IFERROR(ROUND(Table1[[#This Row],[pledged]]/Table1[[#This Row],[backers_count]],2),0)</f>
        <v>0</v>
      </c>
      <c r="Q4016" t="s">
        <v>8312</v>
      </c>
      <c r="R4016" t="s">
        <v>8357</v>
      </c>
      <c r="S4016" s="14">
        <f>(((Table1[[#This Row],[launched_at]]/60)/60)/24)+DATE(1970,1,1)</f>
        <v>41194.579027777778</v>
      </c>
      <c r="T4016" s="14">
        <f>(((Table1[[#This Row],[deadline]]/60)/60)/24)+DATE(1970,1,1)</f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9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 t="s">
        <v>8308</v>
      </c>
      <c r="M4017" t="b">
        <v>0</v>
      </c>
      <c r="N4017" t="s">
        <v>8302</v>
      </c>
      <c r="O4017" s="10">
        <f>ROUND(Table1[[#This Row],[pledged]]/Table1[[#This Row],[goal]]*100,0)</f>
        <v>0</v>
      </c>
      <c r="P4017">
        <f>IFERROR(ROUND(Table1[[#This Row],[pledged]]/Table1[[#This Row],[backers_count]],2),0)</f>
        <v>0</v>
      </c>
      <c r="Q4017" t="s">
        <v>8312</v>
      </c>
      <c r="R4017" t="s">
        <v>8357</v>
      </c>
      <c r="S4017" s="14">
        <f>(((Table1[[#This Row],[launched_at]]/60)/60)/24)+DATE(1970,1,1)</f>
        <v>41257.531712962962</v>
      </c>
      <c r="T4017" s="14">
        <f>(((Table1[[#This Row],[deadline]]/60)/60)/24)+DATE(1970,1,1)</f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9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 t="s">
        <v>8308</v>
      </c>
      <c r="M4018" t="b">
        <v>0</v>
      </c>
      <c r="N4018" t="s">
        <v>8302</v>
      </c>
      <c r="O4018" s="10">
        <f>ROUND(Table1[[#This Row],[pledged]]/Table1[[#This Row],[goal]]*100,0)</f>
        <v>0</v>
      </c>
      <c r="P4018">
        <f>IFERROR(ROUND(Table1[[#This Row],[pledged]]/Table1[[#This Row],[backers_count]],2),0)</f>
        <v>0</v>
      </c>
      <c r="Q4018" t="s">
        <v>8312</v>
      </c>
      <c r="R4018" t="s">
        <v>8357</v>
      </c>
      <c r="S4018" s="14">
        <f>(((Table1[[#This Row],[launched_at]]/60)/60)/24)+DATE(1970,1,1)</f>
        <v>41537.869143518517</v>
      </c>
      <c r="T4018" s="14">
        <f>(((Table1[[#This Row],[deadline]]/60)/60)/24)+DATE(1970,1,1)</f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9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 t="s">
        <v>8308</v>
      </c>
      <c r="M4019" t="b">
        <v>0</v>
      </c>
      <c r="N4019" t="s">
        <v>8302</v>
      </c>
      <c r="O4019" s="10">
        <f>ROUND(Table1[[#This Row],[pledged]]/Table1[[#This Row],[goal]]*100,0)</f>
        <v>0</v>
      </c>
      <c r="P4019">
        <f>IFERROR(ROUND(Table1[[#This Row],[pledged]]/Table1[[#This Row],[backers_count]],2),0)</f>
        <v>0</v>
      </c>
      <c r="Q4019" t="s">
        <v>8312</v>
      </c>
      <c r="R4019" t="s">
        <v>8357</v>
      </c>
      <c r="S4019" s="14">
        <f>(((Table1[[#This Row],[launched_at]]/60)/60)/24)+DATE(1970,1,1)</f>
        <v>42774.447777777779</v>
      </c>
      <c r="T4019" s="14">
        <f>(((Table1[[#This Row],[deadline]]/60)/60)/24)+DATE(1970,1,1)</f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9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 t="s">
        <v>8308</v>
      </c>
      <c r="M4020" t="b">
        <v>0</v>
      </c>
      <c r="N4020" t="s">
        <v>8269</v>
      </c>
      <c r="O4020" s="10">
        <f>ROUND(Table1[[#This Row],[pledged]]/Table1[[#This Row],[goal]]*100,0)</f>
        <v>0</v>
      </c>
      <c r="P4020">
        <f>IFERROR(ROUND(Table1[[#This Row],[pledged]]/Table1[[#This Row],[backers_count]],2),0)</f>
        <v>0</v>
      </c>
      <c r="Q4020" t="s">
        <v>8324</v>
      </c>
      <c r="R4020" t="s">
        <v>8327</v>
      </c>
      <c r="S4020" s="14">
        <f>(((Table1[[#This Row],[launched_at]]/60)/60)/24)+DATE(1970,1,1)</f>
        <v>41784.952488425923</v>
      </c>
      <c r="T4020" s="14">
        <f>(((Table1[[#This Row],[deadline]]/60)/60)/24)+DATE(1970,1,1)</f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9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 t="s">
        <v>8308</v>
      </c>
      <c r="M4021" t="b">
        <v>0</v>
      </c>
      <c r="N4021" t="s">
        <v>8269</v>
      </c>
      <c r="O4021" s="10">
        <f>ROUND(Table1[[#This Row],[pledged]]/Table1[[#This Row],[goal]]*100,0)</f>
        <v>0</v>
      </c>
      <c r="P4021">
        <f>IFERROR(ROUND(Table1[[#This Row],[pledged]]/Table1[[#This Row],[backers_count]],2),0)</f>
        <v>0</v>
      </c>
      <c r="Q4021" t="s">
        <v>8324</v>
      </c>
      <c r="R4021" t="s">
        <v>8327</v>
      </c>
      <c r="S4021" s="14">
        <f>(((Table1[[#This Row],[launched_at]]/60)/60)/24)+DATE(1970,1,1)</f>
        <v>42492.737847222219</v>
      </c>
      <c r="T4021" s="14">
        <f>(((Table1[[#This Row],[deadline]]/60)/60)/24)+DATE(1970,1,1)</f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9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 t="s">
        <v>8308</v>
      </c>
      <c r="M4022" t="b">
        <v>0</v>
      </c>
      <c r="N4022" t="s">
        <v>8269</v>
      </c>
      <c r="O4022" s="10">
        <f>ROUND(Table1[[#This Row],[pledged]]/Table1[[#This Row],[goal]]*100,0)</f>
        <v>0</v>
      </c>
      <c r="P4022">
        <f>IFERROR(ROUND(Table1[[#This Row],[pledged]]/Table1[[#This Row],[backers_count]],2),0)</f>
        <v>0</v>
      </c>
      <c r="Q4022" t="s">
        <v>8324</v>
      </c>
      <c r="R4022" t="s">
        <v>8327</v>
      </c>
      <c r="S4022" s="14">
        <f>(((Table1[[#This Row],[launched_at]]/60)/60)/24)+DATE(1970,1,1)</f>
        <v>42108.692060185189</v>
      </c>
      <c r="T4022" s="14">
        <f>(((Table1[[#This Row],[deadline]]/60)/60)/24)+DATE(1970,1,1)</f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9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 t="s">
        <v>8308</v>
      </c>
      <c r="M4023" t="b">
        <v>0</v>
      </c>
      <c r="N4023" t="s">
        <v>8269</v>
      </c>
      <c r="O4023" s="10">
        <f>ROUND(Table1[[#This Row],[pledged]]/Table1[[#This Row],[goal]]*100,0)</f>
        <v>0</v>
      </c>
      <c r="P4023">
        <f>IFERROR(ROUND(Table1[[#This Row],[pledged]]/Table1[[#This Row],[backers_count]],2),0)</f>
        <v>0</v>
      </c>
      <c r="Q4023" t="s">
        <v>8324</v>
      </c>
      <c r="R4023" t="s">
        <v>8327</v>
      </c>
      <c r="S4023" s="14">
        <f>(((Table1[[#This Row],[launched_at]]/60)/60)/24)+DATE(1970,1,1)</f>
        <v>42453.806307870371</v>
      </c>
      <c r="T4023" s="14">
        <f>(((Table1[[#This Row],[deadline]]/60)/60)/24)+DATE(1970,1,1)</f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9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 t="s">
        <v>8308</v>
      </c>
      <c r="M4024" t="b">
        <v>0</v>
      </c>
      <c r="N4024" t="s">
        <v>8269</v>
      </c>
      <c r="O4024" s="10">
        <f>ROUND(Table1[[#This Row],[pledged]]/Table1[[#This Row],[goal]]*100,0)</f>
        <v>0</v>
      </c>
      <c r="P4024">
        <f>IFERROR(ROUND(Table1[[#This Row],[pledged]]/Table1[[#This Row],[backers_count]],2),0)</f>
        <v>0</v>
      </c>
      <c r="Q4024" t="s">
        <v>8324</v>
      </c>
      <c r="R4024" t="s">
        <v>8327</v>
      </c>
      <c r="S4024" s="14">
        <f>(((Table1[[#This Row],[launched_at]]/60)/60)/24)+DATE(1970,1,1)</f>
        <v>42390.002650462964</v>
      </c>
      <c r="T4024" s="14">
        <f>(((Table1[[#This Row],[deadline]]/60)/60)/24)+DATE(1970,1,1)</f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9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 t="s">
        <v>8308</v>
      </c>
      <c r="M4025" t="b">
        <v>0</v>
      </c>
      <c r="N4025" t="s">
        <v>8269</v>
      </c>
      <c r="O4025" s="10">
        <f>ROUND(Table1[[#This Row],[pledged]]/Table1[[#This Row],[goal]]*100,0)</f>
        <v>0</v>
      </c>
      <c r="P4025">
        <f>IFERROR(ROUND(Table1[[#This Row],[pledged]]/Table1[[#This Row],[backers_count]],2),0)</f>
        <v>0</v>
      </c>
      <c r="Q4025" t="s">
        <v>8324</v>
      </c>
      <c r="R4025" t="s">
        <v>8327</v>
      </c>
      <c r="S4025" s="14">
        <f>(((Table1[[#This Row],[launched_at]]/60)/60)/24)+DATE(1970,1,1)</f>
        <v>41836.190937499996</v>
      </c>
      <c r="T4025" s="14">
        <f>(((Table1[[#This Row],[deadline]]/60)/60)/24)+DATE(1970,1,1)</f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9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 t="s">
        <v>8308</v>
      </c>
      <c r="M4026" t="b">
        <v>0</v>
      </c>
      <c r="N4026" t="s">
        <v>8269</v>
      </c>
      <c r="O4026" s="10">
        <f>ROUND(Table1[[#This Row],[pledged]]/Table1[[#This Row],[goal]]*100,0)</f>
        <v>0</v>
      </c>
      <c r="P4026">
        <f>IFERROR(ROUND(Table1[[#This Row],[pledged]]/Table1[[#This Row],[backers_count]],2),0)</f>
        <v>0</v>
      </c>
      <c r="Q4026" t="s">
        <v>8324</v>
      </c>
      <c r="R4026" t="s">
        <v>8327</v>
      </c>
      <c r="S4026" s="14">
        <f>(((Table1[[#This Row],[launched_at]]/60)/60)/24)+DATE(1970,1,1)</f>
        <v>41954.545081018514</v>
      </c>
      <c r="T4026" s="14">
        <f>(((Table1[[#This Row],[deadline]]/60)/60)/24)+DATE(1970,1,1)</f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9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 t="s">
        <v>8308</v>
      </c>
      <c r="M4027" t="b">
        <v>0</v>
      </c>
      <c r="N4027" t="s">
        <v>8269</v>
      </c>
      <c r="O4027" s="10">
        <f>ROUND(Table1[[#This Row],[pledged]]/Table1[[#This Row],[goal]]*100,0)</f>
        <v>0</v>
      </c>
      <c r="P4027">
        <f>IFERROR(ROUND(Table1[[#This Row],[pledged]]/Table1[[#This Row],[backers_count]],2),0)</f>
        <v>0</v>
      </c>
      <c r="Q4027" t="s">
        <v>8324</v>
      </c>
      <c r="R4027" t="s">
        <v>8327</v>
      </c>
      <c r="S4027" s="14">
        <f>(((Table1[[#This Row],[launched_at]]/60)/60)/24)+DATE(1970,1,1)</f>
        <v>41950.114108796297</v>
      </c>
      <c r="T4027" s="14">
        <f>(((Table1[[#This Row],[deadline]]/60)/60)/24)+DATE(1970,1,1)</f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9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 t="s">
        <v>8308</v>
      </c>
      <c r="M4028" t="b">
        <v>0</v>
      </c>
      <c r="N4028" t="s">
        <v>8269</v>
      </c>
      <c r="O4028" s="10">
        <f>ROUND(Table1[[#This Row],[pledged]]/Table1[[#This Row],[goal]]*100,0)</f>
        <v>0</v>
      </c>
      <c r="P4028">
        <f>IFERROR(ROUND(Table1[[#This Row],[pledged]]/Table1[[#This Row],[backers_count]],2),0)</f>
        <v>0</v>
      </c>
      <c r="Q4028" t="s">
        <v>8324</v>
      </c>
      <c r="R4028" t="s">
        <v>8327</v>
      </c>
      <c r="S4028" s="14">
        <f>(((Table1[[#This Row],[launched_at]]/60)/60)/24)+DATE(1970,1,1)</f>
        <v>42115.11618055556</v>
      </c>
      <c r="T4028" s="14">
        <f>(((Table1[[#This Row],[deadline]]/60)/60)/24)+DATE(1970,1,1)</f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9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 t="s">
        <v>8308</v>
      </c>
      <c r="M4029" t="b">
        <v>0</v>
      </c>
      <c r="N4029" t="s">
        <v>8269</v>
      </c>
      <c r="O4029" s="10">
        <f>ROUND(Table1[[#This Row],[pledged]]/Table1[[#This Row],[goal]]*100,0)</f>
        <v>0</v>
      </c>
      <c r="P4029">
        <f>IFERROR(ROUND(Table1[[#This Row],[pledged]]/Table1[[#This Row],[backers_count]],2),0)</f>
        <v>0</v>
      </c>
      <c r="Q4029" t="s">
        <v>8324</v>
      </c>
      <c r="R4029" t="s">
        <v>8327</v>
      </c>
      <c r="S4029" s="14">
        <f>(((Table1[[#This Row],[launched_at]]/60)/60)/24)+DATE(1970,1,1)</f>
        <v>42171.743969907402</v>
      </c>
      <c r="T4029" s="14">
        <f>(((Table1[[#This Row],[deadline]]/60)/60)/24)+DATE(1970,1,1)</f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9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 t="s">
        <v>8308</v>
      </c>
      <c r="M4030" t="b">
        <v>0</v>
      </c>
      <c r="N4030" t="s">
        <v>8269</v>
      </c>
      <c r="O4030" s="10">
        <f>ROUND(Table1[[#This Row],[pledged]]/Table1[[#This Row],[goal]]*100,0)</f>
        <v>0</v>
      </c>
      <c r="P4030">
        <f>IFERROR(ROUND(Table1[[#This Row],[pledged]]/Table1[[#This Row],[backers_count]],2),0)</f>
        <v>0</v>
      </c>
      <c r="Q4030" t="s">
        <v>8324</v>
      </c>
      <c r="R4030" t="s">
        <v>8327</v>
      </c>
      <c r="S4030" s="14">
        <f>(((Table1[[#This Row],[launched_at]]/60)/60)/24)+DATE(1970,1,1)</f>
        <v>41916.597638888888</v>
      </c>
      <c r="T4030" s="14">
        <f>(((Table1[[#This Row],[deadline]]/60)/60)/24)+DATE(1970,1,1)</f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9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 t="s">
        <v>8308</v>
      </c>
      <c r="M4031" t="b">
        <v>0</v>
      </c>
      <c r="N4031" t="s">
        <v>8269</v>
      </c>
      <c r="O4031" s="10">
        <f>ROUND(Table1[[#This Row],[pledged]]/Table1[[#This Row],[goal]]*100,0)</f>
        <v>0</v>
      </c>
      <c r="P4031">
        <f>IFERROR(ROUND(Table1[[#This Row],[pledged]]/Table1[[#This Row],[backers_count]],2),0)</f>
        <v>0</v>
      </c>
      <c r="Q4031" t="s">
        <v>8324</v>
      </c>
      <c r="R4031" t="s">
        <v>8327</v>
      </c>
      <c r="S4031" s="14">
        <f>(((Table1[[#This Row],[launched_at]]/60)/60)/24)+DATE(1970,1,1)</f>
        <v>41922.535185185188</v>
      </c>
      <c r="T4031" s="14">
        <f>(((Table1[[#This Row],[deadline]]/60)/60)/24)+DATE(1970,1,1)</f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9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 t="s">
        <v>8308</v>
      </c>
      <c r="M4032" t="b">
        <v>0</v>
      </c>
      <c r="N4032" t="s">
        <v>8269</v>
      </c>
      <c r="O4032" s="10">
        <f>ROUND(Table1[[#This Row],[pledged]]/Table1[[#This Row],[goal]]*100,0)</f>
        <v>0</v>
      </c>
      <c r="P4032">
        <f>IFERROR(ROUND(Table1[[#This Row],[pledged]]/Table1[[#This Row],[backers_count]],2),0)</f>
        <v>0</v>
      </c>
      <c r="Q4032" t="s">
        <v>8324</v>
      </c>
      <c r="R4032" t="s">
        <v>8327</v>
      </c>
      <c r="S4032" s="14">
        <f>(((Table1[[#This Row],[launched_at]]/60)/60)/24)+DATE(1970,1,1)</f>
        <v>42037.986284722225</v>
      </c>
      <c r="T4032" s="14">
        <f>(((Table1[[#This Row],[deadline]]/60)/60)/24)+DATE(1970,1,1)</f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9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 t="s">
        <v>8308</v>
      </c>
      <c r="M4033" t="b">
        <v>0</v>
      </c>
      <c r="N4033" t="s">
        <v>8269</v>
      </c>
      <c r="O4033" s="10">
        <f>ROUND(Table1[[#This Row],[pledged]]/Table1[[#This Row],[goal]]*100,0)</f>
        <v>0</v>
      </c>
      <c r="P4033">
        <f>IFERROR(ROUND(Table1[[#This Row],[pledged]]/Table1[[#This Row],[backers_count]],2),0)</f>
        <v>0</v>
      </c>
      <c r="Q4033" t="s">
        <v>8324</v>
      </c>
      <c r="R4033" t="s">
        <v>8327</v>
      </c>
      <c r="S4033" s="14">
        <f>(((Table1[[#This Row],[launched_at]]/60)/60)/24)+DATE(1970,1,1)</f>
        <v>42515.078217592592</v>
      </c>
      <c r="T4033" s="14">
        <f>(((Table1[[#This Row],[deadline]]/60)/60)/24)+DATE(1970,1,1)</f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9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 t="s">
        <v>8308</v>
      </c>
      <c r="M4034" t="b">
        <v>0</v>
      </c>
      <c r="N4034" t="s">
        <v>8301</v>
      </c>
      <c r="O4034" s="10">
        <f>ROUND(Table1[[#This Row],[pledged]]/Table1[[#This Row],[goal]]*100,0)</f>
        <v>0</v>
      </c>
      <c r="P4034">
        <f>IFERROR(ROUND(Table1[[#This Row],[pledged]]/Table1[[#This Row],[backers_count]],2),0)</f>
        <v>0</v>
      </c>
      <c r="Q4034" t="s">
        <v>8324</v>
      </c>
      <c r="R4034" t="s">
        <v>8325</v>
      </c>
      <c r="S4034" s="14">
        <f>(((Table1[[#This Row],[launched_at]]/60)/60)/24)+DATE(1970,1,1)</f>
        <v>42077.129398148143</v>
      </c>
      <c r="T4034" s="14">
        <f>(((Table1[[#This Row],[deadline]]/60)/60)/24)+DATE(1970,1,1)</f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9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 t="s">
        <v>8308</v>
      </c>
      <c r="M4035" t="b">
        <v>0</v>
      </c>
      <c r="N4035" t="s">
        <v>8301</v>
      </c>
      <c r="O4035" s="10">
        <f>ROUND(Table1[[#This Row],[pledged]]/Table1[[#This Row],[goal]]*100,0)</f>
        <v>0</v>
      </c>
      <c r="P4035">
        <f>IFERROR(ROUND(Table1[[#This Row],[pledged]]/Table1[[#This Row],[backers_count]],2),0)</f>
        <v>0</v>
      </c>
      <c r="Q4035" t="s">
        <v>8324</v>
      </c>
      <c r="R4035" t="s">
        <v>8325</v>
      </c>
      <c r="S4035" s="14">
        <f>(((Table1[[#This Row],[launched_at]]/60)/60)/24)+DATE(1970,1,1)</f>
        <v>42118.139583333337</v>
      </c>
      <c r="T4035" s="14">
        <f>(((Table1[[#This Row],[deadline]]/60)/60)/24)+DATE(1970,1,1)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9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 t="s">
        <v>8308</v>
      </c>
      <c r="M4036" t="b">
        <v>0</v>
      </c>
      <c r="N4036" t="s">
        <v>8301</v>
      </c>
      <c r="O4036" s="10">
        <f>ROUND(Table1[[#This Row],[pledged]]/Table1[[#This Row],[goal]]*100,0)</f>
        <v>0</v>
      </c>
      <c r="P4036">
        <f>IFERROR(ROUND(Table1[[#This Row],[pledged]]/Table1[[#This Row],[backers_count]],2),0)</f>
        <v>0</v>
      </c>
      <c r="Q4036" t="s">
        <v>8324</v>
      </c>
      <c r="R4036" t="s">
        <v>8325</v>
      </c>
      <c r="S4036" s="14">
        <f>(((Table1[[#This Row],[launched_at]]/60)/60)/24)+DATE(1970,1,1)</f>
        <v>42362.36518518519</v>
      </c>
      <c r="T4036" s="14">
        <f>(((Table1[[#This Row],[deadline]]/60)/60)/24)+DATE(1970,1,1)</f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9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 t="s">
        <v>8308</v>
      </c>
      <c r="M4037" t="b">
        <v>0</v>
      </c>
      <c r="N4037" t="s">
        <v>8301</v>
      </c>
      <c r="O4037" s="10">
        <f>ROUND(Table1[[#This Row],[pledged]]/Table1[[#This Row],[goal]]*100,0)</f>
        <v>0</v>
      </c>
      <c r="P4037">
        <f>IFERROR(ROUND(Table1[[#This Row],[pledged]]/Table1[[#This Row],[backers_count]],2),0)</f>
        <v>0</v>
      </c>
      <c r="Q4037" t="s">
        <v>8324</v>
      </c>
      <c r="R4037" t="s">
        <v>8325</v>
      </c>
      <c r="S4037" s="14">
        <f>(((Table1[[#This Row],[launched_at]]/60)/60)/24)+DATE(1970,1,1)</f>
        <v>42790.583368055552</v>
      </c>
      <c r="T4037" s="14">
        <f>(((Table1[[#This Row],[deadline]]/60)/60)/24)+DATE(1970,1,1)</f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9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 t="s">
        <v>8308</v>
      </c>
      <c r="M4038" t="b">
        <v>0</v>
      </c>
      <c r="N4038" t="s">
        <v>8301</v>
      </c>
      <c r="O4038" s="10">
        <f>ROUND(Table1[[#This Row],[pledged]]/Table1[[#This Row],[goal]]*100,0)</f>
        <v>0</v>
      </c>
      <c r="P4038">
        <f>IFERROR(ROUND(Table1[[#This Row],[pledged]]/Table1[[#This Row],[backers_count]],2),0)</f>
        <v>0</v>
      </c>
      <c r="Q4038" t="s">
        <v>8324</v>
      </c>
      <c r="R4038" t="s">
        <v>8325</v>
      </c>
      <c r="S4038" s="14">
        <f>(((Table1[[#This Row],[launched_at]]/60)/60)/24)+DATE(1970,1,1)</f>
        <v>42438.779131944444</v>
      </c>
      <c r="T4038" s="14">
        <f>(((Table1[[#This Row],[deadline]]/60)/60)/24)+DATE(1970,1,1)</f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9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 t="s">
        <v>8308</v>
      </c>
      <c r="M4039" t="b">
        <v>0</v>
      </c>
      <c r="N4039" t="s">
        <v>8301</v>
      </c>
      <c r="O4039" s="10">
        <f>ROUND(Table1[[#This Row],[pledged]]/Table1[[#This Row],[goal]]*100,0)</f>
        <v>0</v>
      </c>
      <c r="P4039">
        <f>IFERROR(ROUND(Table1[[#This Row],[pledged]]/Table1[[#This Row],[backers_count]],2),0)</f>
        <v>0</v>
      </c>
      <c r="Q4039" t="s">
        <v>8324</v>
      </c>
      <c r="R4039" t="s">
        <v>8325</v>
      </c>
      <c r="S4039" s="14">
        <f>(((Table1[[#This Row],[launched_at]]/60)/60)/24)+DATE(1970,1,1)</f>
        <v>42498.008391203708</v>
      </c>
      <c r="T4039" s="14">
        <f>(((Table1[[#This Row],[deadline]]/60)/60)/24)+DATE(1970,1,1)</f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9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 t="s">
        <v>8308</v>
      </c>
      <c r="M4040" t="b">
        <v>0</v>
      </c>
      <c r="N4040" t="s">
        <v>8301</v>
      </c>
      <c r="O4040" s="10">
        <f>ROUND(Table1[[#This Row],[pledged]]/Table1[[#This Row],[goal]]*100,0)</f>
        <v>0</v>
      </c>
      <c r="P4040">
        <f>IFERROR(ROUND(Table1[[#This Row],[pledged]]/Table1[[#This Row],[backers_count]],2),0)</f>
        <v>0</v>
      </c>
      <c r="Q4040" t="s">
        <v>8324</v>
      </c>
      <c r="R4040" t="s">
        <v>8325</v>
      </c>
      <c r="S4040" s="14">
        <f>(((Table1[[#This Row],[launched_at]]/60)/60)/24)+DATE(1970,1,1)</f>
        <v>41863.757210648146</v>
      </c>
      <c r="T4040" s="14">
        <f>(((Table1[[#This Row],[deadline]]/60)/60)/24)+DATE(1970,1,1)</f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9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 t="s">
        <v>8308</v>
      </c>
      <c r="M4041" t="b">
        <v>0</v>
      </c>
      <c r="N4041" t="s">
        <v>8301</v>
      </c>
      <c r="O4041" s="10">
        <f>ROUND(Table1[[#This Row],[pledged]]/Table1[[#This Row],[goal]]*100,0)</f>
        <v>0</v>
      </c>
      <c r="P4041">
        <f>IFERROR(ROUND(Table1[[#This Row],[pledged]]/Table1[[#This Row],[backers_count]],2),0)</f>
        <v>0</v>
      </c>
      <c r="Q4041" t="s">
        <v>8324</v>
      </c>
      <c r="R4041" t="s">
        <v>8325</v>
      </c>
      <c r="S4041" s="14">
        <f>(((Table1[[#This Row],[launched_at]]/60)/60)/24)+DATE(1970,1,1)</f>
        <v>42027.832800925928</v>
      </c>
      <c r="T4041" s="14">
        <f>(((Table1[[#This Row],[deadline]]/60)/60)/24)+DATE(1970,1,1)</f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9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 t="s">
        <v>8308</v>
      </c>
      <c r="M4042" t="b">
        <v>0</v>
      </c>
      <c r="N4042" t="s">
        <v>8301</v>
      </c>
      <c r="O4042" s="10">
        <f>ROUND(Table1[[#This Row],[pledged]]/Table1[[#This Row],[goal]]*100,0)</f>
        <v>0</v>
      </c>
      <c r="P4042">
        <f>IFERROR(ROUND(Table1[[#This Row],[pledged]]/Table1[[#This Row],[backers_count]],2),0)</f>
        <v>0</v>
      </c>
      <c r="Q4042" t="s">
        <v>8324</v>
      </c>
      <c r="R4042" t="s">
        <v>8325</v>
      </c>
      <c r="S4042" s="14">
        <f>(((Table1[[#This Row],[launched_at]]/60)/60)/24)+DATE(1970,1,1)</f>
        <v>41851.636388888888</v>
      </c>
      <c r="T4042" s="14">
        <f>(((Table1[[#This Row],[deadline]]/60)/60)/24)+DATE(1970,1,1)</f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9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 t="s">
        <v>8308</v>
      </c>
      <c r="M4043" t="b">
        <v>0</v>
      </c>
      <c r="N4043" t="s">
        <v>8301</v>
      </c>
      <c r="O4043" s="10">
        <f>ROUND(Table1[[#This Row],[pledged]]/Table1[[#This Row],[goal]]*100,0)</f>
        <v>0</v>
      </c>
      <c r="P4043">
        <f>IFERROR(ROUND(Table1[[#This Row],[pledged]]/Table1[[#This Row],[backers_count]],2),0)</f>
        <v>0</v>
      </c>
      <c r="Q4043" t="s">
        <v>8324</v>
      </c>
      <c r="R4043" t="s">
        <v>8325</v>
      </c>
      <c r="S4043" s="14">
        <f>(((Table1[[#This Row],[launched_at]]/60)/60)/24)+DATE(1970,1,1)</f>
        <v>42433.650590277779</v>
      </c>
      <c r="T4043" s="14">
        <f>(((Table1[[#This Row],[deadline]]/60)/60)/24)+DATE(1970,1,1)</f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9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 t="s">
        <v>8308</v>
      </c>
      <c r="M4044" t="b">
        <v>0</v>
      </c>
      <c r="N4044" t="s">
        <v>8301</v>
      </c>
      <c r="O4044" s="10">
        <f>ROUND(Table1[[#This Row],[pledged]]/Table1[[#This Row],[goal]]*100,0)</f>
        <v>0</v>
      </c>
      <c r="P4044">
        <f>IFERROR(ROUND(Table1[[#This Row],[pledged]]/Table1[[#This Row],[backers_count]],2),0)</f>
        <v>0</v>
      </c>
      <c r="Q4044" t="s">
        <v>8324</v>
      </c>
      <c r="R4044" t="s">
        <v>8325</v>
      </c>
      <c r="S4044" s="14">
        <f>(((Table1[[#This Row],[launched_at]]/60)/60)/24)+DATE(1970,1,1)</f>
        <v>41834.784120370372</v>
      </c>
      <c r="T4044" s="14">
        <f>(((Table1[[#This Row],[deadline]]/60)/60)/24)+DATE(1970,1,1)</f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9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 t="s">
        <v>8308</v>
      </c>
      <c r="M4045" t="b">
        <v>0</v>
      </c>
      <c r="N4045" t="s">
        <v>8301</v>
      </c>
      <c r="O4045" s="10">
        <f>ROUND(Table1[[#This Row],[pledged]]/Table1[[#This Row],[goal]]*100,0)</f>
        <v>0</v>
      </c>
      <c r="P4045">
        <f>IFERROR(ROUND(Table1[[#This Row],[pledged]]/Table1[[#This Row],[backers_count]],2),0)</f>
        <v>0</v>
      </c>
      <c r="Q4045" t="s">
        <v>8324</v>
      </c>
      <c r="R4045" t="s">
        <v>8325</v>
      </c>
      <c r="S4045" s="14">
        <f>(((Table1[[#This Row],[launched_at]]/60)/60)/24)+DATE(1970,1,1)</f>
        <v>42293.922986111109</v>
      </c>
      <c r="T4045" s="14">
        <f>(((Table1[[#This Row],[deadline]]/60)/60)/24)+DATE(1970,1,1)</f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9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 t="s">
        <v>8308</v>
      </c>
      <c r="M4046" t="b">
        <v>0</v>
      </c>
      <c r="N4046" t="s">
        <v>8301</v>
      </c>
      <c r="O4046" s="10">
        <f>ROUND(Table1[[#This Row],[pledged]]/Table1[[#This Row],[goal]]*100,0)</f>
        <v>0</v>
      </c>
      <c r="P4046">
        <f>IFERROR(ROUND(Table1[[#This Row],[pledged]]/Table1[[#This Row],[backers_count]],2),0)</f>
        <v>0</v>
      </c>
      <c r="Q4046" t="s">
        <v>8324</v>
      </c>
      <c r="R4046" t="s">
        <v>8325</v>
      </c>
      <c r="S4046" s="14">
        <f>(((Table1[[#This Row],[launched_at]]/60)/60)/24)+DATE(1970,1,1)</f>
        <v>41843.632523148146</v>
      </c>
      <c r="T4046" s="14">
        <f>(((Table1[[#This Row],[deadline]]/60)/60)/24)+DATE(1970,1,1)</f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9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 t="s">
        <v>8308</v>
      </c>
      <c r="M4047" t="b">
        <v>0</v>
      </c>
      <c r="N4047" t="s">
        <v>8301</v>
      </c>
      <c r="O4047" s="10">
        <f>ROUND(Table1[[#This Row],[pledged]]/Table1[[#This Row],[goal]]*100,0)</f>
        <v>0</v>
      </c>
      <c r="P4047">
        <f>IFERROR(ROUND(Table1[[#This Row],[pledged]]/Table1[[#This Row],[backers_count]],2),0)</f>
        <v>0</v>
      </c>
      <c r="Q4047" t="s">
        <v>8324</v>
      </c>
      <c r="R4047" t="s">
        <v>8325</v>
      </c>
      <c r="S4047" s="14">
        <f>(((Table1[[#This Row],[launched_at]]/60)/60)/24)+DATE(1970,1,1)</f>
        <v>42346.20685185185</v>
      </c>
      <c r="T4047" s="14">
        <f>(((Table1[[#This Row],[deadline]]/60)/60)/24)+DATE(1970,1,1)</f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9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 t="s">
        <v>8308</v>
      </c>
      <c r="M4048" t="b">
        <v>0</v>
      </c>
      <c r="N4048" t="s">
        <v>8301</v>
      </c>
      <c r="O4048" s="10">
        <f>ROUND(Table1[[#This Row],[pledged]]/Table1[[#This Row],[goal]]*100,0)</f>
        <v>0</v>
      </c>
      <c r="P4048">
        <f>IFERROR(ROUND(Table1[[#This Row],[pledged]]/Table1[[#This Row],[backers_count]],2),0)</f>
        <v>0</v>
      </c>
      <c r="Q4048" t="s">
        <v>8324</v>
      </c>
      <c r="R4048" t="s">
        <v>8325</v>
      </c>
      <c r="S4048" s="14">
        <f>(((Table1[[#This Row],[launched_at]]/60)/60)/24)+DATE(1970,1,1)</f>
        <v>42034.856817129628</v>
      </c>
      <c r="T4048" s="14">
        <f>(((Table1[[#This Row],[deadline]]/60)/60)/24)+DATE(1970,1,1)</f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9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 t="s">
        <v>8308</v>
      </c>
      <c r="M4049" t="b">
        <v>0</v>
      </c>
      <c r="N4049" t="s">
        <v>8269</v>
      </c>
      <c r="O4049" s="10">
        <f>ROUND(Table1[[#This Row],[pledged]]/Table1[[#This Row],[goal]]*100,0)</f>
        <v>0</v>
      </c>
      <c r="P4049">
        <f>IFERROR(ROUND(Table1[[#This Row],[pledged]]/Table1[[#This Row],[backers_count]],2),0)</f>
        <v>0</v>
      </c>
      <c r="Q4049" t="s">
        <v>8324</v>
      </c>
      <c r="R4049" t="s">
        <v>8327</v>
      </c>
      <c r="S4049" s="14">
        <f>(((Table1[[#This Row],[launched_at]]/60)/60)/24)+DATE(1970,1,1)</f>
        <v>42809.645914351851</v>
      </c>
      <c r="T4049" s="14">
        <f>(((Table1[[#This Row],[deadline]]/60)/60)/24)+DATE(1970,1,1)</f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9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 t="s">
        <v>8308</v>
      </c>
      <c r="M4050" t="b">
        <v>0</v>
      </c>
      <c r="N4050" t="s">
        <v>8269</v>
      </c>
      <c r="O4050" s="10">
        <f>ROUND(Table1[[#This Row],[pledged]]/Table1[[#This Row],[goal]]*100,0)</f>
        <v>0</v>
      </c>
      <c r="P4050">
        <f>IFERROR(ROUND(Table1[[#This Row],[pledged]]/Table1[[#This Row],[backers_count]],2),0)</f>
        <v>0</v>
      </c>
      <c r="Q4050" t="s">
        <v>8324</v>
      </c>
      <c r="R4050" t="s">
        <v>8327</v>
      </c>
      <c r="S4050" s="14">
        <f>(((Table1[[#This Row],[launched_at]]/60)/60)/24)+DATE(1970,1,1)</f>
        <v>42808.358287037037</v>
      </c>
      <c r="T4050" s="14">
        <f>(((Table1[[#This Row],[deadline]]/60)/60)/24)+DATE(1970,1,1)</f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9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 t="s">
        <v>8308</v>
      </c>
      <c r="M4051" t="b">
        <v>0</v>
      </c>
      <c r="N4051" t="s">
        <v>8269</v>
      </c>
      <c r="O4051" s="10">
        <f>ROUND(Table1[[#This Row],[pledged]]/Table1[[#This Row],[goal]]*100,0)</f>
        <v>0</v>
      </c>
      <c r="P4051">
        <f>IFERROR(ROUND(Table1[[#This Row],[pledged]]/Table1[[#This Row],[backers_count]],2),0)</f>
        <v>0</v>
      </c>
      <c r="Q4051" t="s">
        <v>8324</v>
      </c>
      <c r="R4051" t="s">
        <v>8327</v>
      </c>
      <c r="S4051" s="14">
        <f>(((Table1[[#This Row],[launched_at]]/60)/60)/24)+DATE(1970,1,1)</f>
        <v>42762.040902777779</v>
      </c>
      <c r="T4051" s="14">
        <f>(((Table1[[#This Row],[deadline]]/60)/60)/24)+DATE(1970,1,1)</f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9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 t="s">
        <v>8308</v>
      </c>
      <c r="M4052" t="b">
        <v>0</v>
      </c>
      <c r="N4052" t="s">
        <v>8303</v>
      </c>
      <c r="O4052" s="10">
        <f>ROUND(Table1[[#This Row],[pledged]]/Table1[[#This Row],[goal]]*100,0)</f>
        <v>0</v>
      </c>
      <c r="P4052">
        <f>IFERROR(ROUND(Table1[[#This Row],[pledged]]/Table1[[#This Row],[backers_count]],2),0)</f>
        <v>0</v>
      </c>
      <c r="Q4052" t="s">
        <v>8324</v>
      </c>
      <c r="R4052" t="s">
        <v>8336</v>
      </c>
      <c r="S4052" s="14">
        <f>(((Table1[[#This Row],[launched_at]]/60)/60)/24)+DATE(1970,1,1)</f>
        <v>42683.151331018518</v>
      </c>
      <c r="T4052" s="14">
        <f>(((Table1[[#This Row],[deadline]]/60)/60)/24)+DATE(1970,1,1)</f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9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 t="s">
        <v>8308</v>
      </c>
      <c r="M4053" t="b">
        <v>0</v>
      </c>
      <c r="N4053" t="s">
        <v>8303</v>
      </c>
      <c r="O4053" s="10">
        <f>ROUND(Table1[[#This Row],[pledged]]/Table1[[#This Row],[goal]]*100,0)</f>
        <v>0</v>
      </c>
      <c r="P4053">
        <f>IFERROR(ROUND(Table1[[#This Row],[pledged]]/Table1[[#This Row],[backers_count]],2),0)</f>
        <v>0</v>
      </c>
      <c r="Q4053" t="s">
        <v>8324</v>
      </c>
      <c r="R4053" t="s">
        <v>8336</v>
      </c>
      <c r="S4053" s="14">
        <f>(((Table1[[#This Row],[launched_at]]/60)/60)/24)+DATE(1970,1,1)</f>
        <v>42182.062476851846</v>
      </c>
      <c r="T4053" s="14">
        <f>(((Table1[[#This Row],[deadline]]/60)/60)/24)+DATE(1970,1,1)</f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9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 t="s">
        <v>8308</v>
      </c>
      <c r="M4054" t="b">
        <v>0</v>
      </c>
      <c r="N4054" t="s">
        <v>8303</v>
      </c>
      <c r="O4054" s="10">
        <f>ROUND(Table1[[#This Row],[pledged]]/Table1[[#This Row],[goal]]*100,0)</f>
        <v>0</v>
      </c>
      <c r="P4054">
        <f>IFERROR(ROUND(Table1[[#This Row],[pledged]]/Table1[[#This Row],[backers_count]],2),0)</f>
        <v>0</v>
      </c>
      <c r="Q4054" t="s">
        <v>8324</v>
      </c>
      <c r="R4054" t="s">
        <v>8336</v>
      </c>
      <c r="S4054" s="14">
        <f>(((Table1[[#This Row],[launched_at]]/60)/60)/24)+DATE(1970,1,1)</f>
        <v>42172.686099537037</v>
      </c>
      <c r="T4054" s="14">
        <f>(((Table1[[#This Row],[deadline]]/60)/60)/24)+DATE(1970,1,1)</f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9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 t="s">
        <v>8308</v>
      </c>
      <c r="M4055" t="b">
        <v>0</v>
      </c>
      <c r="N4055" t="s">
        <v>8303</v>
      </c>
      <c r="O4055" s="10">
        <f>ROUND(Table1[[#This Row],[pledged]]/Table1[[#This Row],[goal]]*100,0)</f>
        <v>0</v>
      </c>
      <c r="P4055">
        <f>IFERROR(ROUND(Table1[[#This Row],[pledged]]/Table1[[#This Row],[backers_count]],2),0)</f>
        <v>0</v>
      </c>
      <c r="Q4055" t="s">
        <v>8324</v>
      </c>
      <c r="R4055" t="s">
        <v>8336</v>
      </c>
      <c r="S4055" s="14">
        <f>(((Table1[[#This Row],[launched_at]]/60)/60)/24)+DATE(1970,1,1)</f>
        <v>42236.276053240741</v>
      </c>
      <c r="T4055" s="14">
        <f>(((Table1[[#This Row],[deadline]]/60)/60)/24)+DATE(1970,1,1)</f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9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 t="s">
        <v>8308</v>
      </c>
      <c r="M4056" t="b">
        <v>0</v>
      </c>
      <c r="N4056" t="s">
        <v>8303</v>
      </c>
      <c r="O4056" s="10">
        <f>ROUND(Table1[[#This Row],[pledged]]/Table1[[#This Row],[goal]]*100,0)</f>
        <v>0</v>
      </c>
      <c r="P4056">
        <f>IFERROR(ROUND(Table1[[#This Row],[pledged]]/Table1[[#This Row],[backers_count]],2),0)</f>
        <v>0</v>
      </c>
      <c r="Q4056" t="s">
        <v>8324</v>
      </c>
      <c r="R4056" t="s">
        <v>8336</v>
      </c>
      <c r="S4056" s="14">
        <f>(((Table1[[#This Row],[launched_at]]/60)/60)/24)+DATE(1970,1,1)</f>
        <v>42291.833287037036</v>
      </c>
      <c r="T4056" s="14">
        <f>(((Table1[[#This Row],[deadline]]/60)/60)/24)+DATE(1970,1,1)</f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9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 t="s">
        <v>8308</v>
      </c>
      <c r="M4057" t="b">
        <v>0</v>
      </c>
      <c r="N4057" t="s">
        <v>8303</v>
      </c>
      <c r="O4057" s="10">
        <f>ROUND(Table1[[#This Row],[pledged]]/Table1[[#This Row],[goal]]*100,0)</f>
        <v>0</v>
      </c>
      <c r="P4057">
        <f>IFERROR(ROUND(Table1[[#This Row],[pledged]]/Table1[[#This Row],[backers_count]],2),0)</f>
        <v>0</v>
      </c>
      <c r="Q4057" t="s">
        <v>8324</v>
      </c>
      <c r="R4057" t="s">
        <v>8336</v>
      </c>
      <c r="S4057" s="14">
        <f>(((Table1[[#This Row],[launched_at]]/60)/60)/24)+DATE(1970,1,1)</f>
        <v>42226.694780092599</v>
      </c>
      <c r="T4057" s="14">
        <f>(((Table1[[#This Row],[deadline]]/60)/60)/24)+DATE(1970,1,1)</f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9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 t="s">
        <v>8308</v>
      </c>
      <c r="M4058" t="b">
        <v>0</v>
      </c>
      <c r="N4058" t="s">
        <v>8303</v>
      </c>
      <c r="O4058" s="10">
        <f>ROUND(Table1[[#This Row],[pledged]]/Table1[[#This Row],[goal]]*100,0)</f>
        <v>0</v>
      </c>
      <c r="P4058">
        <f>IFERROR(ROUND(Table1[[#This Row],[pledged]]/Table1[[#This Row],[backers_count]],2),0)</f>
        <v>0</v>
      </c>
      <c r="Q4058" t="s">
        <v>8324</v>
      </c>
      <c r="R4058" t="s">
        <v>8336</v>
      </c>
      <c r="S4058" s="14">
        <f>(((Table1[[#This Row],[launched_at]]/60)/60)/24)+DATE(1970,1,1)</f>
        <v>41899.627071759263</v>
      </c>
      <c r="T4058" s="14">
        <f>(((Table1[[#This Row],[deadline]]/60)/60)/24)+DATE(1970,1,1)</f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9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 t="s">
        <v>8308</v>
      </c>
      <c r="M4059" t="b">
        <v>0</v>
      </c>
      <c r="N4059" t="s">
        <v>8303</v>
      </c>
      <c r="O4059" s="10">
        <f>ROUND(Table1[[#This Row],[pledged]]/Table1[[#This Row],[goal]]*100,0)</f>
        <v>0</v>
      </c>
      <c r="P4059">
        <f>IFERROR(ROUND(Table1[[#This Row],[pledged]]/Table1[[#This Row],[backers_count]],2),0)</f>
        <v>0</v>
      </c>
      <c r="Q4059" t="s">
        <v>8324</v>
      </c>
      <c r="R4059" t="s">
        <v>8336</v>
      </c>
      <c r="S4059" s="14">
        <f>(((Table1[[#This Row],[launched_at]]/60)/60)/24)+DATE(1970,1,1)</f>
        <v>42285.143969907411</v>
      </c>
      <c r="T4059" s="14">
        <f>(((Table1[[#This Row],[deadline]]/60)/60)/24)+DATE(1970,1,1)</f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9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 t="s">
        <v>8308</v>
      </c>
      <c r="M4060" t="b">
        <v>0</v>
      </c>
      <c r="N4060" t="s">
        <v>8269</v>
      </c>
      <c r="O4060" s="10">
        <f>ROUND(Table1[[#This Row],[pledged]]/Table1[[#This Row],[goal]]*100,0)</f>
        <v>0</v>
      </c>
      <c r="P4060">
        <f>IFERROR(ROUND(Table1[[#This Row],[pledged]]/Table1[[#This Row],[backers_count]],2),0)</f>
        <v>0</v>
      </c>
      <c r="Q4060" t="s">
        <v>8324</v>
      </c>
      <c r="R4060" t="s">
        <v>8327</v>
      </c>
      <c r="S4060" s="14">
        <f>(((Table1[[#This Row],[launched_at]]/60)/60)/24)+DATE(1970,1,1)</f>
        <v>42103.024398148147</v>
      </c>
      <c r="T4060" s="14">
        <f>(((Table1[[#This Row],[deadline]]/60)/60)/24)+DATE(1970,1,1)</f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9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 t="s">
        <v>8308</v>
      </c>
      <c r="M4061" t="b">
        <v>0</v>
      </c>
      <c r="N4061" t="s">
        <v>8269</v>
      </c>
      <c r="O4061" s="10">
        <f>ROUND(Table1[[#This Row],[pledged]]/Table1[[#This Row],[goal]]*100,0)</f>
        <v>0</v>
      </c>
      <c r="P4061">
        <f>IFERROR(ROUND(Table1[[#This Row],[pledged]]/Table1[[#This Row],[backers_count]],2),0)</f>
        <v>0</v>
      </c>
      <c r="Q4061" t="s">
        <v>8324</v>
      </c>
      <c r="R4061" t="s">
        <v>8327</v>
      </c>
      <c r="S4061" s="14">
        <f>(((Table1[[#This Row],[launched_at]]/60)/60)/24)+DATE(1970,1,1)</f>
        <v>42325.920717592591</v>
      </c>
      <c r="T4061" s="14">
        <f>(((Table1[[#This Row],[deadline]]/60)/60)/24)+DATE(1970,1,1)</f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9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 t="s">
        <v>8308</v>
      </c>
      <c r="M4062" t="b">
        <v>0</v>
      </c>
      <c r="N4062" t="s">
        <v>8269</v>
      </c>
      <c r="O4062" s="10">
        <f>ROUND(Table1[[#This Row],[pledged]]/Table1[[#This Row],[goal]]*100,0)</f>
        <v>0</v>
      </c>
      <c r="P4062">
        <f>IFERROR(ROUND(Table1[[#This Row],[pledged]]/Table1[[#This Row],[backers_count]],2),0)</f>
        <v>0</v>
      </c>
      <c r="Q4062" t="s">
        <v>8324</v>
      </c>
      <c r="R4062" t="s">
        <v>8327</v>
      </c>
      <c r="S4062" s="14">
        <f>(((Table1[[#This Row],[launched_at]]/60)/60)/24)+DATE(1970,1,1)</f>
        <v>41793.710231481484</v>
      </c>
      <c r="T4062" s="14">
        <f>(((Table1[[#This Row],[deadline]]/60)/60)/24)+DATE(1970,1,1)</f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9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 t="s">
        <v>8308</v>
      </c>
      <c r="M4063" t="b">
        <v>0</v>
      </c>
      <c r="N4063" t="s">
        <v>8269</v>
      </c>
      <c r="O4063" s="10">
        <f>ROUND(Table1[[#This Row],[pledged]]/Table1[[#This Row],[goal]]*100,0)</f>
        <v>0</v>
      </c>
      <c r="P4063">
        <f>IFERROR(ROUND(Table1[[#This Row],[pledged]]/Table1[[#This Row],[backers_count]],2),0)</f>
        <v>0</v>
      </c>
      <c r="Q4063" t="s">
        <v>8324</v>
      </c>
      <c r="R4063" t="s">
        <v>8327</v>
      </c>
      <c r="S4063" s="14">
        <f>(((Table1[[#This Row],[launched_at]]/60)/60)/24)+DATE(1970,1,1)</f>
        <v>41793.814259259263</v>
      </c>
      <c r="T4063" s="14">
        <f>(((Table1[[#This Row],[deadline]]/60)/60)/24)+DATE(1970,1,1)</f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9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 t="s">
        <v>8308</v>
      </c>
      <c r="M4064" t="b">
        <v>0</v>
      </c>
      <c r="N4064" t="s">
        <v>8303</v>
      </c>
      <c r="O4064" s="10">
        <f>ROUND(Table1[[#This Row],[pledged]]/Table1[[#This Row],[goal]]*100,0)</f>
        <v>0</v>
      </c>
      <c r="P4064">
        <f>IFERROR(ROUND(Table1[[#This Row],[pledged]]/Table1[[#This Row],[backers_count]],2),0)</f>
        <v>0</v>
      </c>
      <c r="Q4064" t="s">
        <v>8324</v>
      </c>
      <c r="R4064" t="s">
        <v>8336</v>
      </c>
      <c r="S4064" s="14">
        <f>(((Table1[[#This Row],[launched_at]]/60)/60)/24)+DATE(1970,1,1)</f>
        <v>42666.666932870372</v>
      </c>
      <c r="T4064" s="14">
        <f>(((Table1[[#This Row],[deadline]]/60)/60)/24)+DATE(1970,1,1)</f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9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 t="s">
        <v>8308</v>
      </c>
      <c r="M4065" t="b">
        <v>0</v>
      </c>
      <c r="N4065" t="s">
        <v>8303</v>
      </c>
      <c r="O4065" s="10">
        <f>ROUND(Table1[[#This Row],[pledged]]/Table1[[#This Row],[goal]]*100,0)</f>
        <v>0</v>
      </c>
      <c r="P4065">
        <f>IFERROR(ROUND(Table1[[#This Row],[pledged]]/Table1[[#This Row],[backers_count]],2),0)</f>
        <v>0</v>
      </c>
      <c r="Q4065" t="s">
        <v>8324</v>
      </c>
      <c r="R4065" t="s">
        <v>8336</v>
      </c>
      <c r="S4065" s="14">
        <f>(((Table1[[#This Row],[launched_at]]/60)/60)/24)+DATE(1970,1,1)</f>
        <v>41766.692037037035</v>
      </c>
      <c r="T4065" s="14">
        <f>(((Table1[[#This Row],[deadline]]/60)/60)/24)+DATE(1970,1,1)</f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9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 t="s">
        <v>8308</v>
      </c>
      <c r="M4066" t="b">
        <v>0</v>
      </c>
      <c r="N4066" t="s">
        <v>8303</v>
      </c>
      <c r="O4066" s="10">
        <f>ROUND(Table1[[#This Row],[pledged]]/Table1[[#This Row],[goal]]*100,0)</f>
        <v>0</v>
      </c>
      <c r="P4066">
        <f>IFERROR(ROUND(Table1[[#This Row],[pledged]]/Table1[[#This Row],[backers_count]],2),0)</f>
        <v>0</v>
      </c>
      <c r="Q4066" t="s">
        <v>8324</v>
      </c>
      <c r="R4066" t="s">
        <v>8336</v>
      </c>
      <c r="S4066" s="14">
        <f>(((Table1[[#This Row],[launched_at]]/60)/60)/24)+DATE(1970,1,1)</f>
        <v>42269.126226851848</v>
      </c>
      <c r="T4066" s="14">
        <f>(((Table1[[#This Row],[deadline]]/60)/60)/24)+DATE(1970,1,1)</f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9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 t="s">
        <v>8308</v>
      </c>
      <c r="M4067" t="b">
        <v>0</v>
      </c>
      <c r="N4067" t="s">
        <v>8303</v>
      </c>
      <c r="O4067" s="10">
        <f>ROUND(Table1[[#This Row],[pledged]]/Table1[[#This Row],[goal]]*100,0)</f>
        <v>0</v>
      </c>
      <c r="P4067">
        <f>IFERROR(ROUND(Table1[[#This Row],[pledged]]/Table1[[#This Row],[backers_count]],2),0)</f>
        <v>0</v>
      </c>
      <c r="Q4067" t="s">
        <v>8324</v>
      </c>
      <c r="R4067" t="s">
        <v>8336</v>
      </c>
      <c r="S4067" s="14">
        <f>(((Table1[[#This Row],[launched_at]]/60)/60)/24)+DATE(1970,1,1)</f>
        <v>42527.00953703704</v>
      </c>
      <c r="T4067" s="14">
        <f>(((Table1[[#This Row],[deadline]]/60)/60)/24)+DATE(1970,1,1)</f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9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 t="s">
        <v>8308</v>
      </c>
      <c r="M4068" t="b">
        <v>0</v>
      </c>
      <c r="N4068" t="s">
        <v>8269</v>
      </c>
      <c r="O4068" s="10">
        <f>ROUND(Table1[[#This Row],[pledged]]/Table1[[#This Row],[goal]]*100,0)</f>
        <v>0</v>
      </c>
      <c r="P4068">
        <f>IFERROR(ROUND(Table1[[#This Row],[pledged]]/Table1[[#This Row],[backers_count]],2),0)</f>
        <v>0</v>
      </c>
      <c r="Q4068" t="s">
        <v>8324</v>
      </c>
      <c r="R4068" t="s">
        <v>8327</v>
      </c>
      <c r="S4068" s="14">
        <f>(((Table1[[#This Row],[launched_at]]/60)/60)/24)+DATE(1970,1,1)</f>
        <v>42253.633159722223</v>
      </c>
      <c r="T4068" s="14">
        <f>(((Table1[[#This Row],[deadline]]/60)/60)/24)+DATE(1970,1,1)</f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9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 t="s">
        <v>8308</v>
      </c>
      <c r="M4069" t="b">
        <v>0</v>
      </c>
      <c r="N4069" t="s">
        <v>8303</v>
      </c>
      <c r="O4069" s="10">
        <f>ROUND(Table1[[#This Row],[pledged]]/Table1[[#This Row],[goal]]*100,0)</f>
        <v>0</v>
      </c>
      <c r="P4069">
        <f>IFERROR(ROUND(Table1[[#This Row],[pledged]]/Table1[[#This Row],[backers_count]],2),0)</f>
        <v>0</v>
      </c>
      <c r="Q4069" t="s">
        <v>8324</v>
      </c>
      <c r="R4069" t="s">
        <v>8336</v>
      </c>
      <c r="S4069" s="14">
        <f>(((Table1[[#This Row],[launched_at]]/60)/60)/24)+DATE(1970,1,1)</f>
        <v>42180.145787037036</v>
      </c>
      <c r="T4069" s="14">
        <f>(((Table1[[#This Row],[deadline]]/60)/60)/24)+DATE(1970,1,1)</f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9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 t="s">
        <v>8308</v>
      </c>
      <c r="M4070" t="b">
        <v>0</v>
      </c>
      <c r="N4070" t="s">
        <v>8303</v>
      </c>
      <c r="O4070" s="10">
        <f>ROUND(Table1[[#This Row],[pledged]]/Table1[[#This Row],[goal]]*100,0)</f>
        <v>0</v>
      </c>
      <c r="P4070">
        <f>IFERROR(ROUND(Table1[[#This Row],[pledged]]/Table1[[#This Row],[backers_count]],2),0)</f>
        <v>0</v>
      </c>
      <c r="Q4070" t="s">
        <v>8324</v>
      </c>
      <c r="R4070" t="s">
        <v>8336</v>
      </c>
      <c r="S4070" s="14">
        <f>(((Table1[[#This Row],[launched_at]]/60)/60)/24)+DATE(1970,1,1)</f>
        <v>42255.696006944447</v>
      </c>
      <c r="T4070" s="14">
        <f>(((Table1[[#This Row],[deadline]]/60)/60)/24)+DATE(1970,1,1)</f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9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 t="s">
        <v>8308</v>
      </c>
      <c r="M4071" t="b">
        <v>0</v>
      </c>
      <c r="N4071" t="s">
        <v>8303</v>
      </c>
      <c r="O4071" s="10">
        <f>ROUND(Table1[[#This Row],[pledged]]/Table1[[#This Row],[goal]]*100,0)</f>
        <v>0</v>
      </c>
      <c r="P4071">
        <f>IFERROR(ROUND(Table1[[#This Row],[pledged]]/Table1[[#This Row],[backers_count]],2),0)</f>
        <v>0</v>
      </c>
      <c r="Q4071" t="s">
        <v>8324</v>
      </c>
      <c r="R4071" t="s">
        <v>8336</v>
      </c>
      <c r="S4071" s="14">
        <f>(((Table1[[#This Row],[launched_at]]/60)/60)/24)+DATE(1970,1,1)</f>
        <v>42007.016458333332</v>
      </c>
      <c r="T4071" s="14">
        <f>(((Table1[[#This Row],[deadline]]/60)/60)/24)+DATE(1970,1,1)</f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9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 t="s">
        <v>8308</v>
      </c>
      <c r="M4072" t="b">
        <v>0</v>
      </c>
      <c r="N4072" t="s">
        <v>8303</v>
      </c>
      <c r="O4072" s="10">
        <f>ROUND(Table1[[#This Row],[pledged]]/Table1[[#This Row],[goal]]*100,0)</f>
        <v>0</v>
      </c>
      <c r="P4072">
        <f>IFERROR(ROUND(Table1[[#This Row],[pledged]]/Table1[[#This Row],[backers_count]],2),0)</f>
        <v>0</v>
      </c>
      <c r="Q4072" t="s">
        <v>8324</v>
      </c>
      <c r="R4072" t="s">
        <v>8336</v>
      </c>
      <c r="S4072" s="14">
        <f>(((Table1[[#This Row],[launched_at]]/60)/60)/24)+DATE(1970,1,1)</f>
        <v>42615.346817129626</v>
      </c>
      <c r="T4072" s="14">
        <f>(((Table1[[#This Row],[deadline]]/60)/60)/24)+DATE(1970,1,1)</f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9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 t="s">
        <v>8308</v>
      </c>
      <c r="M4073" t="b">
        <v>0</v>
      </c>
      <c r="N4073" t="s">
        <v>8303</v>
      </c>
      <c r="O4073" s="10">
        <f>ROUND(Table1[[#This Row],[pledged]]/Table1[[#This Row],[goal]]*100,0)</f>
        <v>0</v>
      </c>
      <c r="P4073">
        <f>IFERROR(ROUND(Table1[[#This Row],[pledged]]/Table1[[#This Row],[backers_count]],2),0)</f>
        <v>0</v>
      </c>
      <c r="Q4073" t="s">
        <v>8324</v>
      </c>
      <c r="R4073" t="s">
        <v>8336</v>
      </c>
      <c r="S4073" s="14">
        <f>(((Table1[[#This Row],[launched_at]]/60)/60)/24)+DATE(1970,1,1)</f>
        <v>41999.861064814817</v>
      </c>
      <c r="T4073" s="14">
        <f>(((Table1[[#This Row],[deadline]]/60)/60)/24)+DATE(1970,1,1)</f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9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 t="s">
        <v>8308</v>
      </c>
      <c r="M4074" t="b">
        <v>0</v>
      </c>
      <c r="N4074" t="s">
        <v>8303</v>
      </c>
      <c r="O4074" s="10">
        <f>ROUND(Table1[[#This Row],[pledged]]/Table1[[#This Row],[goal]]*100,0)</f>
        <v>0</v>
      </c>
      <c r="P4074">
        <f>IFERROR(ROUND(Table1[[#This Row],[pledged]]/Table1[[#This Row],[backers_count]],2),0)</f>
        <v>0</v>
      </c>
      <c r="Q4074" t="s">
        <v>8324</v>
      </c>
      <c r="R4074" t="s">
        <v>8336</v>
      </c>
      <c r="S4074" s="14">
        <f>(((Table1[[#This Row],[launched_at]]/60)/60)/24)+DATE(1970,1,1)</f>
        <v>42373.983449074076</v>
      </c>
      <c r="T4074" s="14">
        <f>(((Table1[[#This Row],[deadline]]/60)/60)/24)+DATE(1970,1,1)</f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9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 t="s">
        <v>8308</v>
      </c>
      <c r="M4075" t="b">
        <v>0</v>
      </c>
      <c r="N4075" t="s">
        <v>8303</v>
      </c>
      <c r="O4075" s="10">
        <f>ROUND(Table1[[#This Row],[pledged]]/Table1[[#This Row],[goal]]*100,0)</f>
        <v>0</v>
      </c>
      <c r="P4075">
        <f>IFERROR(ROUND(Table1[[#This Row],[pledged]]/Table1[[#This Row],[backers_count]],2),0)</f>
        <v>0</v>
      </c>
      <c r="Q4075" t="s">
        <v>8324</v>
      </c>
      <c r="R4075" t="s">
        <v>8336</v>
      </c>
      <c r="S4075" s="14">
        <f>(((Table1[[#This Row],[launched_at]]/60)/60)/24)+DATE(1970,1,1)</f>
        <v>41854.602650462963</v>
      </c>
      <c r="T4075" s="14">
        <f>(((Table1[[#This Row],[deadline]]/60)/60)/24)+DATE(1970,1,1)</f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9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 t="s">
        <v>8308</v>
      </c>
      <c r="M4076" t="b">
        <v>0</v>
      </c>
      <c r="N4076" t="s">
        <v>8303</v>
      </c>
      <c r="O4076" s="10">
        <f>ROUND(Table1[[#This Row],[pledged]]/Table1[[#This Row],[goal]]*100,0)</f>
        <v>0</v>
      </c>
      <c r="P4076">
        <f>IFERROR(ROUND(Table1[[#This Row],[pledged]]/Table1[[#This Row],[backers_count]],2),0)</f>
        <v>0</v>
      </c>
      <c r="Q4076" t="s">
        <v>8324</v>
      </c>
      <c r="R4076" t="s">
        <v>8336</v>
      </c>
      <c r="S4076" s="14">
        <f>(((Table1[[#This Row],[launched_at]]/60)/60)/24)+DATE(1970,1,1)</f>
        <v>42065.791574074072</v>
      </c>
      <c r="T4076" s="14">
        <f>(((Table1[[#This Row],[deadline]]/60)/60)/24)+DATE(1970,1,1)</f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9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 t="s">
        <v>8308</v>
      </c>
      <c r="M4077" t="b">
        <v>0</v>
      </c>
      <c r="N4077" t="s">
        <v>8303</v>
      </c>
      <c r="O4077" s="10">
        <f>ROUND(Table1[[#This Row],[pledged]]/Table1[[#This Row],[goal]]*100,0)</f>
        <v>0</v>
      </c>
      <c r="P4077">
        <f>IFERROR(ROUND(Table1[[#This Row],[pledged]]/Table1[[#This Row],[backers_count]],2),0)</f>
        <v>0</v>
      </c>
      <c r="Q4077" t="s">
        <v>8324</v>
      </c>
      <c r="R4077" t="s">
        <v>8336</v>
      </c>
      <c r="S4077" s="14">
        <f>(((Table1[[#This Row],[launched_at]]/60)/60)/24)+DATE(1970,1,1)</f>
        <v>42469.951284722221</v>
      </c>
      <c r="T4077" s="14">
        <f>(((Table1[[#This Row],[deadline]]/60)/60)/24)+DATE(1970,1,1)</f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9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 t="s">
        <v>8308</v>
      </c>
      <c r="M4078" t="b">
        <v>0</v>
      </c>
      <c r="N4078" t="s">
        <v>8303</v>
      </c>
      <c r="O4078" s="10">
        <f>ROUND(Table1[[#This Row],[pledged]]/Table1[[#This Row],[goal]]*100,0)</f>
        <v>0</v>
      </c>
      <c r="P4078">
        <f>IFERROR(ROUND(Table1[[#This Row],[pledged]]/Table1[[#This Row],[backers_count]],2),0)</f>
        <v>0</v>
      </c>
      <c r="Q4078" t="s">
        <v>8324</v>
      </c>
      <c r="R4078" t="s">
        <v>8336</v>
      </c>
      <c r="S4078" s="14">
        <f>(((Table1[[#This Row],[launched_at]]/60)/60)/24)+DATE(1970,1,1)</f>
        <v>41954.228032407409</v>
      </c>
      <c r="T4078" s="14">
        <f>(((Table1[[#This Row],[deadline]]/60)/60)/24)+DATE(1970,1,1)</f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9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 t="s">
        <v>8308</v>
      </c>
      <c r="M4079" t="b">
        <v>0</v>
      </c>
      <c r="N4079" t="s">
        <v>8269</v>
      </c>
      <c r="O4079" s="10">
        <f>ROUND(Table1[[#This Row],[pledged]]/Table1[[#This Row],[goal]]*100,0)</f>
        <v>0</v>
      </c>
      <c r="P4079">
        <f>IFERROR(ROUND(Table1[[#This Row],[pledged]]/Table1[[#This Row],[backers_count]],2),0)</f>
        <v>0</v>
      </c>
      <c r="Q4079" t="s">
        <v>8324</v>
      </c>
      <c r="R4079" t="s">
        <v>8327</v>
      </c>
      <c r="S4079" s="14">
        <f>(((Table1[[#This Row],[launched_at]]/60)/60)/24)+DATE(1970,1,1)</f>
        <v>41867.652280092596</v>
      </c>
      <c r="T4079" s="14">
        <f>(((Table1[[#This Row],[deadline]]/60)/60)/24)+DATE(1970,1,1)</f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9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 t="s">
        <v>8308</v>
      </c>
      <c r="M4080" t="b">
        <v>0</v>
      </c>
      <c r="N4080" t="s">
        <v>8269</v>
      </c>
      <c r="O4080" s="10">
        <f>ROUND(Table1[[#This Row],[pledged]]/Table1[[#This Row],[goal]]*100,0)</f>
        <v>0</v>
      </c>
      <c r="P4080">
        <f>IFERROR(ROUND(Table1[[#This Row],[pledged]]/Table1[[#This Row],[backers_count]],2),0)</f>
        <v>0</v>
      </c>
      <c r="Q4080" t="s">
        <v>8324</v>
      </c>
      <c r="R4080" t="s">
        <v>8327</v>
      </c>
      <c r="S4080" s="14">
        <f>(((Table1[[#This Row],[launched_at]]/60)/60)/24)+DATE(1970,1,1)</f>
        <v>42186.01116898148</v>
      </c>
      <c r="T4080" s="14">
        <f>(((Table1[[#This Row],[deadline]]/60)/60)/24)+DATE(1970,1,1)</f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9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 t="s">
        <v>8308</v>
      </c>
      <c r="M4081" t="b">
        <v>0</v>
      </c>
      <c r="N4081" t="s">
        <v>8269</v>
      </c>
      <c r="O4081" s="10">
        <f>ROUND(Table1[[#This Row],[pledged]]/Table1[[#This Row],[goal]]*100,0)</f>
        <v>0</v>
      </c>
      <c r="P4081">
        <f>IFERROR(ROUND(Table1[[#This Row],[pledged]]/Table1[[#This Row],[backers_count]],2),0)</f>
        <v>0</v>
      </c>
      <c r="Q4081" t="s">
        <v>8324</v>
      </c>
      <c r="R4081" t="s">
        <v>8327</v>
      </c>
      <c r="S4081" s="14">
        <f>(((Table1[[#This Row],[launched_at]]/60)/60)/24)+DATE(1970,1,1)</f>
        <v>42494.471666666665</v>
      </c>
      <c r="T4081" s="14">
        <f>(((Table1[[#This Row],[deadline]]/60)/60)/24)+DATE(1970,1,1)</f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9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 t="s">
        <v>8308</v>
      </c>
      <c r="M4082" t="b">
        <v>0</v>
      </c>
      <c r="N4082" t="s">
        <v>8269</v>
      </c>
      <c r="O4082" s="10">
        <f>ROUND(Table1[[#This Row],[pledged]]/Table1[[#This Row],[goal]]*100,0)</f>
        <v>0</v>
      </c>
      <c r="P4082">
        <f>IFERROR(ROUND(Table1[[#This Row],[pledged]]/Table1[[#This Row],[backers_count]],2),0)</f>
        <v>0</v>
      </c>
      <c r="Q4082" t="s">
        <v>8324</v>
      </c>
      <c r="R4082" t="s">
        <v>8327</v>
      </c>
      <c r="S4082" s="14">
        <f>(((Table1[[#This Row],[launched_at]]/60)/60)/24)+DATE(1970,1,1)</f>
        <v>41926.542303240742</v>
      </c>
      <c r="T4082" s="14">
        <f>(((Table1[[#This Row],[deadline]]/60)/60)/24)+DATE(1970,1,1)</f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9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 t="s">
        <v>8308</v>
      </c>
      <c r="M4083" t="b">
        <v>0</v>
      </c>
      <c r="N4083" t="s">
        <v>8269</v>
      </c>
      <c r="O4083" s="10">
        <f>ROUND(Table1[[#This Row],[pledged]]/Table1[[#This Row],[goal]]*100,0)</f>
        <v>0</v>
      </c>
      <c r="P4083">
        <f>IFERROR(ROUND(Table1[[#This Row],[pledged]]/Table1[[#This Row],[backers_count]],2),0)</f>
        <v>0</v>
      </c>
      <c r="Q4083" t="s">
        <v>8324</v>
      </c>
      <c r="R4083" t="s">
        <v>8327</v>
      </c>
      <c r="S4083" s="14">
        <f>(((Table1[[#This Row],[launched_at]]/60)/60)/24)+DATE(1970,1,1)</f>
        <v>42433.338749999995</v>
      </c>
      <c r="T4083" s="14">
        <f>(((Table1[[#This Row],[deadline]]/60)/60)/24)+DATE(1970,1,1)</f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9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 t="s">
        <v>8308</v>
      </c>
      <c r="M4084" t="b">
        <v>0</v>
      </c>
      <c r="N4084" t="s">
        <v>8269</v>
      </c>
      <c r="O4084" s="10">
        <f>ROUND(Table1[[#This Row],[pledged]]/Table1[[#This Row],[goal]]*100,0)</f>
        <v>0</v>
      </c>
      <c r="P4084">
        <f>IFERROR(ROUND(Table1[[#This Row],[pledged]]/Table1[[#This Row],[backers_count]],2),0)</f>
        <v>0</v>
      </c>
      <c r="Q4084" t="s">
        <v>8324</v>
      </c>
      <c r="R4084" t="s">
        <v>8327</v>
      </c>
      <c r="S4084" s="14">
        <f>(((Table1[[#This Row],[launched_at]]/60)/60)/24)+DATE(1970,1,1)</f>
        <v>42228.151701388888</v>
      </c>
      <c r="T4084" s="14">
        <f>(((Table1[[#This Row],[deadline]]/60)/60)/24)+DATE(1970,1,1)</f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9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 t="s">
        <v>8308</v>
      </c>
      <c r="M4085" t="b">
        <v>0</v>
      </c>
      <c r="N4085" t="s">
        <v>8269</v>
      </c>
      <c r="O4085" s="10">
        <f>ROUND(Table1[[#This Row],[pledged]]/Table1[[#This Row],[goal]]*100,0)</f>
        <v>0</v>
      </c>
      <c r="P4085">
        <f>IFERROR(ROUND(Table1[[#This Row],[pledged]]/Table1[[#This Row],[backers_count]],2),0)</f>
        <v>0</v>
      </c>
      <c r="Q4085" t="s">
        <v>8324</v>
      </c>
      <c r="R4085" t="s">
        <v>8327</v>
      </c>
      <c r="S4085" s="14">
        <f>(((Table1[[#This Row],[launched_at]]/60)/60)/24)+DATE(1970,1,1)</f>
        <v>42675.262962962966</v>
      </c>
      <c r="T4085" s="14">
        <f>(((Table1[[#This Row],[deadline]]/60)/60)/24)+DATE(1970,1,1)</f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9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 t="s">
        <v>8308</v>
      </c>
      <c r="M4086" t="b">
        <v>0</v>
      </c>
      <c r="N4086" t="s">
        <v>8269</v>
      </c>
      <c r="O4086" s="10">
        <f>ROUND(Table1[[#This Row],[pledged]]/Table1[[#This Row],[goal]]*100,0)</f>
        <v>0</v>
      </c>
      <c r="P4086">
        <f>IFERROR(ROUND(Table1[[#This Row],[pledged]]/Table1[[#This Row],[backers_count]],2),0)</f>
        <v>0</v>
      </c>
      <c r="Q4086" t="s">
        <v>8324</v>
      </c>
      <c r="R4086" t="s">
        <v>8327</v>
      </c>
      <c r="S4086" s="14">
        <f>(((Table1[[#This Row],[launched_at]]/60)/60)/24)+DATE(1970,1,1)</f>
        <v>42111.904097222221</v>
      </c>
      <c r="T4086" s="14">
        <f>(((Table1[[#This Row],[deadline]]/60)/60)/24)+DATE(1970,1,1)</f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9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 t="s">
        <v>8308</v>
      </c>
      <c r="M4087" t="b">
        <v>0</v>
      </c>
      <c r="N4087" t="s">
        <v>8269</v>
      </c>
      <c r="O4087" s="10">
        <f>ROUND(Table1[[#This Row],[pledged]]/Table1[[#This Row],[goal]]*100,0)</f>
        <v>0</v>
      </c>
      <c r="P4087">
        <f>IFERROR(ROUND(Table1[[#This Row],[pledged]]/Table1[[#This Row],[backers_count]],2),0)</f>
        <v>0</v>
      </c>
      <c r="Q4087" t="s">
        <v>8324</v>
      </c>
      <c r="R4087" t="s">
        <v>8327</v>
      </c>
      <c r="S4087" s="14">
        <f>(((Table1[[#This Row],[launched_at]]/60)/60)/24)+DATE(1970,1,1)</f>
        <v>42213.662905092591</v>
      </c>
      <c r="T4087" s="14">
        <f>(((Table1[[#This Row],[deadline]]/60)/60)/24)+DATE(1970,1,1)</f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9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 t="s">
        <v>8308</v>
      </c>
      <c r="M4088" t="b">
        <v>0</v>
      </c>
      <c r="N4088" t="s">
        <v>8269</v>
      </c>
      <c r="O4088" s="10">
        <f>ROUND(Table1[[#This Row],[pledged]]/Table1[[#This Row],[goal]]*100,0)</f>
        <v>0</v>
      </c>
      <c r="P4088">
        <f>IFERROR(ROUND(Table1[[#This Row],[pledged]]/Table1[[#This Row],[backers_count]],2),0)</f>
        <v>0</v>
      </c>
      <c r="Q4088" t="s">
        <v>8324</v>
      </c>
      <c r="R4088" t="s">
        <v>8327</v>
      </c>
      <c r="S4088" s="14">
        <f>(((Table1[[#This Row],[launched_at]]/60)/60)/24)+DATE(1970,1,1)</f>
        <v>41829.325497685182</v>
      </c>
      <c r="T4088" s="14">
        <f>(((Table1[[#This Row],[deadline]]/60)/60)/24)+DATE(1970,1,1)</f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9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 t="s">
        <v>8308</v>
      </c>
      <c r="M4089" t="b">
        <v>0</v>
      </c>
      <c r="N4089" t="s">
        <v>8269</v>
      </c>
      <c r="O4089" s="10">
        <f>ROUND(Table1[[#This Row],[pledged]]/Table1[[#This Row],[goal]]*100,0)</f>
        <v>0</v>
      </c>
      <c r="P4089">
        <f>IFERROR(ROUND(Table1[[#This Row],[pledged]]/Table1[[#This Row],[backers_count]],2),0)</f>
        <v>0</v>
      </c>
      <c r="Q4089" t="s">
        <v>8324</v>
      </c>
      <c r="R4089" t="s">
        <v>8327</v>
      </c>
      <c r="S4089" s="14">
        <f>(((Table1[[#This Row],[launched_at]]/60)/60)/24)+DATE(1970,1,1)</f>
        <v>42550.048449074078</v>
      </c>
      <c r="T4089" s="14">
        <f>(((Table1[[#This Row],[deadline]]/60)/60)/24)+DATE(1970,1,1)</f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9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 t="s">
        <v>8308</v>
      </c>
      <c r="M4090" t="b">
        <v>0</v>
      </c>
      <c r="N4090" t="s">
        <v>8269</v>
      </c>
      <c r="O4090" s="10">
        <f>ROUND(Table1[[#This Row],[pledged]]/Table1[[#This Row],[goal]]*100,0)</f>
        <v>0</v>
      </c>
      <c r="P4090">
        <f>IFERROR(ROUND(Table1[[#This Row],[pledged]]/Table1[[#This Row],[backers_count]],2),0)</f>
        <v>0</v>
      </c>
      <c r="Q4090" t="s">
        <v>8324</v>
      </c>
      <c r="R4090" t="s">
        <v>8327</v>
      </c>
      <c r="S4090" s="14">
        <f>(((Table1[[#This Row],[launched_at]]/60)/60)/24)+DATE(1970,1,1)</f>
        <v>41774.651203703703</v>
      </c>
      <c r="T4090" s="14">
        <f>(((Table1[[#This Row],[deadline]]/60)/60)/24)+DATE(1970,1,1)</f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9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 t="s">
        <v>8308</v>
      </c>
      <c r="M4091" t="b">
        <v>0</v>
      </c>
      <c r="N4091" t="s">
        <v>8269</v>
      </c>
      <c r="O4091" s="10">
        <f>ROUND(Table1[[#This Row],[pledged]]/Table1[[#This Row],[goal]]*100,0)</f>
        <v>0</v>
      </c>
      <c r="P4091">
        <f>IFERROR(ROUND(Table1[[#This Row],[pledged]]/Table1[[#This Row],[backers_count]],2),0)</f>
        <v>0</v>
      </c>
      <c r="Q4091" t="s">
        <v>8324</v>
      </c>
      <c r="R4091" t="s">
        <v>8327</v>
      </c>
      <c r="S4091" s="14">
        <f>(((Table1[[#This Row],[launched_at]]/60)/60)/24)+DATE(1970,1,1)</f>
        <v>42457.932025462964</v>
      </c>
      <c r="T4091" s="14">
        <f>(((Table1[[#This Row],[deadline]]/60)/60)/24)+DATE(1970,1,1)</f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9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 t="s">
        <v>8308</v>
      </c>
      <c r="M4092" t="b">
        <v>0</v>
      </c>
      <c r="N4092" t="s">
        <v>8269</v>
      </c>
      <c r="O4092" s="10">
        <f>ROUND(Table1[[#This Row],[pledged]]/Table1[[#This Row],[goal]]*100,0)</f>
        <v>0</v>
      </c>
      <c r="P4092">
        <f>IFERROR(ROUND(Table1[[#This Row],[pledged]]/Table1[[#This Row],[backers_count]],2),0)</f>
        <v>0</v>
      </c>
      <c r="Q4092" t="s">
        <v>8324</v>
      </c>
      <c r="R4092" t="s">
        <v>8327</v>
      </c>
      <c r="S4092" s="14">
        <f>(((Table1[[#This Row],[launched_at]]/60)/60)/24)+DATE(1970,1,1)</f>
        <v>42296.154131944444</v>
      </c>
      <c r="T4092" s="14">
        <f>(((Table1[[#This Row],[deadline]]/60)/60)/24)+DATE(1970,1,1)</f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9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 t="s">
        <v>8308</v>
      </c>
      <c r="M4093" t="b">
        <v>0</v>
      </c>
      <c r="N4093" t="s">
        <v>8269</v>
      </c>
      <c r="O4093" s="10">
        <f>ROUND(Table1[[#This Row],[pledged]]/Table1[[#This Row],[goal]]*100,0)</f>
        <v>0</v>
      </c>
      <c r="P4093">
        <f>IFERROR(ROUND(Table1[[#This Row],[pledged]]/Table1[[#This Row],[backers_count]],2),0)</f>
        <v>0</v>
      </c>
      <c r="Q4093" t="s">
        <v>8324</v>
      </c>
      <c r="R4093" t="s">
        <v>8327</v>
      </c>
      <c r="S4093" s="14">
        <f>(((Table1[[#This Row],[launched_at]]/60)/60)/24)+DATE(1970,1,1)</f>
        <v>42534.866875</v>
      </c>
      <c r="T4093" s="14">
        <f>(((Table1[[#This Row],[deadline]]/60)/60)/24)+DATE(1970,1,1)</f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9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 t="s">
        <v>8308</v>
      </c>
      <c r="M4094" t="b">
        <v>0</v>
      </c>
      <c r="N4094" t="s">
        <v>8269</v>
      </c>
      <c r="O4094" s="10">
        <f>ROUND(Table1[[#This Row],[pledged]]/Table1[[#This Row],[goal]]*100,0)</f>
        <v>0</v>
      </c>
      <c r="P4094">
        <f>IFERROR(ROUND(Table1[[#This Row],[pledged]]/Table1[[#This Row],[backers_count]],2),0)</f>
        <v>0</v>
      </c>
      <c r="Q4094" t="s">
        <v>8324</v>
      </c>
      <c r="R4094" t="s">
        <v>8327</v>
      </c>
      <c r="S4094" s="14">
        <f>(((Table1[[#This Row],[launched_at]]/60)/60)/24)+DATE(1970,1,1)</f>
        <v>42286.749780092592</v>
      </c>
      <c r="T4094" s="14">
        <f>(((Table1[[#This Row],[deadline]]/60)/60)/24)+DATE(1970,1,1)</f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9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 t="s">
        <v>8308</v>
      </c>
      <c r="M4095" t="b">
        <v>0</v>
      </c>
      <c r="N4095" t="s">
        <v>8269</v>
      </c>
      <c r="O4095" s="10">
        <f>ROUND(Table1[[#This Row],[pledged]]/Table1[[#This Row],[goal]]*100,0)</f>
        <v>0</v>
      </c>
      <c r="P4095">
        <f>IFERROR(ROUND(Table1[[#This Row],[pledged]]/Table1[[#This Row],[backers_count]],2),0)</f>
        <v>0</v>
      </c>
      <c r="Q4095" t="s">
        <v>8324</v>
      </c>
      <c r="R4095" t="s">
        <v>8327</v>
      </c>
      <c r="S4095" s="14">
        <f>(((Table1[[#This Row],[launched_at]]/60)/60)/24)+DATE(1970,1,1)</f>
        <v>42069.391446759255</v>
      </c>
      <c r="T4095" s="14">
        <f>(((Table1[[#This Row],[deadline]]/60)/60)/24)+DATE(1970,1,1)</f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9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 t="s">
        <v>8308</v>
      </c>
      <c r="M4096" t="b">
        <v>0</v>
      </c>
      <c r="N4096" t="s">
        <v>8269</v>
      </c>
      <c r="O4096" s="10">
        <f>ROUND(Table1[[#This Row],[pledged]]/Table1[[#This Row],[goal]]*100,0)</f>
        <v>0</v>
      </c>
      <c r="P4096">
        <f>IFERROR(ROUND(Table1[[#This Row],[pledged]]/Table1[[#This Row],[backers_count]],2),0)</f>
        <v>0</v>
      </c>
      <c r="Q4096" t="s">
        <v>8324</v>
      </c>
      <c r="R4096" t="s">
        <v>8327</v>
      </c>
      <c r="S4096" s="14">
        <f>(((Table1[[#This Row],[launched_at]]/60)/60)/24)+DATE(1970,1,1)</f>
        <v>42096.544548611113</v>
      </c>
      <c r="T4096" s="14">
        <f>(((Table1[[#This Row],[deadline]]/60)/60)/24)+DATE(1970,1,1)</f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9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 t="s">
        <v>8308</v>
      </c>
      <c r="M4097" t="b">
        <v>0</v>
      </c>
      <c r="N4097" t="s">
        <v>8269</v>
      </c>
      <c r="O4097" s="10">
        <f>ROUND(Table1[[#This Row],[pledged]]/Table1[[#This Row],[goal]]*100,0)</f>
        <v>0</v>
      </c>
      <c r="P4097">
        <f>IFERROR(ROUND(Table1[[#This Row],[pledged]]/Table1[[#This Row],[backers_count]],2),0)</f>
        <v>0</v>
      </c>
      <c r="Q4097" t="s">
        <v>8324</v>
      </c>
      <c r="R4097" t="s">
        <v>8327</v>
      </c>
      <c r="S4097" s="14">
        <f>(((Table1[[#This Row],[launched_at]]/60)/60)/24)+DATE(1970,1,1)</f>
        <v>42419.246168981481</v>
      </c>
      <c r="T4097" s="14">
        <f>(((Table1[[#This Row],[deadline]]/60)/60)/24)+DATE(1970,1,1)</f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9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 t="s">
        <v>8308</v>
      </c>
      <c r="M4098" t="b">
        <v>0</v>
      </c>
      <c r="N4098" t="s">
        <v>8269</v>
      </c>
      <c r="O4098" s="10">
        <f>ROUND(Table1[[#This Row],[pledged]]/Table1[[#This Row],[goal]]*100,0)</f>
        <v>0</v>
      </c>
      <c r="P4098">
        <f>IFERROR(ROUND(Table1[[#This Row],[pledged]]/Table1[[#This Row],[backers_count]],2),0)</f>
        <v>0</v>
      </c>
      <c r="Q4098" t="s">
        <v>8324</v>
      </c>
      <c r="R4098" t="s">
        <v>8327</v>
      </c>
      <c r="S4098" s="14">
        <f>(((Table1[[#This Row],[launched_at]]/60)/60)/24)+DATE(1970,1,1)</f>
        <v>42408.999571759254</v>
      </c>
      <c r="T4098" s="14">
        <f>(((Table1[[#This Row],[deadline]]/60)/60)/24)+DATE(1970,1,1)</f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9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 t="s">
        <v>8308</v>
      </c>
      <c r="M4099" t="b">
        <v>0</v>
      </c>
      <c r="N4099" t="s">
        <v>8269</v>
      </c>
      <c r="O4099" s="10">
        <f>ROUND(Table1[[#This Row],[pledged]]/Table1[[#This Row],[goal]]*100,0)</f>
        <v>0</v>
      </c>
      <c r="P4099">
        <f>IFERROR(ROUND(Table1[[#This Row],[pledged]]/Table1[[#This Row],[backers_count]],2),0)</f>
        <v>0</v>
      </c>
      <c r="Q4099" t="s">
        <v>8324</v>
      </c>
      <c r="R4099" t="s">
        <v>8327</v>
      </c>
      <c r="S4099" s="14">
        <f>(((Table1[[#This Row],[launched_at]]/60)/60)/24)+DATE(1970,1,1)</f>
        <v>42282.655543981484</v>
      </c>
      <c r="T4099" s="14">
        <f>(((Table1[[#This Row],[deadline]]/60)/60)/24)+DATE(1970,1,1)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9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 t="s">
        <v>8308</v>
      </c>
      <c r="M4100" t="b">
        <v>0</v>
      </c>
      <c r="N4100" t="s">
        <v>8269</v>
      </c>
      <c r="O4100" s="10">
        <f>ROUND(Table1[[#This Row],[pledged]]/Table1[[#This Row],[goal]]*100,0)</f>
        <v>0</v>
      </c>
      <c r="P4100">
        <f>IFERROR(ROUND(Table1[[#This Row],[pledged]]/Table1[[#This Row],[backers_count]],2),0)</f>
        <v>0</v>
      </c>
      <c r="Q4100" t="s">
        <v>8324</v>
      </c>
      <c r="R4100" t="s">
        <v>8327</v>
      </c>
      <c r="S4100" s="14">
        <f>(((Table1[[#This Row],[launched_at]]/60)/60)/24)+DATE(1970,1,1)</f>
        <v>42322.025115740747</v>
      </c>
      <c r="T4100" s="14">
        <f>(((Table1[[#This Row],[deadline]]/60)/60)/24)+DATE(1970,1,1)</f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9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 t="s">
        <v>8308</v>
      </c>
      <c r="M4101" t="b">
        <v>0</v>
      </c>
      <c r="N4101" t="s">
        <v>8269</v>
      </c>
      <c r="O4101" s="10">
        <f>ROUND(Table1[[#This Row],[pledged]]/Table1[[#This Row],[goal]]*100,0)</f>
        <v>0</v>
      </c>
      <c r="P4101">
        <f>IFERROR(ROUND(Table1[[#This Row],[pledged]]/Table1[[#This Row],[backers_count]],2),0)</f>
        <v>0</v>
      </c>
      <c r="Q4101" t="s">
        <v>8324</v>
      </c>
      <c r="R4101" t="s">
        <v>8327</v>
      </c>
      <c r="S4101" s="14">
        <f>(((Table1[[#This Row],[launched_at]]/60)/60)/24)+DATE(1970,1,1)</f>
        <v>41941.585231481484</v>
      </c>
      <c r="T4101" s="14">
        <f>(((Table1[[#This Row],[deadline]]/60)/60)/24)+DATE(1970,1,1)</f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9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 t="s">
        <v>8308</v>
      </c>
      <c r="M4102" t="b">
        <v>0</v>
      </c>
      <c r="N4102" t="s">
        <v>8269</v>
      </c>
      <c r="O4102" s="10">
        <f>ROUND(Table1[[#This Row],[pledged]]/Table1[[#This Row],[goal]]*100,0)</f>
        <v>0</v>
      </c>
      <c r="P4102">
        <f>IFERROR(ROUND(Table1[[#This Row],[pledged]]/Table1[[#This Row],[backers_count]],2),0)</f>
        <v>0</v>
      </c>
      <c r="Q4102" t="s">
        <v>8324</v>
      </c>
      <c r="R4102" t="s">
        <v>8327</v>
      </c>
      <c r="S4102" s="14">
        <f>(((Table1[[#This Row],[launched_at]]/60)/60)/24)+DATE(1970,1,1)</f>
        <v>41948.957465277781</v>
      </c>
      <c r="T4102" s="14">
        <f>(((Table1[[#This Row],[deadline]]/60)/60)/24)+DATE(1970,1,1)</f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9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 t="s">
        <v>8308</v>
      </c>
      <c r="M4103" t="b">
        <v>0</v>
      </c>
      <c r="N4103" t="s">
        <v>8269</v>
      </c>
      <c r="O4103" s="10">
        <f>ROUND(Table1[[#This Row],[pledged]]/Table1[[#This Row],[goal]]*100,0)</f>
        <v>0</v>
      </c>
      <c r="P4103">
        <f>IFERROR(ROUND(Table1[[#This Row],[pledged]]/Table1[[#This Row],[backers_count]],2),0)</f>
        <v>0</v>
      </c>
      <c r="Q4103" t="s">
        <v>8324</v>
      </c>
      <c r="R4103" t="s">
        <v>8327</v>
      </c>
      <c r="S4103" s="14">
        <f>(((Table1[[#This Row],[launched_at]]/60)/60)/24)+DATE(1970,1,1)</f>
        <v>41761.810150462967</v>
      </c>
      <c r="T4103" s="14">
        <f>(((Table1[[#This Row],[deadline]]/60)/60)/24)+DATE(1970,1,1)</f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9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 t="s">
        <v>8308</v>
      </c>
      <c r="M4104" t="b">
        <v>0</v>
      </c>
      <c r="N4104" t="s">
        <v>8269</v>
      </c>
      <c r="O4104" s="10">
        <f>ROUND(Table1[[#This Row],[pledged]]/Table1[[#This Row],[goal]]*100,0)</f>
        <v>0</v>
      </c>
      <c r="P4104">
        <f>IFERROR(ROUND(Table1[[#This Row],[pledged]]/Table1[[#This Row],[backers_count]],2),0)</f>
        <v>0</v>
      </c>
      <c r="Q4104" t="s">
        <v>8324</v>
      </c>
      <c r="R4104" t="s">
        <v>8327</v>
      </c>
      <c r="S4104" s="14">
        <f>(((Table1[[#This Row],[launched_at]]/60)/60)/24)+DATE(1970,1,1)</f>
        <v>42613.841261574074</v>
      </c>
      <c r="T4104" s="14">
        <f>(((Table1[[#This Row],[deadline]]/60)/60)/24)+DATE(1970,1,1)</f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9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 t="s">
        <v>8308</v>
      </c>
      <c r="M4105" t="b">
        <v>0</v>
      </c>
      <c r="N4105" t="s">
        <v>8269</v>
      </c>
      <c r="O4105" s="10">
        <f>ROUND(Table1[[#This Row],[pledged]]/Table1[[#This Row],[goal]]*100,0)</f>
        <v>0</v>
      </c>
      <c r="P4105">
        <f>IFERROR(ROUND(Table1[[#This Row],[pledged]]/Table1[[#This Row],[backers_count]],2),0)</f>
        <v>0</v>
      </c>
      <c r="Q4105" t="s">
        <v>8324</v>
      </c>
      <c r="R4105" t="s">
        <v>8327</v>
      </c>
      <c r="S4105" s="14">
        <f>(((Table1[[#This Row],[launched_at]]/60)/60)/24)+DATE(1970,1,1)</f>
        <v>42421.141469907408</v>
      </c>
      <c r="T4105" s="14">
        <f>(((Table1[[#This Row],[deadline]]/60)/60)/24)+DATE(1970,1,1)</f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9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 t="s">
        <v>8308</v>
      </c>
      <c r="M4106" t="b">
        <v>0</v>
      </c>
      <c r="N4106" t="s">
        <v>8269</v>
      </c>
      <c r="O4106" s="10">
        <f>ROUND(Table1[[#This Row],[pledged]]/Table1[[#This Row],[goal]]*100,0)</f>
        <v>0</v>
      </c>
      <c r="P4106">
        <f>IFERROR(ROUND(Table1[[#This Row],[pledged]]/Table1[[#This Row],[backers_count]],2),0)</f>
        <v>0</v>
      </c>
      <c r="Q4106" t="s">
        <v>8324</v>
      </c>
      <c r="R4106" t="s">
        <v>8327</v>
      </c>
      <c r="S4106" s="14">
        <f>(((Table1[[#This Row],[launched_at]]/60)/60)/24)+DATE(1970,1,1)</f>
        <v>42700.804756944446</v>
      </c>
      <c r="T4106" s="14">
        <f>(((Table1[[#This Row],[deadline]]/60)/60)/24)+DATE(1970,1,1)</f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9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 t="s">
        <v>8308</v>
      </c>
      <c r="M4107" t="b">
        <v>0</v>
      </c>
      <c r="N4107" t="s">
        <v>8269</v>
      </c>
      <c r="O4107" s="10">
        <f>ROUND(Table1[[#This Row],[pledged]]/Table1[[#This Row],[goal]]*100,0)</f>
        <v>0</v>
      </c>
      <c r="P4107">
        <f>IFERROR(ROUND(Table1[[#This Row],[pledged]]/Table1[[#This Row],[backers_count]],2),0)</f>
        <v>0</v>
      </c>
      <c r="Q4107" t="s">
        <v>8324</v>
      </c>
      <c r="R4107" t="s">
        <v>8327</v>
      </c>
      <c r="S4107" s="14">
        <f>(((Table1[[#This Row],[launched_at]]/60)/60)/24)+DATE(1970,1,1)</f>
        <v>41905.795706018522</v>
      </c>
      <c r="T4107" s="14">
        <f>(((Table1[[#This Row],[deadline]]/60)/60)/24)+DATE(1970,1,1)</f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9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 t="s">
        <v>8308</v>
      </c>
      <c r="M4108" t="b">
        <v>0</v>
      </c>
      <c r="N4108" t="s">
        <v>8269</v>
      </c>
      <c r="O4108" s="10">
        <f>ROUND(Table1[[#This Row],[pledged]]/Table1[[#This Row],[goal]]*100,0)</f>
        <v>0</v>
      </c>
      <c r="P4108">
        <f>IFERROR(ROUND(Table1[[#This Row],[pledged]]/Table1[[#This Row],[backers_count]],2),0)</f>
        <v>0</v>
      </c>
      <c r="Q4108" t="s">
        <v>8324</v>
      </c>
      <c r="R4108" t="s">
        <v>8327</v>
      </c>
      <c r="S4108" s="14">
        <f>(((Table1[[#This Row],[launched_at]]/60)/60)/24)+DATE(1970,1,1)</f>
        <v>42732.787523148145</v>
      </c>
      <c r="T4108" s="14">
        <f>(((Table1[[#This Row],[deadline]]/60)/60)/24)+DATE(1970,1,1)</f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9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 t="s">
        <v>8308</v>
      </c>
      <c r="M4109" t="b">
        <v>0</v>
      </c>
      <c r="N4109" t="s">
        <v>8269</v>
      </c>
      <c r="O4109" s="10">
        <f>ROUND(Table1[[#This Row],[pledged]]/Table1[[#This Row],[goal]]*100,0)</f>
        <v>0</v>
      </c>
      <c r="P4109">
        <f>IFERROR(ROUND(Table1[[#This Row],[pledged]]/Table1[[#This Row],[backers_count]],2),0)</f>
        <v>0</v>
      </c>
      <c r="Q4109" t="s">
        <v>8324</v>
      </c>
      <c r="R4109" t="s">
        <v>8327</v>
      </c>
      <c r="S4109" s="14">
        <f>(((Table1[[#This Row],[launched_at]]/60)/60)/24)+DATE(1970,1,1)</f>
        <v>42511.698101851856</v>
      </c>
      <c r="T4109" s="14">
        <f>(((Table1[[#This Row],[deadline]]/60)/60)/24)+DATE(1970,1,1)</f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9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 t="s">
        <v>8308</v>
      </c>
      <c r="M4110" t="b">
        <v>0</v>
      </c>
      <c r="N4110" t="s">
        <v>8269</v>
      </c>
      <c r="O4110" s="10">
        <f>ROUND(Table1[[#This Row],[pledged]]/Table1[[#This Row],[goal]]*100,0)</f>
        <v>0</v>
      </c>
      <c r="P4110">
        <f>IFERROR(ROUND(Table1[[#This Row],[pledged]]/Table1[[#This Row],[backers_count]],2),0)</f>
        <v>0</v>
      </c>
      <c r="Q4110" t="s">
        <v>8324</v>
      </c>
      <c r="R4110" t="s">
        <v>8327</v>
      </c>
      <c r="S4110" s="14">
        <f>(((Table1[[#This Row],[launched_at]]/60)/60)/24)+DATE(1970,1,1)</f>
        <v>42538.742893518516</v>
      </c>
      <c r="T4110" s="14">
        <f>(((Table1[[#This Row],[deadline]]/60)/60)/24)+DATE(1970,1,1)</f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9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 t="s">
        <v>8308</v>
      </c>
      <c r="M4111" t="b">
        <v>0</v>
      </c>
      <c r="N4111" t="s">
        <v>8269</v>
      </c>
      <c r="O4111" s="10">
        <f>ROUND(Table1[[#This Row],[pledged]]/Table1[[#This Row],[goal]]*100,0)</f>
        <v>0</v>
      </c>
      <c r="P4111">
        <f>IFERROR(ROUND(Table1[[#This Row],[pledged]]/Table1[[#This Row],[backers_count]],2),0)</f>
        <v>0</v>
      </c>
      <c r="Q4111" t="s">
        <v>8324</v>
      </c>
      <c r="R4111" t="s">
        <v>8327</v>
      </c>
      <c r="S4111" s="14">
        <f>(((Table1[[#This Row],[launched_at]]/60)/60)/24)+DATE(1970,1,1)</f>
        <v>42344.824502314819</v>
      </c>
      <c r="T4111" s="14">
        <f>(((Table1[[#This Row],[deadline]]/60)/60)/24)+DATE(1970,1,1)</f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9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 t="s">
        <v>8308</v>
      </c>
      <c r="M4112" t="b">
        <v>0</v>
      </c>
      <c r="N4112" t="s">
        <v>8269</v>
      </c>
      <c r="O4112" s="10">
        <f>ROUND(Table1[[#This Row],[pledged]]/Table1[[#This Row],[goal]]*100,0)</f>
        <v>0</v>
      </c>
      <c r="P4112">
        <f>IFERROR(ROUND(Table1[[#This Row],[pledged]]/Table1[[#This Row],[backers_count]],2),0)</f>
        <v>0</v>
      </c>
      <c r="Q4112" t="s">
        <v>8324</v>
      </c>
      <c r="R4112" t="s">
        <v>8327</v>
      </c>
      <c r="S4112" s="14">
        <f>(((Table1[[#This Row],[launched_at]]/60)/60)/24)+DATE(1970,1,1)</f>
        <v>42495.722187499996</v>
      </c>
      <c r="T4112" s="14">
        <f>(((Table1[[#This Row],[deadline]]/60)/60)/24)+DATE(1970,1,1)</f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9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 t="s">
        <v>8308</v>
      </c>
      <c r="M4113" t="b">
        <v>0</v>
      </c>
      <c r="N4113" t="s">
        <v>8269</v>
      </c>
      <c r="O4113" s="10">
        <f>ROUND(Table1[[#This Row],[pledged]]/Table1[[#This Row],[goal]]*100,0)</f>
        <v>0</v>
      </c>
      <c r="P4113">
        <f>IFERROR(ROUND(Table1[[#This Row],[pledged]]/Table1[[#This Row],[backers_count]],2),0)</f>
        <v>0</v>
      </c>
      <c r="Q4113" t="s">
        <v>8324</v>
      </c>
      <c r="R4113" t="s">
        <v>8327</v>
      </c>
      <c r="S4113" s="14">
        <f>(((Table1[[#This Row],[launched_at]]/60)/60)/24)+DATE(1970,1,1)</f>
        <v>41927.124884259261</v>
      </c>
      <c r="T4113" s="14">
        <f>(((Table1[[#This Row],[deadline]]/60)/60)/24)+DATE(1970,1,1)</f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9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 t="s">
        <v>8308</v>
      </c>
      <c r="M4114" t="b">
        <v>0</v>
      </c>
      <c r="N4114" t="s">
        <v>8269</v>
      </c>
      <c r="O4114" s="10">
        <f>ROUND(Table1[[#This Row],[pledged]]/Table1[[#This Row],[goal]]*100,0)</f>
        <v>0</v>
      </c>
      <c r="P4114">
        <f>IFERROR(ROUND(Table1[[#This Row],[pledged]]/Table1[[#This Row],[backers_count]],2),0)</f>
        <v>0</v>
      </c>
      <c r="Q4114" t="s">
        <v>8324</v>
      </c>
      <c r="R4114" t="s">
        <v>8327</v>
      </c>
      <c r="S4114" s="14">
        <f>(((Table1[[#This Row],[launched_at]]/60)/60)/24)+DATE(1970,1,1)</f>
        <v>42730.903726851851</v>
      </c>
      <c r="T4114" s="14">
        <f>(((Table1[[#This Row],[deadline]]/60)/60)/24)+DATE(1970,1,1)</f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9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 t="s">
        <v>8308</v>
      </c>
      <c r="M4115" t="b">
        <v>0</v>
      </c>
      <c r="N4115" t="s">
        <v>8269</v>
      </c>
      <c r="O4115" s="10">
        <f>ROUND(Table1[[#This Row],[pledged]]/Table1[[#This Row],[goal]]*100,0)</f>
        <v>0</v>
      </c>
      <c r="P4115">
        <f>IFERROR(ROUND(Table1[[#This Row],[pledged]]/Table1[[#This Row],[backers_count]],2),0)</f>
        <v>0</v>
      </c>
      <c r="Q4115" t="s">
        <v>8324</v>
      </c>
      <c r="R4115" t="s">
        <v>8327</v>
      </c>
      <c r="S4115" s="14">
        <f>(((Table1[[#This Row],[launched_at]]/60)/60)/24)+DATE(1970,1,1)</f>
        <v>42307.539398148147</v>
      </c>
      <c r="T4115" s="14">
        <f>(((Table1[[#This Row],[deadline]]/60)/60)/24)+DATE(1970,1,1)</f>
        <v>42337.581064814818</v>
      </c>
    </row>
    <row r="4116" spans="1:20" x14ac:dyDescent="0.25">
      <c r="D4116" s="9"/>
      <c r="O4116" s="16" t="e">
        <f>ROUND(Table1[[#This Row],[pledged]]/Table1[[#This Row],[goal]]*100,0)</f>
        <v>#DIV/0!</v>
      </c>
      <c r="P4116" s="13">
        <f>IFERROR(ROUND(Table1[[#This Row],[pledged]]/Table1[[#This Row],[backers_count]],2),0)</f>
        <v>0</v>
      </c>
      <c r="S4116" s="14">
        <f>(((Table1[[#This Row],[launched_at]]/60)/60)/24)+DATE(1970,1,1)</f>
        <v>25569</v>
      </c>
      <c r="T4116" s="14">
        <f>(((Table1[[#This Row],[deadline]]/60)/60)/24)+DATE(1970,1,1)</f>
        <v>25569</v>
      </c>
    </row>
  </sheetData>
  <phoneticPr fontId="2" type="noConversion"/>
  <conditionalFormatting sqref="F2:F4116">
    <cfRule type="cellIs" dxfId="62" priority="2" operator="equal">
      <formula>"failed"</formula>
    </cfRule>
    <cfRule type="cellIs" dxfId="61" priority="3" operator="equal">
      <formula>"canceled"</formula>
    </cfRule>
    <cfRule type="cellIs" dxfId="60" priority="4" operator="equal">
      <formula>"successful"</formula>
    </cfRule>
    <cfRule type="cellIs" dxfId="59" priority="5" operator="equal">
      <formula>"live"</formula>
    </cfRule>
  </conditionalFormatting>
  <conditionalFormatting sqref="O2:O411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F3D13-B19F-42A4-A3A2-C0B1F9093A50}">
  <dimension ref="A1:T1068"/>
  <sheetViews>
    <sheetView workbookViewId="0"/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1" customWidth="1"/>
    <col min="18" max="18" width="14" customWidth="1"/>
    <col min="19" max="19" width="25.140625" customWidth="1"/>
    <col min="20" max="20" width="21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300" x14ac:dyDescent="0.25">
      <c r="A2">
        <v>3838</v>
      </c>
      <c r="B2" s="3" t="s">
        <v>3835</v>
      </c>
      <c r="C2" s="3" t="s">
        <v>7947</v>
      </c>
      <c r="D2" s="9">
        <v>100000</v>
      </c>
      <c r="E2" s="8">
        <v>100824</v>
      </c>
      <c r="F2" t="s">
        <v>8218</v>
      </c>
      <c r="G2" t="s">
        <v>8234</v>
      </c>
      <c r="H2" t="s">
        <v>8254</v>
      </c>
      <c r="I2">
        <v>1432314209</v>
      </c>
      <c r="J2">
        <v>1429722209</v>
      </c>
      <c r="K2" t="b">
        <v>0</v>
      </c>
      <c r="L2">
        <v>100</v>
      </c>
      <c r="M2" t="b">
        <v>1</v>
      </c>
      <c r="N2" t="s">
        <v>8269</v>
      </c>
      <c r="O2" s="10">
        <v>101</v>
      </c>
      <c r="P2">
        <v>1008.24</v>
      </c>
      <c r="Q2" t="s">
        <v>8324</v>
      </c>
      <c r="R2" t="s">
        <v>8327</v>
      </c>
      <c r="S2" s="14">
        <v>42116.710752314815</v>
      </c>
      <c r="T2" s="14">
        <v>42146.710752314815</v>
      </c>
    </row>
    <row r="3" spans="1:20" ht="60" x14ac:dyDescent="0.25">
      <c r="A3">
        <v>3557</v>
      </c>
      <c r="B3" s="3" t="s">
        <v>3556</v>
      </c>
      <c r="C3" s="3" t="s">
        <v>7667</v>
      </c>
      <c r="D3" s="9">
        <v>100000</v>
      </c>
      <c r="E3" s="8">
        <v>100036</v>
      </c>
      <c r="F3" t="s">
        <v>8218</v>
      </c>
      <c r="G3" t="s">
        <v>8223</v>
      </c>
      <c r="H3" t="s">
        <v>8245</v>
      </c>
      <c r="I3">
        <v>1399271911</v>
      </c>
      <c r="J3">
        <v>1396334311</v>
      </c>
      <c r="K3" t="b">
        <v>0</v>
      </c>
      <c r="L3">
        <v>558</v>
      </c>
      <c r="M3" t="b">
        <v>1</v>
      </c>
      <c r="N3" t="s">
        <v>8269</v>
      </c>
      <c r="O3" s="10">
        <v>100</v>
      </c>
      <c r="P3">
        <v>179.28</v>
      </c>
      <c r="Q3" t="s">
        <v>8324</v>
      </c>
      <c r="R3" t="s">
        <v>8327</v>
      </c>
      <c r="S3" s="14">
        <v>41730.276747685188</v>
      </c>
      <c r="T3" s="14">
        <v>41764.276747685188</v>
      </c>
    </row>
    <row r="4" spans="1:20" ht="60" x14ac:dyDescent="0.25">
      <c r="A4">
        <v>3166</v>
      </c>
      <c r="B4" s="3" t="s">
        <v>3166</v>
      </c>
      <c r="C4" s="3" t="s">
        <v>7276</v>
      </c>
      <c r="D4" s="9">
        <v>35000</v>
      </c>
      <c r="E4" s="8">
        <v>56079.83</v>
      </c>
      <c r="F4" t="s">
        <v>8218</v>
      </c>
      <c r="G4" t="s">
        <v>8223</v>
      </c>
      <c r="H4" t="s">
        <v>8245</v>
      </c>
      <c r="I4">
        <v>1416988740</v>
      </c>
      <c r="J4">
        <v>1414514153</v>
      </c>
      <c r="K4" t="b">
        <v>1</v>
      </c>
      <c r="L4">
        <v>930</v>
      </c>
      <c r="M4" t="b">
        <v>1</v>
      </c>
      <c r="N4" t="s">
        <v>8269</v>
      </c>
      <c r="O4" s="10">
        <v>160</v>
      </c>
      <c r="P4">
        <v>60.3</v>
      </c>
      <c r="Q4" t="s">
        <v>8324</v>
      </c>
      <c r="R4" t="s">
        <v>8327</v>
      </c>
      <c r="S4" s="14">
        <v>41940.69158564815</v>
      </c>
      <c r="T4" s="14">
        <v>41969.332638888889</v>
      </c>
    </row>
    <row r="5" spans="1:20" ht="30" x14ac:dyDescent="0.25">
      <c r="A5">
        <v>3691</v>
      </c>
      <c r="B5" s="3" t="s">
        <v>3688</v>
      </c>
      <c r="C5" s="3" t="s">
        <v>7801</v>
      </c>
      <c r="D5" s="9">
        <v>40000</v>
      </c>
      <c r="E5" s="8">
        <v>51184</v>
      </c>
      <c r="F5" t="s">
        <v>8218</v>
      </c>
      <c r="G5" t="s">
        <v>8223</v>
      </c>
      <c r="H5" t="s">
        <v>8245</v>
      </c>
      <c r="I5">
        <v>1425272340</v>
      </c>
      <c r="J5">
        <v>1421426929</v>
      </c>
      <c r="K5" t="b">
        <v>0</v>
      </c>
      <c r="L5">
        <v>274</v>
      </c>
      <c r="M5" t="b">
        <v>1</v>
      </c>
      <c r="N5" t="s">
        <v>8269</v>
      </c>
      <c r="O5" s="10">
        <v>128</v>
      </c>
      <c r="P5">
        <v>186.8</v>
      </c>
      <c r="Q5" t="s">
        <v>8324</v>
      </c>
      <c r="R5" t="s">
        <v>8327</v>
      </c>
      <c r="S5" s="14">
        <v>42020.700567129628</v>
      </c>
      <c r="T5" s="14">
        <v>42065.207638888889</v>
      </c>
    </row>
    <row r="6" spans="1:20" ht="30" x14ac:dyDescent="0.25">
      <c r="A6">
        <v>3648</v>
      </c>
      <c r="B6" s="3" t="s">
        <v>3646</v>
      </c>
      <c r="C6" s="3" t="s">
        <v>7758</v>
      </c>
      <c r="D6" s="9">
        <v>40000</v>
      </c>
      <c r="E6" s="8">
        <v>40153</v>
      </c>
      <c r="F6" t="s">
        <v>8218</v>
      </c>
      <c r="G6" t="s">
        <v>8223</v>
      </c>
      <c r="H6" t="s">
        <v>8245</v>
      </c>
      <c r="I6">
        <v>1412492445</v>
      </c>
      <c r="J6">
        <v>1409900445</v>
      </c>
      <c r="K6" t="b">
        <v>0</v>
      </c>
      <c r="L6">
        <v>73</v>
      </c>
      <c r="M6" t="b">
        <v>1</v>
      </c>
      <c r="N6" t="s">
        <v>8269</v>
      </c>
      <c r="O6" s="10">
        <v>100</v>
      </c>
      <c r="P6">
        <v>550.04</v>
      </c>
      <c r="Q6" t="s">
        <v>8324</v>
      </c>
      <c r="R6" t="s">
        <v>8327</v>
      </c>
      <c r="S6" s="14">
        <v>41887.292187500003</v>
      </c>
      <c r="T6" s="14">
        <v>41917.292187500003</v>
      </c>
    </row>
    <row r="7" spans="1:20" ht="255" x14ac:dyDescent="0.25">
      <c r="A7">
        <v>3547</v>
      </c>
      <c r="B7" s="3" t="s">
        <v>3546</v>
      </c>
      <c r="C7" s="3" t="s">
        <v>7657</v>
      </c>
      <c r="D7" s="9">
        <v>35000</v>
      </c>
      <c r="E7" s="8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  <c r="M7" t="b">
        <v>1</v>
      </c>
      <c r="N7" t="s">
        <v>8269</v>
      </c>
      <c r="O7" s="10">
        <v>114</v>
      </c>
      <c r="P7">
        <v>119.18</v>
      </c>
      <c r="Q7" t="s">
        <v>8324</v>
      </c>
      <c r="R7" t="s">
        <v>8327</v>
      </c>
      <c r="S7" s="14">
        <v>42480.078715277778</v>
      </c>
      <c r="T7" s="14">
        <v>42504.165972222225</v>
      </c>
    </row>
    <row r="8" spans="1:20" ht="165" x14ac:dyDescent="0.25">
      <c r="A8">
        <v>3237</v>
      </c>
      <c r="B8" s="3" t="s">
        <v>3237</v>
      </c>
      <c r="C8" s="3" t="s">
        <v>7347</v>
      </c>
      <c r="D8" s="9">
        <v>35000</v>
      </c>
      <c r="E8" s="8">
        <v>35275.64</v>
      </c>
      <c r="F8" t="s">
        <v>8218</v>
      </c>
      <c r="G8" t="s">
        <v>8223</v>
      </c>
      <c r="H8" t="s">
        <v>8245</v>
      </c>
      <c r="I8">
        <v>1443499140</v>
      </c>
      <c r="J8">
        <v>1441452184</v>
      </c>
      <c r="K8" t="b">
        <v>1</v>
      </c>
      <c r="L8">
        <v>269</v>
      </c>
      <c r="M8" t="b">
        <v>1</v>
      </c>
      <c r="N8" t="s">
        <v>8269</v>
      </c>
      <c r="O8" s="10">
        <v>101</v>
      </c>
      <c r="P8">
        <v>131.13999999999999</v>
      </c>
      <c r="Q8" t="s">
        <v>8324</v>
      </c>
      <c r="R8" t="s">
        <v>8327</v>
      </c>
      <c r="S8" s="14">
        <v>42252.474351851852</v>
      </c>
      <c r="T8" s="14">
        <v>42276.165972222225</v>
      </c>
    </row>
    <row r="9" spans="1:20" ht="270" x14ac:dyDescent="0.25">
      <c r="A9">
        <v>3215</v>
      </c>
      <c r="B9" s="3" t="s">
        <v>3215</v>
      </c>
      <c r="C9" s="3" t="s">
        <v>7325</v>
      </c>
      <c r="D9" s="9">
        <v>35000</v>
      </c>
      <c r="E9" s="8">
        <v>35123</v>
      </c>
      <c r="F9" t="s">
        <v>8218</v>
      </c>
      <c r="G9" t="s">
        <v>8223</v>
      </c>
      <c r="H9" t="s">
        <v>8245</v>
      </c>
      <c r="I9">
        <v>1441857540</v>
      </c>
      <c r="J9">
        <v>1438617471</v>
      </c>
      <c r="K9" t="b">
        <v>1</v>
      </c>
      <c r="L9">
        <v>134</v>
      </c>
      <c r="M9" t="b">
        <v>1</v>
      </c>
      <c r="N9" t="s">
        <v>8269</v>
      </c>
      <c r="O9" s="10">
        <v>100</v>
      </c>
      <c r="P9">
        <v>262.11</v>
      </c>
      <c r="Q9" t="s">
        <v>8324</v>
      </c>
      <c r="R9" t="s">
        <v>8327</v>
      </c>
      <c r="S9" s="14">
        <v>42219.665173611109</v>
      </c>
      <c r="T9" s="14">
        <v>42257.165972222225</v>
      </c>
    </row>
    <row r="10" spans="1:20" ht="300" x14ac:dyDescent="0.25">
      <c r="A10">
        <v>3282</v>
      </c>
      <c r="B10" s="3" t="s">
        <v>3282</v>
      </c>
      <c r="C10" s="3" t="s">
        <v>7392</v>
      </c>
      <c r="D10" s="9">
        <v>31000</v>
      </c>
      <c r="E10" s="8">
        <v>31820.5</v>
      </c>
      <c r="F10" t="s">
        <v>8218</v>
      </c>
      <c r="G10" t="s">
        <v>8223</v>
      </c>
      <c r="H10" t="s">
        <v>8245</v>
      </c>
      <c r="I10">
        <v>1461904788</v>
      </c>
      <c r="J10">
        <v>1458103188</v>
      </c>
      <c r="K10" t="b">
        <v>0</v>
      </c>
      <c r="L10">
        <v>237</v>
      </c>
      <c r="M10" t="b">
        <v>1</v>
      </c>
      <c r="N10" t="s">
        <v>8269</v>
      </c>
      <c r="O10" s="10">
        <v>103</v>
      </c>
      <c r="P10">
        <v>134.26</v>
      </c>
      <c r="Q10" t="s">
        <v>8324</v>
      </c>
      <c r="R10" t="s">
        <v>8327</v>
      </c>
      <c r="S10" s="14">
        <v>42445.19430555556</v>
      </c>
      <c r="T10" s="14">
        <v>42489.19430555556</v>
      </c>
    </row>
    <row r="11" spans="1:20" ht="285" x14ac:dyDescent="0.25">
      <c r="A11">
        <v>3425</v>
      </c>
      <c r="B11" s="3" t="s">
        <v>3424</v>
      </c>
      <c r="C11" s="3" t="s">
        <v>7535</v>
      </c>
      <c r="D11" s="9">
        <v>30000</v>
      </c>
      <c r="E11" s="8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 s="10">
        <v>103</v>
      </c>
      <c r="P11">
        <v>297.02999999999997</v>
      </c>
      <c r="Q11" t="s">
        <v>8324</v>
      </c>
      <c r="R11" t="s">
        <v>8327</v>
      </c>
      <c r="S11" s="14">
        <v>41884.617314814815</v>
      </c>
      <c r="T11" s="14">
        <v>41916.617314814815</v>
      </c>
    </row>
    <row r="12" spans="1:20" ht="270" x14ac:dyDescent="0.25">
      <c r="A12">
        <v>3224</v>
      </c>
      <c r="B12" s="3" t="s">
        <v>3224</v>
      </c>
      <c r="C12" s="3" t="s">
        <v>7334</v>
      </c>
      <c r="D12" s="9">
        <v>30000</v>
      </c>
      <c r="E12" s="8">
        <v>30610</v>
      </c>
      <c r="F12" t="s">
        <v>8218</v>
      </c>
      <c r="G12" t="s">
        <v>8223</v>
      </c>
      <c r="H12" t="s">
        <v>8245</v>
      </c>
      <c r="I12">
        <v>1484024400</v>
      </c>
      <c r="J12">
        <v>1479932713</v>
      </c>
      <c r="K12" t="b">
        <v>1</v>
      </c>
      <c r="L12">
        <v>216</v>
      </c>
      <c r="M12" t="b">
        <v>1</v>
      </c>
      <c r="N12" t="s">
        <v>8269</v>
      </c>
      <c r="O12" s="10">
        <v>102</v>
      </c>
      <c r="P12">
        <v>141.71</v>
      </c>
      <c r="Q12" t="s">
        <v>8324</v>
      </c>
      <c r="R12" t="s">
        <v>8327</v>
      </c>
      <c r="S12" s="14">
        <v>42697.850844907407</v>
      </c>
      <c r="T12" s="14">
        <v>42745.208333333328</v>
      </c>
    </row>
    <row r="13" spans="1:20" ht="285" x14ac:dyDescent="0.25">
      <c r="A13">
        <v>3211</v>
      </c>
      <c r="B13" s="3" t="s">
        <v>3211</v>
      </c>
      <c r="C13" s="3" t="s">
        <v>7321</v>
      </c>
      <c r="D13" s="9">
        <v>23000</v>
      </c>
      <c r="E13" s="8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 s="10">
        <v>120</v>
      </c>
      <c r="P13">
        <v>85.53</v>
      </c>
      <c r="Q13" t="s">
        <v>8324</v>
      </c>
      <c r="R13" t="s">
        <v>8327</v>
      </c>
      <c r="S13" s="14">
        <v>41834.586574074077</v>
      </c>
      <c r="T13" s="14">
        <v>41866.083333333336</v>
      </c>
    </row>
    <row r="14" spans="1:20" ht="285" x14ac:dyDescent="0.25">
      <c r="A14">
        <v>3250</v>
      </c>
      <c r="B14" s="3" t="s">
        <v>3250</v>
      </c>
      <c r="C14" s="3" t="s">
        <v>7360</v>
      </c>
      <c r="D14" s="9">
        <v>25000</v>
      </c>
      <c r="E14" s="8">
        <v>25388</v>
      </c>
      <c r="F14" t="s">
        <v>8218</v>
      </c>
      <c r="G14" t="s">
        <v>8223</v>
      </c>
      <c r="H14" t="s">
        <v>8245</v>
      </c>
      <c r="I14">
        <v>1415213324</v>
      </c>
      <c r="J14">
        <v>1412617724</v>
      </c>
      <c r="K14" t="b">
        <v>1</v>
      </c>
      <c r="L14">
        <v>213</v>
      </c>
      <c r="M14" t="b">
        <v>1</v>
      </c>
      <c r="N14" t="s">
        <v>8269</v>
      </c>
      <c r="O14" s="10">
        <v>102</v>
      </c>
      <c r="P14">
        <v>119.19</v>
      </c>
      <c r="Q14" t="s">
        <v>8324</v>
      </c>
      <c r="R14" t="s">
        <v>8327</v>
      </c>
      <c r="S14" s="14">
        <v>41918.742175925923</v>
      </c>
      <c r="T14" s="14">
        <v>41948.783842592595</v>
      </c>
    </row>
    <row r="15" spans="1:20" ht="285" x14ac:dyDescent="0.25">
      <c r="A15">
        <v>3259</v>
      </c>
      <c r="B15" s="3" t="s">
        <v>3259</v>
      </c>
      <c r="C15" s="3" t="s">
        <v>7369</v>
      </c>
      <c r="D15" s="9">
        <v>23000</v>
      </c>
      <c r="E15" s="8">
        <v>24418.6</v>
      </c>
      <c r="F15" t="s">
        <v>8218</v>
      </c>
      <c r="G15" t="s">
        <v>8223</v>
      </c>
      <c r="H15" t="s">
        <v>8245</v>
      </c>
      <c r="I15">
        <v>1475294340</v>
      </c>
      <c r="J15">
        <v>1472753745</v>
      </c>
      <c r="K15" t="b">
        <v>1</v>
      </c>
      <c r="L15">
        <v>97</v>
      </c>
      <c r="M15" t="b">
        <v>1</v>
      </c>
      <c r="N15" t="s">
        <v>8269</v>
      </c>
      <c r="O15" s="10">
        <v>106</v>
      </c>
      <c r="P15">
        <v>251.74</v>
      </c>
      <c r="Q15" t="s">
        <v>8324</v>
      </c>
      <c r="R15" t="s">
        <v>8327</v>
      </c>
      <c r="S15" s="14">
        <v>42614.760937500003</v>
      </c>
      <c r="T15" s="14">
        <v>42644.165972222225</v>
      </c>
    </row>
    <row r="16" spans="1:20" ht="255" x14ac:dyDescent="0.25">
      <c r="A16">
        <v>3147</v>
      </c>
      <c r="B16" s="3" t="s">
        <v>3147</v>
      </c>
      <c r="C16" s="3" t="s">
        <v>7257</v>
      </c>
      <c r="D16" s="9">
        <v>20000</v>
      </c>
      <c r="E16" s="8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 s="10">
        <v>118</v>
      </c>
      <c r="P16">
        <v>110.35</v>
      </c>
      <c r="Q16" t="s">
        <v>8324</v>
      </c>
      <c r="R16" t="s">
        <v>8327</v>
      </c>
      <c r="S16" s="14">
        <v>41909.969386574077</v>
      </c>
      <c r="T16" s="14">
        <v>41950.011053240742</v>
      </c>
    </row>
    <row r="17" spans="1:20" ht="270" x14ac:dyDescent="0.25">
      <c r="A17">
        <v>1297</v>
      </c>
      <c r="B17" s="3" t="s">
        <v>1298</v>
      </c>
      <c r="C17" s="3" t="s">
        <v>5407</v>
      </c>
      <c r="D17" s="9">
        <v>20000</v>
      </c>
      <c r="E17" s="8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 s="10">
        <v>110</v>
      </c>
      <c r="P17">
        <v>92.04</v>
      </c>
      <c r="Q17" t="s">
        <v>8324</v>
      </c>
      <c r="R17" t="s">
        <v>8327</v>
      </c>
      <c r="S17" s="14">
        <v>42461.747199074074</v>
      </c>
      <c r="T17" s="14">
        <v>42491.747199074074</v>
      </c>
    </row>
    <row r="18" spans="1:20" ht="255" x14ac:dyDescent="0.25">
      <c r="A18">
        <v>3245</v>
      </c>
      <c r="B18" s="3" t="s">
        <v>3245</v>
      </c>
      <c r="C18" s="3" t="s">
        <v>7355</v>
      </c>
      <c r="D18" s="9">
        <v>21000</v>
      </c>
      <c r="E18" s="8">
        <v>21904</v>
      </c>
      <c r="F18" t="s">
        <v>8218</v>
      </c>
      <c r="G18" t="s">
        <v>8223</v>
      </c>
      <c r="H18" t="s">
        <v>8245</v>
      </c>
      <c r="I18">
        <v>1434074400</v>
      </c>
      <c r="J18">
        <v>1431354258</v>
      </c>
      <c r="K18" t="b">
        <v>0</v>
      </c>
      <c r="L18">
        <v>270</v>
      </c>
      <c r="M18" t="b">
        <v>1</v>
      </c>
      <c r="N18" t="s">
        <v>8269</v>
      </c>
      <c r="O18" s="10">
        <v>104</v>
      </c>
      <c r="P18">
        <v>81.13</v>
      </c>
      <c r="Q18" t="s">
        <v>8324</v>
      </c>
      <c r="R18" t="s">
        <v>8327</v>
      </c>
      <c r="S18" s="14">
        <v>42135.60020833333</v>
      </c>
      <c r="T18" s="14">
        <v>42167.083333333328</v>
      </c>
    </row>
    <row r="19" spans="1:20" ht="240" x14ac:dyDescent="0.25">
      <c r="A19">
        <v>3229</v>
      </c>
      <c r="B19" s="3" t="s">
        <v>3229</v>
      </c>
      <c r="C19" s="3" t="s">
        <v>7339</v>
      </c>
      <c r="D19" s="9">
        <v>20000</v>
      </c>
      <c r="E19" s="8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 s="10">
        <v>108</v>
      </c>
      <c r="P19">
        <v>106.8</v>
      </c>
      <c r="Q19" t="s">
        <v>8324</v>
      </c>
      <c r="R19" t="s">
        <v>8327</v>
      </c>
      <c r="S19" s="14">
        <v>41933.291643518518</v>
      </c>
      <c r="T19" s="14">
        <v>41963.333310185189</v>
      </c>
    </row>
    <row r="20" spans="1:20" ht="135" x14ac:dyDescent="0.25">
      <c r="A20">
        <v>3253</v>
      </c>
      <c r="B20" s="3" t="s">
        <v>3253</v>
      </c>
      <c r="C20" s="3" t="s">
        <v>7363</v>
      </c>
      <c r="D20" s="9">
        <v>20000</v>
      </c>
      <c r="E20" s="8">
        <v>20365</v>
      </c>
      <c r="F20" t="s">
        <v>8218</v>
      </c>
      <c r="G20" t="s">
        <v>8223</v>
      </c>
      <c r="H20" t="s">
        <v>8245</v>
      </c>
      <c r="I20">
        <v>1473306300</v>
      </c>
      <c r="J20">
        <v>1471701028</v>
      </c>
      <c r="K20" t="b">
        <v>1</v>
      </c>
      <c r="L20">
        <v>115</v>
      </c>
      <c r="M20" t="b">
        <v>1</v>
      </c>
      <c r="N20" t="s">
        <v>8269</v>
      </c>
      <c r="O20" s="10">
        <v>102</v>
      </c>
      <c r="P20">
        <v>177.09</v>
      </c>
      <c r="Q20" t="s">
        <v>8324</v>
      </c>
      <c r="R20" t="s">
        <v>8327</v>
      </c>
      <c r="S20" s="14">
        <v>42602.576712962968</v>
      </c>
      <c r="T20" s="14">
        <v>42621.15625</v>
      </c>
    </row>
    <row r="21" spans="1:20" ht="300" x14ac:dyDescent="0.25">
      <c r="A21">
        <v>3236</v>
      </c>
      <c r="B21" s="3" t="s">
        <v>3236</v>
      </c>
      <c r="C21" s="3" t="s">
        <v>7346</v>
      </c>
      <c r="D21" s="9">
        <v>20000</v>
      </c>
      <c r="E21" s="8">
        <v>20120</v>
      </c>
      <c r="F21" t="s">
        <v>8218</v>
      </c>
      <c r="G21" t="s">
        <v>8223</v>
      </c>
      <c r="H21" t="s">
        <v>8245</v>
      </c>
      <c r="I21">
        <v>1482962433</v>
      </c>
      <c r="J21">
        <v>1480370433</v>
      </c>
      <c r="K21" t="b">
        <v>0</v>
      </c>
      <c r="L21">
        <v>110</v>
      </c>
      <c r="M21" t="b">
        <v>1</v>
      </c>
      <c r="N21" t="s">
        <v>8269</v>
      </c>
      <c r="O21" s="10">
        <v>101</v>
      </c>
      <c r="P21">
        <v>182.91</v>
      </c>
      <c r="Q21" t="s">
        <v>8324</v>
      </c>
      <c r="R21" t="s">
        <v>8327</v>
      </c>
      <c r="S21" s="14">
        <v>42702.917048611111</v>
      </c>
      <c r="T21" s="14">
        <v>42732.917048611111</v>
      </c>
    </row>
    <row r="22" spans="1:20" ht="195" x14ac:dyDescent="0.25">
      <c r="A22">
        <v>3219</v>
      </c>
      <c r="B22" s="3" t="s">
        <v>3219</v>
      </c>
      <c r="C22" s="3" t="s">
        <v>7329</v>
      </c>
      <c r="D22" s="9">
        <v>20000</v>
      </c>
      <c r="E22" s="8">
        <v>20022</v>
      </c>
      <c r="F22" t="s">
        <v>8218</v>
      </c>
      <c r="G22" t="s">
        <v>8223</v>
      </c>
      <c r="H22" t="s">
        <v>8245</v>
      </c>
      <c r="I22">
        <v>1427063747</v>
      </c>
      <c r="J22">
        <v>1424043347</v>
      </c>
      <c r="K22" t="b">
        <v>1</v>
      </c>
      <c r="L22">
        <v>119</v>
      </c>
      <c r="M22" t="b">
        <v>1</v>
      </c>
      <c r="N22" t="s">
        <v>8269</v>
      </c>
      <c r="O22" s="10">
        <v>100</v>
      </c>
      <c r="P22">
        <v>168.25</v>
      </c>
      <c r="Q22" t="s">
        <v>8324</v>
      </c>
      <c r="R22" t="s">
        <v>8327</v>
      </c>
      <c r="S22" s="14">
        <v>42050.983182870375</v>
      </c>
      <c r="T22" s="14">
        <v>42085.941516203704</v>
      </c>
    </row>
    <row r="23" spans="1:20" ht="300" x14ac:dyDescent="0.25">
      <c r="A23">
        <v>3187</v>
      </c>
      <c r="B23" s="3" t="s">
        <v>3187</v>
      </c>
      <c r="C23" s="3" t="s">
        <v>7297</v>
      </c>
      <c r="D23" s="9">
        <v>15000</v>
      </c>
      <c r="E23" s="8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 s="10">
        <v>116</v>
      </c>
      <c r="P23">
        <v>71.489999999999995</v>
      </c>
      <c r="Q23" t="s">
        <v>8324</v>
      </c>
      <c r="R23" t="s">
        <v>8327</v>
      </c>
      <c r="S23" s="14">
        <v>41835.666354166664</v>
      </c>
      <c r="T23" s="14">
        <v>41855.666354166664</v>
      </c>
    </row>
    <row r="24" spans="1:20" ht="255" x14ac:dyDescent="0.25">
      <c r="A24">
        <v>3402</v>
      </c>
      <c r="B24" s="3" t="s">
        <v>3401</v>
      </c>
      <c r="C24" s="3" t="s">
        <v>7512</v>
      </c>
      <c r="D24" s="9">
        <v>15000</v>
      </c>
      <c r="E24" s="8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 s="10">
        <v>110</v>
      </c>
      <c r="P24">
        <v>99.79</v>
      </c>
      <c r="Q24" t="s">
        <v>8324</v>
      </c>
      <c r="R24" t="s">
        <v>8327</v>
      </c>
      <c r="S24" s="14">
        <v>42290.61855324074</v>
      </c>
      <c r="T24" s="14">
        <v>42320.104861111111</v>
      </c>
    </row>
    <row r="25" spans="1:20" ht="285" x14ac:dyDescent="0.25">
      <c r="A25">
        <v>3128</v>
      </c>
      <c r="B25" s="3" t="s">
        <v>3128</v>
      </c>
      <c r="C25" s="3" t="s">
        <v>7238</v>
      </c>
      <c r="D25" s="9">
        <v>15000</v>
      </c>
      <c r="E25" s="8">
        <v>16291</v>
      </c>
      <c r="F25" t="s">
        <v>8221</v>
      </c>
      <c r="G25" t="s">
        <v>8223</v>
      </c>
      <c r="H25" t="s">
        <v>8245</v>
      </c>
      <c r="I25">
        <v>1489690141</v>
      </c>
      <c r="J25">
        <v>1487101741</v>
      </c>
      <c r="K25" t="b">
        <v>0</v>
      </c>
      <c r="L25">
        <v>117</v>
      </c>
      <c r="M25" t="b">
        <v>0</v>
      </c>
      <c r="N25" t="s">
        <v>8269</v>
      </c>
      <c r="O25" s="10">
        <v>109</v>
      </c>
      <c r="P25">
        <v>139.24</v>
      </c>
      <c r="Q25" t="s">
        <v>8324</v>
      </c>
      <c r="R25" t="s">
        <v>8327</v>
      </c>
      <c r="S25" s="14">
        <v>42780.825706018513</v>
      </c>
      <c r="T25" s="14">
        <v>42810.784039351856</v>
      </c>
    </row>
    <row r="26" spans="1:20" ht="270" x14ac:dyDescent="0.25">
      <c r="A26">
        <v>3274</v>
      </c>
      <c r="B26" s="3" t="s">
        <v>3274</v>
      </c>
      <c r="C26" s="3" t="s">
        <v>7384</v>
      </c>
      <c r="D26" s="9">
        <v>15500</v>
      </c>
      <c r="E26" s="8">
        <v>15705</v>
      </c>
      <c r="F26" t="s">
        <v>8218</v>
      </c>
      <c r="G26" t="s">
        <v>8223</v>
      </c>
      <c r="H26" t="s">
        <v>8245</v>
      </c>
      <c r="I26">
        <v>1458075600</v>
      </c>
      <c r="J26">
        <v>1454259272</v>
      </c>
      <c r="K26" t="b">
        <v>1</v>
      </c>
      <c r="L26">
        <v>286</v>
      </c>
      <c r="M26" t="b">
        <v>1</v>
      </c>
      <c r="N26" t="s">
        <v>8269</v>
      </c>
      <c r="O26" s="10">
        <v>101</v>
      </c>
      <c r="P26">
        <v>54.91</v>
      </c>
      <c r="Q26" t="s">
        <v>8324</v>
      </c>
      <c r="R26" t="s">
        <v>8327</v>
      </c>
      <c r="S26" s="14">
        <v>42400.704537037032</v>
      </c>
      <c r="T26" s="14">
        <v>42444.875</v>
      </c>
    </row>
    <row r="27" spans="1:20" ht="285" x14ac:dyDescent="0.25">
      <c r="A27">
        <v>534</v>
      </c>
      <c r="B27" s="3" t="s">
        <v>535</v>
      </c>
      <c r="C27" s="3" t="s">
        <v>4644</v>
      </c>
      <c r="D27" s="9">
        <v>15000</v>
      </c>
      <c r="E27" s="8">
        <v>15700</v>
      </c>
      <c r="F27" t="s">
        <v>8218</v>
      </c>
      <c r="G27" t="s">
        <v>8233</v>
      </c>
      <c r="H27" t="s">
        <v>8253</v>
      </c>
      <c r="I27">
        <v>1446418800</v>
      </c>
      <c r="J27">
        <v>1443036470</v>
      </c>
      <c r="K27" t="b">
        <v>0</v>
      </c>
      <c r="L27">
        <v>48</v>
      </c>
      <c r="M27" t="b">
        <v>1</v>
      </c>
      <c r="N27" t="s">
        <v>8269</v>
      </c>
      <c r="O27" s="10">
        <v>105</v>
      </c>
      <c r="P27">
        <v>327.08</v>
      </c>
      <c r="Q27" t="s">
        <v>8324</v>
      </c>
      <c r="R27" t="s">
        <v>8327</v>
      </c>
      <c r="S27" s="14">
        <v>42270.810995370368</v>
      </c>
      <c r="T27" s="14">
        <v>42309.958333333328</v>
      </c>
    </row>
    <row r="28" spans="1:20" ht="255" x14ac:dyDescent="0.25">
      <c r="A28">
        <v>3304</v>
      </c>
      <c r="B28" s="3" t="s">
        <v>3304</v>
      </c>
      <c r="C28" s="3" t="s">
        <v>7414</v>
      </c>
      <c r="D28" s="9">
        <v>15000</v>
      </c>
      <c r="E28" s="8">
        <v>15677.5</v>
      </c>
      <c r="F28" t="s">
        <v>8218</v>
      </c>
      <c r="G28" t="s">
        <v>8223</v>
      </c>
      <c r="H28" t="s">
        <v>8245</v>
      </c>
      <c r="I28">
        <v>1482418752</v>
      </c>
      <c r="J28">
        <v>1479826752</v>
      </c>
      <c r="K28" t="b">
        <v>0</v>
      </c>
      <c r="L28">
        <v>175</v>
      </c>
      <c r="M28" t="b">
        <v>1</v>
      </c>
      <c r="N28" t="s">
        <v>8269</v>
      </c>
      <c r="O28" s="10">
        <v>105</v>
      </c>
      <c r="P28">
        <v>89.59</v>
      </c>
      <c r="Q28" t="s">
        <v>8324</v>
      </c>
      <c r="R28" t="s">
        <v>8327</v>
      </c>
      <c r="S28" s="14">
        <v>42696.624444444446</v>
      </c>
      <c r="T28" s="14">
        <v>42726.624444444446</v>
      </c>
    </row>
    <row r="29" spans="1:20" ht="285" x14ac:dyDescent="0.25">
      <c r="A29">
        <v>3411</v>
      </c>
      <c r="B29" s="3" t="s">
        <v>3410</v>
      </c>
      <c r="C29" s="3" t="s">
        <v>7521</v>
      </c>
      <c r="D29" s="9">
        <v>15000</v>
      </c>
      <c r="E29" s="8">
        <v>15535</v>
      </c>
      <c r="F29" t="s">
        <v>8218</v>
      </c>
      <c r="G29" t="s">
        <v>8223</v>
      </c>
      <c r="H29" t="s">
        <v>8245</v>
      </c>
      <c r="I29">
        <v>1444264372</v>
      </c>
      <c r="J29">
        <v>1442536372</v>
      </c>
      <c r="K29" t="b">
        <v>0</v>
      </c>
      <c r="L29">
        <v>78</v>
      </c>
      <c r="M29" t="b">
        <v>1</v>
      </c>
      <c r="N29" t="s">
        <v>8269</v>
      </c>
      <c r="O29" s="10">
        <v>104</v>
      </c>
      <c r="P29">
        <v>199.17</v>
      </c>
      <c r="Q29" t="s">
        <v>8324</v>
      </c>
      <c r="R29" t="s">
        <v>8327</v>
      </c>
      <c r="S29" s="14">
        <v>42265.022824074069</v>
      </c>
      <c r="T29" s="14">
        <v>42285.022824074069</v>
      </c>
    </row>
    <row r="30" spans="1:20" ht="300" x14ac:dyDescent="0.25">
      <c r="A30">
        <v>3235</v>
      </c>
      <c r="B30" s="3" t="s">
        <v>3235</v>
      </c>
      <c r="C30" s="3" t="s">
        <v>7345</v>
      </c>
      <c r="D30" s="9">
        <v>15000</v>
      </c>
      <c r="E30" s="8">
        <v>15481</v>
      </c>
      <c r="F30" t="s">
        <v>8218</v>
      </c>
      <c r="G30" t="s">
        <v>8223</v>
      </c>
      <c r="H30" t="s">
        <v>8245</v>
      </c>
      <c r="I30">
        <v>1467361251</v>
      </c>
      <c r="J30">
        <v>1464769251</v>
      </c>
      <c r="K30" t="b">
        <v>1</v>
      </c>
      <c r="L30">
        <v>181</v>
      </c>
      <c r="M30" t="b">
        <v>1</v>
      </c>
      <c r="N30" t="s">
        <v>8269</v>
      </c>
      <c r="O30" s="10">
        <v>103</v>
      </c>
      <c r="P30">
        <v>85.53</v>
      </c>
      <c r="Q30" t="s">
        <v>8324</v>
      </c>
      <c r="R30" t="s">
        <v>8327</v>
      </c>
      <c r="S30" s="14">
        <v>42522.347812499997</v>
      </c>
      <c r="T30" s="14">
        <v>42552.347812499997</v>
      </c>
    </row>
    <row r="31" spans="1:20" ht="225" x14ac:dyDescent="0.25">
      <c r="A31">
        <v>3272</v>
      </c>
      <c r="B31" s="3" t="s">
        <v>3272</v>
      </c>
      <c r="C31" s="3" t="s">
        <v>7382</v>
      </c>
      <c r="D31" s="9">
        <v>10000</v>
      </c>
      <c r="E31" s="8">
        <v>15443</v>
      </c>
      <c r="F31" t="s">
        <v>8218</v>
      </c>
      <c r="G31" t="s">
        <v>8223</v>
      </c>
      <c r="H31" t="s">
        <v>8245</v>
      </c>
      <c r="I31">
        <v>1446814809</v>
      </c>
      <c r="J31">
        <v>1444219209</v>
      </c>
      <c r="K31" t="b">
        <v>1</v>
      </c>
      <c r="L31">
        <v>145</v>
      </c>
      <c r="M31" t="b">
        <v>1</v>
      </c>
      <c r="N31" t="s">
        <v>8269</v>
      </c>
      <c r="O31" s="10">
        <v>154</v>
      </c>
      <c r="P31">
        <v>106.5</v>
      </c>
      <c r="Q31" t="s">
        <v>8324</v>
      </c>
      <c r="R31" t="s">
        <v>8327</v>
      </c>
      <c r="S31" s="14">
        <v>42284.500104166669</v>
      </c>
      <c r="T31" s="14">
        <v>42314.541770833333</v>
      </c>
    </row>
    <row r="32" spans="1:20" ht="285" x14ac:dyDescent="0.25">
      <c r="A32">
        <v>1293</v>
      </c>
      <c r="B32" s="3" t="s">
        <v>1294</v>
      </c>
      <c r="C32" s="3" t="s">
        <v>5403</v>
      </c>
      <c r="D32" s="9">
        <v>15000</v>
      </c>
      <c r="E32" s="8">
        <v>15335</v>
      </c>
      <c r="F32" t="s">
        <v>8218</v>
      </c>
      <c r="G32" t="s">
        <v>8223</v>
      </c>
      <c r="H32" t="s">
        <v>8245</v>
      </c>
      <c r="I32">
        <v>1447523371</v>
      </c>
      <c r="J32">
        <v>1444927771</v>
      </c>
      <c r="K32" t="b">
        <v>0</v>
      </c>
      <c r="L32">
        <v>120</v>
      </c>
      <c r="M32" t="b">
        <v>1</v>
      </c>
      <c r="N32" t="s">
        <v>8269</v>
      </c>
      <c r="O32" s="10">
        <v>102</v>
      </c>
      <c r="P32">
        <v>127.79</v>
      </c>
      <c r="Q32" t="s">
        <v>8324</v>
      </c>
      <c r="R32" t="s">
        <v>8327</v>
      </c>
      <c r="S32" s="14">
        <v>42292.701053240744</v>
      </c>
      <c r="T32" s="14">
        <v>42322.742719907401</v>
      </c>
    </row>
    <row r="33" spans="1:20" ht="195" x14ac:dyDescent="0.25">
      <c r="A33">
        <v>3338</v>
      </c>
      <c r="B33" s="3" t="s">
        <v>3338</v>
      </c>
      <c r="C33" s="3" t="s">
        <v>7448</v>
      </c>
      <c r="D33" s="9">
        <v>15000</v>
      </c>
      <c r="E33" s="8">
        <v>15327</v>
      </c>
      <c r="F33" t="s">
        <v>8218</v>
      </c>
      <c r="G33" t="s">
        <v>8223</v>
      </c>
      <c r="H33" t="s">
        <v>8245</v>
      </c>
      <c r="I33">
        <v>1487944080</v>
      </c>
      <c r="J33">
        <v>1486129680</v>
      </c>
      <c r="K33" t="b">
        <v>0</v>
      </c>
      <c r="L33">
        <v>112</v>
      </c>
      <c r="M33" t="b">
        <v>1</v>
      </c>
      <c r="N33" t="s">
        <v>8269</v>
      </c>
      <c r="O33" s="10">
        <v>102</v>
      </c>
      <c r="P33">
        <v>136.85</v>
      </c>
      <c r="Q33" t="s">
        <v>8324</v>
      </c>
      <c r="R33" t="s">
        <v>8327</v>
      </c>
      <c r="S33" s="14">
        <v>42769.574999999997</v>
      </c>
      <c r="T33" s="14">
        <v>42790.574999999997</v>
      </c>
    </row>
    <row r="34" spans="1:20" ht="285" x14ac:dyDescent="0.25">
      <c r="A34">
        <v>3267</v>
      </c>
      <c r="B34" s="3" t="s">
        <v>3267</v>
      </c>
      <c r="C34" s="3" t="s">
        <v>7377</v>
      </c>
      <c r="D34" s="9">
        <v>15000</v>
      </c>
      <c r="E34" s="8">
        <v>15315</v>
      </c>
      <c r="F34" t="s">
        <v>8218</v>
      </c>
      <c r="G34" t="s">
        <v>8223</v>
      </c>
      <c r="H34" t="s">
        <v>8245</v>
      </c>
      <c r="I34">
        <v>1437156660</v>
      </c>
      <c r="J34">
        <v>1434564660</v>
      </c>
      <c r="K34" t="b">
        <v>1</v>
      </c>
      <c r="L34">
        <v>288</v>
      </c>
      <c r="M34" t="b">
        <v>1</v>
      </c>
      <c r="N34" t="s">
        <v>8269</v>
      </c>
      <c r="O34" s="10">
        <v>102</v>
      </c>
      <c r="P34">
        <v>53.18</v>
      </c>
      <c r="Q34" t="s">
        <v>8324</v>
      </c>
      <c r="R34" t="s">
        <v>8327</v>
      </c>
      <c r="S34" s="14">
        <v>42172.757638888885</v>
      </c>
      <c r="T34" s="14">
        <v>42202.757638888885</v>
      </c>
    </row>
    <row r="35" spans="1:20" ht="285" x14ac:dyDescent="0.25">
      <c r="A35">
        <v>3286</v>
      </c>
      <c r="B35" s="3" t="s">
        <v>3286</v>
      </c>
      <c r="C35" s="3" t="s">
        <v>7396</v>
      </c>
      <c r="D35" s="9">
        <v>15000</v>
      </c>
      <c r="E35" s="8">
        <v>15265</v>
      </c>
      <c r="F35" t="s">
        <v>8218</v>
      </c>
      <c r="G35" t="s">
        <v>8223</v>
      </c>
      <c r="H35" t="s">
        <v>8245</v>
      </c>
      <c r="I35">
        <v>1471291782</v>
      </c>
      <c r="J35">
        <v>1468699782</v>
      </c>
      <c r="K35" t="b">
        <v>0</v>
      </c>
      <c r="L35">
        <v>122</v>
      </c>
      <c r="M35" t="b">
        <v>1</v>
      </c>
      <c r="N35" t="s">
        <v>8269</v>
      </c>
      <c r="O35" s="10">
        <v>102</v>
      </c>
      <c r="P35">
        <v>125.12</v>
      </c>
      <c r="Q35" t="s">
        <v>8324</v>
      </c>
      <c r="R35" t="s">
        <v>8327</v>
      </c>
      <c r="S35" s="14">
        <v>42567.840069444443</v>
      </c>
      <c r="T35" s="14">
        <v>42597.840069444443</v>
      </c>
    </row>
    <row r="36" spans="1:20" ht="120" x14ac:dyDescent="0.25">
      <c r="A36">
        <v>3220</v>
      </c>
      <c r="B36" s="3" t="s">
        <v>3220</v>
      </c>
      <c r="C36" s="3" t="s">
        <v>7330</v>
      </c>
      <c r="D36" s="9">
        <v>15000</v>
      </c>
      <c r="E36" s="8">
        <v>15126</v>
      </c>
      <c r="F36" t="s">
        <v>8218</v>
      </c>
      <c r="G36" t="s">
        <v>8223</v>
      </c>
      <c r="H36" t="s">
        <v>8245</v>
      </c>
      <c r="I36">
        <v>1489352400</v>
      </c>
      <c r="J36">
        <v>1486411204</v>
      </c>
      <c r="K36" t="b">
        <v>1</v>
      </c>
      <c r="L36">
        <v>59</v>
      </c>
      <c r="M36" t="b">
        <v>1</v>
      </c>
      <c r="N36" t="s">
        <v>8269</v>
      </c>
      <c r="O36" s="10">
        <v>101</v>
      </c>
      <c r="P36">
        <v>256.37</v>
      </c>
      <c r="Q36" t="s">
        <v>8324</v>
      </c>
      <c r="R36" t="s">
        <v>8327</v>
      </c>
      <c r="S36" s="14">
        <v>42772.833379629628</v>
      </c>
      <c r="T36" s="14">
        <v>42806.875</v>
      </c>
    </row>
    <row r="37" spans="1:20" ht="255" x14ac:dyDescent="0.25">
      <c r="A37">
        <v>538</v>
      </c>
      <c r="B37" s="3" t="s">
        <v>539</v>
      </c>
      <c r="C37" s="3" t="s">
        <v>4648</v>
      </c>
      <c r="D37" s="9">
        <v>5000</v>
      </c>
      <c r="E37" s="8">
        <v>15121</v>
      </c>
      <c r="F37" t="s">
        <v>8218</v>
      </c>
      <c r="G37" t="s">
        <v>8223</v>
      </c>
      <c r="H37" t="s">
        <v>8245</v>
      </c>
      <c r="I37">
        <v>1463166263</v>
      </c>
      <c r="J37">
        <v>1460574263</v>
      </c>
      <c r="K37" t="b">
        <v>0</v>
      </c>
      <c r="L37">
        <v>60</v>
      </c>
      <c r="M37" t="b">
        <v>1</v>
      </c>
      <c r="N37" t="s">
        <v>8269</v>
      </c>
      <c r="O37" s="10">
        <v>302</v>
      </c>
      <c r="P37">
        <v>252.02</v>
      </c>
      <c r="Q37" t="s">
        <v>8324</v>
      </c>
      <c r="R37" t="s">
        <v>8327</v>
      </c>
      <c r="S37" s="14">
        <v>42473.794710648144</v>
      </c>
      <c r="T37" s="14">
        <v>42503.794710648144</v>
      </c>
    </row>
    <row r="38" spans="1:20" ht="255" x14ac:dyDescent="0.25">
      <c r="A38">
        <v>3163</v>
      </c>
      <c r="B38" s="3" t="s">
        <v>3163</v>
      </c>
      <c r="C38" s="3" t="s">
        <v>7273</v>
      </c>
      <c r="D38" s="9">
        <v>13000</v>
      </c>
      <c r="E38" s="8">
        <v>14450</v>
      </c>
      <c r="F38" t="s">
        <v>8218</v>
      </c>
      <c r="G38" t="s">
        <v>8223</v>
      </c>
      <c r="H38" t="s">
        <v>8245</v>
      </c>
      <c r="I38">
        <v>1402855525</v>
      </c>
      <c r="J38">
        <v>1400263525</v>
      </c>
      <c r="K38" t="b">
        <v>1</v>
      </c>
      <c r="L38">
        <v>72</v>
      </c>
      <c r="M38" t="b">
        <v>1</v>
      </c>
      <c r="N38" t="s">
        <v>8269</v>
      </c>
      <c r="O38" s="10">
        <v>111</v>
      </c>
      <c r="P38">
        <v>200.69</v>
      </c>
      <c r="Q38" t="s">
        <v>8324</v>
      </c>
      <c r="R38" t="s">
        <v>8327</v>
      </c>
      <c r="S38" s="14">
        <v>41775.753761574073</v>
      </c>
      <c r="T38" s="14">
        <v>41805.753761574073</v>
      </c>
    </row>
    <row r="39" spans="1:20" ht="300" x14ac:dyDescent="0.25">
      <c r="A39">
        <v>3254</v>
      </c>
      <c r="B39" s="3" t="s">
        <v>3254</v>
      </c>
      <c r="C39" s="3" t="s">
        <v>7364</v>
      </c>
      <c r="D39" s="9">
        <v>13000</v>
      </c>
      <c r="E39" s="8">
        <v>13163.5</v>
      </c>
      <c r="F39" t="s">
        <v>8218</v>
      </c>
      <c r="G39" t="s">
        <v>8224</v>
      </c>
      <c r="H39" t="s">
        <v>8246</v>
      </c>
      <c r="I39">
        <v>1427331809</v>
      </c>
      <c r="J39">
        <v>1424743409</v>
      </c>
      <c r="K39" t="b">
        <v>1</v>
      </c>
      <c r="L39">
        <v>186</v>
      </c>
      <c r="M39" t="b">
        <v>1</v>
      </c>
      <c r="N39" t="s">
        <v>8269</v>
      </c>
      <c r="O39" s="10">
        <v>101</v>
      </c>
      <c r="P39">
        <v>70.77</v>
      </c>
      <c r="Q39" t="s">
        <v>8324</v>
      </c>
      <c r="R39" t="s">
        <v>8327</v>
      </c>
      <c r="S39" s="14">
        <v>42059.085752314815</v>
      </c>
      <c r="T39" s="14">
        <v>42089.044085648144</v>
      </c>
    </row>
    <row r="40" spans="1:20" ht="225" x14ac:dyDescent="0.25">
      <c r="A40">
        <v>3256</v>
      </c>
      <c r="B40" s="3" t="s">
        <v>3256</v>
      </c>
      <c r="C40" s="3" t="s">
        <v>7366</v>
      </c>
      <c r="D40" s="9">
        <v>10000</v>
      </c>
      <c r="E40" s="8">
        <v>12806</v>
      </c>
      <c r="F40" t="s">
        <v>8218</v>
      </c>
      <c r="G40" t="s">
        <v>8223</v>
      </c>
      <c r="H40" t="s">
        <v>8245</v>
      </c>
      <c r="I40">
        <v>1433995140</v>
      </c>
      <c r="J40">
        <v>1432129577</v>
      </c>
      <c r="K40" t="b">
        <v>1</v>
      </c>
      <c r="L40">
        <v>176</v>
      </c>
      <c r="M40" t="b">
        <v>1</v>
      </c>
      <c r="N40" t="s">
        <v>8269</v>
      </c>
      <c r="O40" s="10">
        <v>128</v>
      </c>
      <c r="P40">
        <v>72.760000000000005</v>
      </c>
      <c r="Q40" t="s">
        <v>8324</v>
      </c>
      <c r="R40" t="s">
        <v>8327</v>
      </c>
      <c r="S40" s="14">
        <v>42144.573807870373</v>
      </c>
      <c r="T40" s="14">
        <v>42166.165972222225</v>
      </c>
    </row>
    <row r="41" spans="1:20" ht="285" x14ac:dyDescent="0.25">
      <c r="A41">
        <v>2803</v>
      </c>
      <c r="B41" s="3" t="s">
        <v>2803</v>
      </c>
      <c r="C41" s="3" t="s">
        <v>6913</v>
      </c>
      <c r="D41" s="9">
        <v>10000</v>
      </c>
      <c r="E41" s="8">
        <v>12795</v>
      </c>
      <c r="F41" t="s">
        <v>8218</v>
      </c>
      <c r="G41" t="s">
        <v>8223</v>
      </c>
      <c r="H41" t="s">
        <v>8245</v>
      </c>
      <c r="I41">
        <v>1437004800</v>
      </c>
      <c r="J41">
        <v>1433295276</v>
      </c>
      <c r="K41" t="b">
        <v>0</v>
      </c>
      <c r="L41">
        <v>141</v>
      </c>
      <c r="M41" t="b">
        <v>1</v>
      </c>
      <c r="N41" t="s">
        <v>8269</v>
      </c>
      <c r="O41" s="10">
        <v>128</v>
      </c>
      <c r="P41">
        <v>90.74</v>
      </c>
      <c r="Q41" t="s">
        <v>8324</v>
      </c>
      <c r="R41" t="s">
        <v>8327</v>
      </c>
      <c r="S41" s="14">
        <v>42158.065694444449</v>
      </c>
      <c r="T41" s="14">
        <v>42201</v>
      </c>
    </row>
    <row r="42" spans="1:20" ht="120" x14ac:dyDescent="0.25">
      <c r="A42">
        <v>3242</v>
      </c>
      <c r="B42" s="3" t="s">
        <v>3242</v>
      </c>
      <c r="C42" s="3" t="s">
        <v>7352</v>
      </c>
      <c r="D42" s="9">
        <v>10000</v>
      </c>
      <c r="E42" s="8">
        <v>12730.42</v>
      </c>
      <c r="F42" t="s">
        <v>8218</v>
      </c>
      <c r="G42" t="s">
        <v>8223</v>
      </c>
      <c r="H42" t="s">
        <v>8245</v>
      </c>
      <c r="I42">
        <v>1411150092</v>
      </c>
      <c r="J42">
        <v>1408558092</v>
      </c>
      <c r="K42" t="b">
        <v>1</v>
      </c>
      <c r="L42">
        <v>183</v>
      </c>
      <c r="M42" t="b">
        <v>1</v>
      </c>
      <c r="N42" t="s">
        <v>8269</v>
      </c>
      <c r="O42" s="10">
        <v>127</v>
      </c>
      <c r="P42">
        <v>69.569999999999993</v>
      </c>
      <c r="Q42" t="s">
        <v>8324</v>
      </c>
      <c r="R42" t="s">
        <v>8327</v>
      </c>
      <c r="S42" s="14">
        <v>41871.755694444444</v>
      </c>
      <c r="T42" s="14">
        <v>41901.755694444444</v>
      </c>
    </row>
    <row r="43" spans="1:20" ht="165" x14ac:dyDescent="0.25">
      <c r="A43">
        <v>3262</v>
      </c>
      <c r="B43" s="3" t="s">
        <v>3262</v>
      </c>
      <c r="C43" s="3" t="s">
        <v>7372</v>
      </c>
      <c r="D43" s="9">
        <v>12200</v>
      </c>
      <c r="E43" s="8">
        <v>12571</v>
      </c>
      <c r="F43" t="s">
        <v>8218</v>
      </c>
      <c r="G43" t="s">
        <v>8223</v>
      </c>
      <c r="H43" t="s">
        <v>8245</v>
      </c>
      <c r="I43">
        <v>1419220800</v>
      </c>
      <c r="J43">
        <v>1416555262</v>
      </c>
      <c r="K43" t="b">
        <v>1</v>
      </c>
      <c r="L43">
        <v>134</v>
      </c>
      <c r="M43" t="b">
        <v>1</v>
      </c>
      <c r="N43" t="s">
        <v>8269</v>
      </c>
      <c r="O43" s="10">
        <v>103</v>
      </c>
      <c r="P43">
        <v>93.81</v>
      </c>
      <c r="Q43" t="s">
        <v>8324</v>
      </c>
      <c r="R43" t="s">
        <v>8327</v>
      </c>
      <c r="S43" s="14">
        <v>41964.315532407403</v>
      </c>
      <c r="T43" s="14">
        <v>41995.166666666672</v>
      </c>
    </row>
    <row r="44" spans="1:20" ht="165" x14ac:dyDescent="0.25">
      <c r="A44">
        <v>4022</v>
      </c>
      <c r="B44" s="3" t="s">
        <v>4018</v>
      </c>
      <c r="C44" s="3" t="s">
        <v>8127</v>
      </c>
      <c r="D44" s="9">
        <v>18000</v>
      </c>
      <c r="E44" s="8">
        <v>12521</v>
      </c>
      <c r="F44" t="s">
        <v>8220</v>
      </c>
      <c r="G44" t="s">
        <v>8223</v>
      </c>
      <c r="H44" t="s">
        <v>8245</v>
      </c>
      <c r="I44">
        <v>1422759240</v>
      </c>
      <c r="J44">
        <v>1418824867</v>
      </c>
      <c r="K44" t="b">
        <v>0</v>
      </c>
      <c r="L44">
        <v>197</v>
      </c>
      <c r="M44" t="b">
        <v>0</v>
      </c>
      <c r="N44" t="s">
        <v>8269</v>
      </c>
      <c r="O44" s="10">
        <v>70</v>
      </c>
      <c r="P44">
        <v>63.56</v>
      </c>
      <c r="Q44" t="s">
        <v>8324</v>
      </c>
      <c r="R44" t="s">
        <v>8327</v>
      </c>
      <c r="S44" s="14">
        <v>41990.584108796291</v>
      </c>
      <c r="T44" s="14">
        <v>42036.120833333334</v>
      </c>
    </row>
    <row r="45" spans="1:20" ht="195" x14ac:dyDescent="0.25">
      <c r="A45">
        <v>3677</v>
      </c>
      <c r="B45" s="3" t="s">
        <v>3674</v>
      </c>
      <c r="C45" s="3" t="s">
        <v>7787</v>
      </c>
      <c r="D45" s="9">
        <v>12000</v>
      </c>
      <c r="E45" s="8">
        <v>12348.5</v>
      </c>
      <c r="F45" t="s">
        <v>8218</v>
      </c>
      <c r="G45" t="s">
        <v>8223</v>
      </c>
      <c r="H45" t="s">
        <v>8245</v>
      </c>
      <c r="I45">
        <v>1404359940</v>
      </c>
      <c r="J45">
        <v>1402580818</v>
      </c>
      <c r="K45" t="b">
        <v>0</v>
      </c>
      <c r="L45">
        <v>199</v>
      </c>
      <c r="M45" t="b">
        <v>1</v>
      </c>
      <c r="N45" t="s">
        <v>8269</v>
      </c>
      <c r="O45" s="10">
        <v>103</v>
      </c>
      <c r="P45">
        <v>62.05</v>
      </c>
      <c r="Q45" t="s">
        <v>8324</v>
      </c>
      <c r="R45" t="s">
        <v>8327</v>
      </c>
      <c r="S45" s="14">
        <v>41802.574282407404</v>
      </c>
      <c r="T45" s="14">
        <v>41823.165972222225</v>
      </c>
    </row>
    <row r="46" spans="1:20" ht="270" x14ac:dyDescent="0.25">
      <c r="A46">
        <v>532</v>
      </c>
      <c r="B46" s="3" t="s">
        <v>533</v>
      </c>
      <c r="C46" s="3" t="s">
        <v>4642</v>
      </c>
      <c r="D46" s="9">
        <v>10000</v>
      </c>
      <c r="E46" s="8">
        <v>12325</v>
      </c>
      <c r="F46" t="s">
        <v>8218</v>
      </c>
      <c r="G46" t="s">
        <v>8223</v>
      </c>
      <c r="H46" t="s">
        <v>8245</v>
      </c>
      <c r="I46">
        <v>1463098208</v>
      </c>
      <c r="J46">
        <v>1460506208</v>
      </c>
      <c r="K46" t="b">
        <v>0</v>
      </c>
      <c r="L46">
        <v>173</v>
      </c>
      <c r="M46" t="b">
        <v>1</v>
      </c>
      <c r="N46" t="s">
        <v>8269</v>
      </c>
      <c r="O46" s="10">
        <v>123</v>
      </c>
      <c r="P46">
        <v>71.239999999999995</v>
      </c>
      <c r="Q46" t="s">
        <v>8324</v>
      </c>
      <c r="R46" t="s">
        <v>8327</v>
      </c>
      <c r="S46" s="14">
        <v>42473.007037037038</v>
      </c>
      <c r="T46" s="14">
        <v>42503.007037037038</v>
      </c>
    </row>
    <row r="47" spans="1:20" ht="270" x14ac:dyDescent="0.25">
      <c r="A47">
        <v>3214</v>
      </c>
      <c r="B47" s="3" t="s">
        <v>3214</v>
      </c>
      <c r="C47" s="3" t="s">
        <v>7324</v>
      </c>
      <c r="D47" s="9">
        <v>12000</v>
      </c>
      <c r="E47" s="8">
        <v>12256</v>
      </c>
      <c r="F47" t="s">
        <v>8218</v>
      </c>
      <c r="G47" t="s">
        <v>8224</v>
      </c>
      <c r="H47" t="s">
        <v>8246</v>
      </c>
      <c r="I47">
        <v>1452038100</v>
      </c>
      <c r="J47">
        <v>1448823673</v>
      </c>
      <c r="K47" t="b">
        <v>1</v>
      </c>
      <c r="L47">
        <v>115</v>
      </c>
      <c r="M47" t="b">
        <v>1</v>
      </c>
      <c r="N47" t="s">
        <v>8269</v>
      </c>
      <c r="O47" s="10">
        <v>102</v>
      </c>
      <c r="P47">
        <v>106.57</v>
      </c>
      <c r="Q47" t="s">
        <v>8324</v>
      </c>
      <c r="R47" t="s">
        <v>8327</v>
      </c>
      <c r="S47" s="14">
        <v>42337.792511574073</v>
      </c>
      <c r="T47" s="14">
        <v>42374.996527777781</v>
      </c>
    </row>
    <row r="48" spans="1:20" ht="270" x14ac:dyDescent="0.25">
      <c r="A48">
        <v>3218</v>
      </c>
      <c r="B48" s="3" t="s">
        <v>3218</v>
      </c>
      <c r="C48" s="3" t="s">
        <v>7328</v>
      </c>
      <c r="D48" s="9">
        <v>12000</v>
      </c>
      <c r="E48" s="8">
        <v>12252</v>
      </c>
      <c r="F48" t="s">
        <v>8218</v>
      </c>
      <c r="G48" t="s">
        <v>8224</v>
      </c>
      <c r="H48" t="s">
        <v>8246</v>
      </c>
      <c r="I48">
        <v>1419984000</v>
      </c>
      <c r="J48">
        <v>1417132986</v>
      </c>
      <c r="K48" t="b">
        <v>1</v>
      </c>
      <c r="L48">
        <v>184</v>
      </c>
      <c r="M48" t="b">
        <v>1</v>
      </c>
      <c r="N48" t="s">
        <v>8269</v>
      </c>
      <c r="O48" s="10">
        <v>102</v>
      </c>
      <c r="P48">
        <v>66.59</v>
      </c>
      <c r="Q48" t="s">
        <v>8324</v>
      </c>
      <c r="R48" t="s">
        <v>8327</v>
      </c>
      <c r="S48" s="14">
        <v>41971.002152777779</v>
      </c>
      <c r="T48" s="14">
        <v>42004</v>
      </c>
    </row>
    <row r="49" spans="1:20" ht="225" x14ac:dyDescent="0.25">
      <c r="A49">
        <v>3468</v>
      </c>
      <c r="B49" s="3" t="s">
        <v>3467</v>
      </c>
      <c r="C49" s="3" t="s">
        <v>7578</v>
      </c>
      <c r="D49" s="9">
        <v>10000</v>
      </c>
      <c r="E49" s="8">
        <v>12178</v>
      </c>
      <c r="F49" t="s">
        <v>8218</v>
      </c>
      <c r="G49" t="s">
        <v>8223</v>
      </c>
      <c r="H49" t="s">
        <v>8245</v>
      </c>
      <c r="I49">
        <v>1474426800</v>
      </c>
      <c r="J49">
        <v>1471976529</v>
      </c>
      <c r="K49" t="b">
        <v>0</v>
      </c>
      <c r="L49">
        <v>17</v>
      </c>
      <c r="M49" t="b">
        <v>1</v>
      </c>
      <c r="N49" t="s">
        <v>8269</v>
      </c>
      <c r="O49" s="10">
        <v>122</v>
      </c>
      <c r="P49">
        <v>716.35</v>
      </c>
      <c r="Q49" t="s">
        <v>8324</v>
      </c>
      <c r="R49" t="s">
        <v>8327</v>
      </c>
      <c r="S49" s="14">
        <v>42605.765381944439</v>
      </c>
      <c r="T49" s="14">
        <v>42634.125</v>
      </c>
    </row>
    <row r="50" spans="1:20" ht="120" x14ac:dyDescent="0.25">
      <c r="A50">
        <v>3248</v>
      </c>
      <c r="B50" s="3" t="s">
        <v>3248</v>
      </c>
      <c r="C50" s="3" t="s">
        <v>7358</v>
      </c>
      <c r="D50" s="9">
        <v>12000</v>
      </c>
      <c r="E50" s="8">
        <v>12095</v>
      </c>
      <c r="F50" t="s">
        <v>8218</v>
      </c>
      <c r="G50" t="s">
        <v>8223</v>
      </c>
      <c r="H50" t="s">
        <v>8245</v>
      </c>
      <c r="I50">
        <v>1428178757</v>
      </c>
      <c r="J50">
        <v>1425590357</v>
      </c>
      <c r="K50" t="b">
        <v>1</v>
      </c>
      <c r="L50">
        <v>200</v>
      </c>
      <c r="M50" t="b">
        <v>1</v>
      </c>
      <c r="N50" t="s">
        <v>8269</v>
      </c>
      <c r="O50" s="10">
        <v>101</v>
      </c>
      <c r="P50">
        <v>60.48</v>
      </c>
      <c r="Q50" t="s">
        <v>8324</v>
      </c>
      <c r="R50" t="s">
        <v>8327</v>
      </c>
      <c r="S50" s="14">
        <v>42068.888391203705</v>
      </c>
      <c r="T50" s="14">
        <v>42098.846724537041</v>
      </c>
    </row>
    <row r="51" spans="1:20" ht="255" x14ac:dyDescent="0.25">
      <c r="A51">
        <v>525</v>
      </c>
      <c r="B51" s="3" t="s">
        <v>526</v>
      </c>
      <c r="C51" s="3" t="s">
        <v>4635</v>
      </c>
      <c r="D51" s="9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1410601041</v>
      </c>
      <c r="J51">
        <v>1406713041</v>
      </c>
      <c r="K51" t="b">
        <v>0</v>
      </c>
      <c r="L51">
        <v>12</v>
      </c>
      <c r="M51" t="b">
        <v>1</v>
      </c>
      <c r="N51" t="s">
        <v>8269</v>
      </c>
      <c r="O51" s="10">
        <v>100</v>
      </c>
      <c r="P51">
        <v>1000</v>
      </c>
      <c r="Q51" t="s">
        <v>8324</v>
      </c>
      <c r="R51" t="s">
        <v>8327</v>
      </c>
      <c r="S51" s="14">
        <v>41850.400937500002</v>
      </c>
      <c r="T51" s="14">
        <v>41895.400937500002</v>
      </c>
    </row>
    <row r="52" spans="1:20" ht="300" x14ac:dyDescent="0.25">
      <c r="A52">
        <v>3481</v>
      </c>
      <c r="B52" s="3" t="s">
        <v>3480</v>
      </c>
      <c r="C52" s="3" t="s">
        <v>7591</v>
      </c>
      <c r="D52" s="9">
        <v>10000</v>
      </c>
      <c r="E52" s="8">
        <v>11880</v>
      </c>
      <c r="F52" t="s">
        <v>8218</v>
      </c>
      <c r="G52" t="s">
        <v>8225</v>
      </c>
      <c r="H52" t="s">
        <v>8247</v>
      </c>
      <c r="I52">
        <v>1420178188</v>
      </c>
      <c r="J52">
        <v>1418709388</v>
      </c>
      <c r="K52" t="b">
        <v>0</v>
      </c>
      <c r="L52">
        <v>95</v>
      </c>
      <c r="M52" t="b">
        <v>1</v>
      </c>
      <c r="N52" t="s">
        <v>8269</v>
      </c>
      <c r="O52" s="10">
        <v>119</v>
      </c>
      <c r="P52">
        <v>125.05</v>
      </c>
      <c r="Q52" t="s">
        <v>8324</v>
      </c>
      <c r="R52" t="s">
        <v>8327</v>
      </c>
      <c r="S52" s="14">
        <v>41989.24754629629</v>
      </c>
      <c r="T52" s="14">
        <v>42006.24754629629</v>
      </c>
    </row>
    <row r="53" spans="1:20" ht="300" x14ac:dyDescent="0.25">
      <c r="A53">
        <v>3316</v>
      </c>
      <c r="B53" s="3" t="s">
        <v>3316</v>
      </c>
      <c r="C53" s="3" t="s">
        <v>7426</v>
      </c>
      <c r="D53" s="9">
        <v>11737</v>
      </c>
      <c r="E53" s="8">
        <v>11747.18</v>
      </c>
      <c r="F53" t="s">
        <v>8218</v>
      </c>
      <c r="G53" t="s">
        <v>8223</v>
      </c>
      <c r="H53" t="s">
        <v>8245</v>
      </c>
      <c r="I53">
        <v>1407506040</v>
      </c>
      <c r="J53">
        <v>1404680075</v>
      </c>
      <c r="K53" t="b">
        <v>0</v>
      </c>
      <c r="L53">
        <v>125</v>
      </c>
      <c r="M53" t="b">
        <v>1</v>
      </c>
      <c r="N53" t="s">
        <v>8269</v>
      </c>
      <c r="O53" s="10">
        <v>100</v>
      </c>
      <c r="P53">
        <v>93.98</v>
      </c>
      <c r="Q53" t="s">
        <v>8324</v>
      </c>
      <c r="R53" t="s">
        <v>8327</v>
      </c>
      <c r="S53" s="14">
        <v>41826.871238425927</v>
      </c>
      <c r="T53" s="14">
        <v>41859.57916666667</v>
      </c>
    </row>
    <row r="54" spans="1:20" ht="270" x14ac:dyDescent="0.25">
      <c r="A54">
        <v>3712</v>
      </c>
      <c r="B54" s="3" t="s">
        <v>3709</v>
      </c>
      <c r="C54" s="3" t="s">
        <v>7822</v>
      </c>
      <c r="D54" s="9">
        <v>7500</v>
      </c>
      <c r="E54" s="8">
        <v>11530</v>
      </c>
      <c r="F54" t="s">
        <v>8218</v>
      </c>
      <c r="G54" t="s">
        <v>8223</v>
      </c>
      <c r="H54" t="s">
        <v>8245</v>
      </c>
      <c r="I54">
        <v>1433055540</v>
      </c>
      <c r="J54">
        <v>1431230867</v>
      </c>
      <c r="K54" t="b">
        <v>0</v>
      </c>
      <c r="L54">
        <v>104</v>
      </c>
      <c r="M54" t="b">
        <v>1</v>
      </c>
      <c r="N54" t="s">
        <v>8269</v>
      </c>
      <c r="O54" s="10">
        <v>154</v>
      </c>
      <c r="P54">
        <v>110.87</v>
      </c>
      <c r="Q54" t="s">
        <v>8324</v>
      </c>
      <c r="R54" t="s">
        <v>8327</v>
      </c>
      <c r="S54" s="14">
        <v>42134.172071759262</v>
      </c>
      <c r="T54" s="14">
        <v>42155.290972222225</v>
      </c>
    </row>
    <row r="55" spans="1:20" ht="225" x14ac:dyDescent="0.25">
      <c r="A55">
        <v>3389</v>
      </c>
      <c r="B55" s="3" t="s">
        <v>3388</v>
      </c>
      <c r="C55" s="3" t="s">
        <v>7499</v>
      </c>
      <c r="D55" s="9">
        <v>10000</v>
      </c>
      <c r="E55" s="8">
        <v>11450</v>
      </c>
      <c r="F55" t="s">
        <v>8218</v>
      </c>
      <c r="G55" t="s">
        <v>8223</v>
      </c>
      <c r="H55" t="s">
        <v>8245</v>
      </c>
      <c r="I55">
        <v>1464960682</v>
      </c>
      <c r="J55">
        <v>1462368682</v>
      </c>
      <c r="K55" t="b">
        <v>0</v>
      </c>
      <c r="L55">
        <v>62</v>
      </c>
      <c r="M55" t="b">
        <v>1</v>
      </c>
      <c r="N55" t="s">
        <v>8269</v>
      </c>
      <c r="O55" s="10">
        <v>115</v>
      </c>
      <c r="P55">
        <v>184.68</v>
      </c>
      <c r="Q55" t="s">
        <v>8324</v>
      </c>
      <c r="R55" t="s">
        <v>8327</v>
      </c>
      <c r="S55" s="14">
        <v>42494.563449074078</v>
      </c>
      <c r="T55" s="14">
        <v>42524.563449074078</v>
      </c>
    </row>
    <row r="56" spans="1:20" ht="270" x14ac:dyDescent="0.25">
      <c r="A56">
        <v>2966</v>
      </c>
      <c r="B56" s="3" t="s">
        <v>2966</v>
      </c>
      <c r="C56" s="3" t="s">
        <v>7076</v>
      </c>
      <c r="D56" s="9">
        <v>10000</v>
      </c>
      <c r="E56" s="8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t="s">
        <v>8269</v>
      </c>
      <c r="O56" s="10">
        <v>114</v>
      </c>
      <c r="P56">
        <v>88.77</v>
      </c>
      <c r="Q56" t="s">
        <v>8324</v>
      </c>
      <c r="R56" t="s">
        <v>8327</v>
      </c>
      <c r="S56" s="14">
        <v>42233.738564814819</v>
      </c>
      <c r="T56" s="14">
        <v>42263.738564814819</v>
      </c>
    </row>
    <row r="57" spans="1:20" ht="270" x14ac:dyDescent="0.25">
      <c r="A57">
        <v>3209</v>
      </c>
      <c r="B57" s="3" t="s">
        <v>3209</v>
      </c>
      <c r="C57" s="3" t="s">
        <v>7319</v>
      </c>
      <c r="D57" s="9">
        <v>9500</v>
      </c>
      <c r="E57" s="8">
        <v>11335.7</v>
      </c>
      <c r="F57" t="s">
        <v>8218</v>
      </c>
      <c r="G57" t="s">
        <v>8223</v>
      </c>
      <c r="H57" t="s">
        <v>8245</v>
      </c>
      <c r="I57">
        <v>1403305200</v>
      </c>
      <c r="J57">
        <v>1400512658</v>
      </c>
      <c r="K57" t="b">
        <v>1</v>
      </c>
      <c r="L57">
        <v>226</v>
      </c>
      <c r="M57" t="b">
        <v>1</v>
      </c>
      <c r="N57" t="s">
        <v>8269</v>
      </c>
      <c r="O57" s="10">
        <v>119</v>
      </c>
      <c r="P57">
        <v>50.16</v>
      </c>
      <c r="Q57" t="s">
        <v>8324</v>
      </c>
      <c r="R57" t="s">
        <v>8327</v>
      </c>
      <c r="S57" s="14">
        <v>41778.637245370373</v>
      </c>
      <c r="T57" s="14">
        <v>41810.958333333336</v>
      </c>
    </row>
    <row r="58" spans="1:20" ht="240" x14ac:dyDescent="0.25">
      <c r="A58">
        <v>3246</v>
      </c>
      <c r="B58" s="3" t="s">
        <v>3246</v>
      </c>
      <c r="C58" s="3" t="s">
        <v>7356</v>
      </c>
      <c r="D58" s="9">
        <v>10000</v>
      </c>
      <c r="E58" s="8">
        <v>11122</v>
      </c>
      <c r="F58" t="s">
        <v>8218</v>
      </c>
      <c r="G58" t="s">
        <v>8223</v>
      </c>
      <c r="H58" t="s">
        <v>8245</v>
      </c>
      <c r="I58">
        <v>1442030340</v>
      </c>
      <c r="J58">
        <v>1439551200</v>
      </c>
      <c r="K58" t="b">
        <v>1</v>
      </c>
      <c r="L58">
        <v>193</v>
      </c>
      <c r="M58" t="b">
        <v>1</v>
      </c>
      <c r="N58" t="s">
        <v>8269</v>
      </c>
      <c r="O58" s="10">
        <v>111</v>
      </c>
      <c r="P58">
        <v>57.63</v>
      </c>
      <c r="Q58" t="s">
        <v>8324</v>
      </c>
      <c r="R58" t="s">
        <v>8327</v>
      </c>
      <c r="S58" s="14">
        <v>42230.472222222219</v>
      </c>
      <c r="T58" s="14">
        <v>42259.165972222225</v>
      </c>
    </row>
    <row r="59" spans="1:20" ht="300" x14ac:dyDescent="0.25">
      <c r="A59">
        <v>2793</v>
      </c>
      <c r="B59" s="3" t="s">
        <v>2793</v>
      </c>
      <c r="C59" s="3" t="s">
        <v>6903</v>
      </c>
      <c r="D59" s="9">
        <v>10000</v>
      </c>
      <c r="E59" s="8">
        <v>11056.75</v>
      </c>
      <c r="F59" t="s">
        <v>8218</v>
      </c>
      <c r="G59" t="s">
        <v>8225</v>
      </c>
      <c r="H59" t="s">
        <v>8247</v>
      </c>
      <c r="I59">
        <v>1437473005</v>
      </c>
      <c r="J59">
        <v>1434881005</v>
      </c>
      <c r="K59" t="b">
        <v>0</v>
      </c>
      <c r="L59">
        <v>73</v>
      </c>
      <c r="M59" t="b">
        <v>1</v>
      </c>
      <c r="N59" t="s">
        <v>8269</v>
      </c>
      <c r="O59" s="10">
        <v>111</v>
      </c>
      <c r="P59">
        <v>151.46</v>
      </c>
      <c r="Q59" t="s">
        <v>8324</v>
      </c>
      <c r="R59" t="s">
        <v>8327</v>
      </c>
      <c r="S59" s="14">
        <v>42176.419039351851</v>
      </c>
      <c r="T59" s="14">
        <v>42206.419039351851</v>
      </c>
    </row>
    <row r="60" spans="1:20" ht="270" x14ac:dyDescent="0.25">
      <c r="A60">
        <v>3620</v>
      </c>
      <c r="B60" s="3" t="s">
        <v>3618</v>
      </c>
      <c r="C60" s="3" t="s">
        <v>7730</v>
      </c>
      <c r="D60" s="9">
        <v>10500</v>
      </c>
      <c r="E60" s="8">
        <v>11045</v>
      </c>
      <c r="F60" t="s">
        <v>8218</v>
      </c>
      <c r="G60" t="s">
        <v>8223</v>
      </c>
      <c r="H60" t="s">
        <v>8245</v>
      </c>
      <c r="I60">
        <v>1425528000</v>
      </c>
      <c r="J60">
        <v>1422916261</v>
      </c>
      <c r="K60" t="b">
        <v>0</v>
      </c>
      <c r="L60">
        <v>197</v>
      </c>
      <c r="M60" t="b">
        <v>1</v>
      </c>
      <c r="N60" t="s">
        <v>8269</v>
      </c>
      <c r="O60" s="10">
        <v>105</v>
      </c>
      <c r="P60">
        <v>56.07</v>
      </c>
      <c r="Q60" t="s">
        <v>8324</v>
      </c>
      <c r="R60" t="s">
        <v>8327</v>
      </c>
      <c r="S60" s="14">
        <v>42037.938206018516</v>
      </c>
      <c r="T60" s="14">
        <v>42068.166666666672</v>
      </c>
    </row>
    <row r="61" spans="1:20" ht="300" x14ac:dyDescent="0.25">
      <c r="A61">
        <v>3893</v>
      </c>
      <c r="B61" s="3" t="s">
        <v>3890</v>
      </c>
      <c r="C61" s="3" t="s">
        <v>8001</v>
      </c>
      <c r="D61" s="9">
        <v>50000</v>
      </c>
      <c r="E61" s="8">
        <v>10775</v>
      </c>
      <c r="F61" t="s">
        <v>8220</v>
      </c>
      <c r="G61" t="s">
        <v>8223</v>
      </c>
      <c r="H61" t="s">
        <v>8245</v>
      </c>
      <c r="I61">
        <v>1404194400</v>
      </c>
      <c r="J61">
        <v>1400600840</v>
      </c>
      <c r="K61" t="b">
        <v>0</v>
      </c>
      <c r="L61">
        <v>84</v>
      </c>
      <c r="M61" t="b">
        <v>0</v>
      </c>
      <c r="N61" t="s">
        <v>8269</v>
      </c>
      <c r="O61" s="10">
        <v>22</v>
      </c>
      <c r="P61">
        <v>128.27000000000001</v>
      </c>
      <c r="Q61" t="s">
        <v>8324</v>
      </c>
      <c r="R61" t="s">
        <v>8327</v>
      </c>
      <c r="S61" s="14">
        <v>41779.657870370371</v>
      </c>
      <c r="T61" s="14">
        <v>41821.25</v>
      </c>
    </row>
    <row r="62" spans="1:20" ht="285" x14ac:dyDescent="0.25">
      <c r="A62">
        <v>2963</v>
      </c>
      <c r="B62" s="3" t="s">
        <v>2963</v>
      </c>
      <c r="C62" s="3" t="s">
        <v>7073</v>
      </c>
      <c r="D62" s="9">
        <v>10000</v>
      </c>
      <c r="E62" s="8">
        <v>10685</v>
      </c>
      <c r="F62" t="s">
        <v>8218</v>
      </c>
      <c r="G62" t="s">
        <v>8223</v>
      </c>
      <c r="H62" t="s">
        <v>8245</v>
      </c>
      <c r="I62">
        <v>1435835824</v>
      </c>
      <c r="J62">
        <v>1433243824</v>
      </c>
      <c r="K62" t="b">
        <v>0</v>
      </c>
      <c r="L62">
        <v>98</v>
      </c>
      <c r="M62" t="b">
        <v>1</v>
      </c>
      <c r="N62" t="s">
        <v>8269</v>
      </c>
      <c r="O62" s="10">
        <v>107</v>
      </c>
      <c r="P62">
        <v>109.03</v>
      </c>
      <c r="Q62" t="s">
        <v>8324</v>
      </c>
      <c r="R62" t="s">
        <v>8327</v>
      </c>
      <c r="S62" s="14">
        <v>42157.470185185186</v>
      </c>
      <c r="T62" s="14">
        <v>42187.470185185186</v>
      </c>
    </row>
    <row r="63" spans="1:20" ht="240" x14ac:dyDescent="0.25">
      <c r="A63">
        <v>2818</v>
      </c>
      <c r="B63" s="3" t="s">
        <v>2818</v>
      </c>
      <c r="C63" s="3" t="s">
        <v>6928</v>
      </c>
      <c r="D63" s="9">
        <v>10000</v>
      </c>
      <c r="E63" s="8">
        <v>10603</v>
      </c>
      <c r="F63" t="s">
        <v>8218</v>
      </c>
      <c r="G63" t="s">
        <v>8223</v>
      </c>
      <c r="H63" t="s">
        <v>8245</v>
      </c>
      <c r="I63">
        <v>1443018086</v>
      </c>
      <c r="J63">
        <v>1441290086</v>
      </c>
      <c r="K63" t="b">
        <v>0</v>
      </c>
      <c r="L63">
        <v>102</v>
      </c>
      <c r="M63" t="b">
        <v>1</v>
      </c>
      <c r="N63" t="s">
        <v>8269</v>
      </c>
      <c r="O63" s="10">
        <v>106</v>
      </c>
      <c r="P63">
        <v>103.95</v>
      </c>
      <c r="Q63" t="s">
        <v>8324</v>
      </c>
      <c r="R63" t="s">
        <v>8327</v>
      </c>
      <c r="S63" s="14">
        <v>42250.598217592589</v>
      </c>
      <c r="T63" s="14">
        <v>42270.598217592589</v>
      </c>
    </row>
    <row r="64" spans="1:20" ht="315" x14ac:dyDescent="0.25">
      <c r="A64">
        <v>3434</v>
      </c>
      <c r="B64" s="3" t="s">
        <v>3433</v>
      </c>
      <c r="C64" s="3" t="s">
        <v>7544</v>
      </c>
      <c r="D64" s="9">
        <v>10000</v>
      </c>
      <c r="E64" s="8">
        <v>10555</v>
      </c>
      <c r="F64" t="s">
        <v>8218</v>
      </c>
      <c r="G64" t="s">
        <v>8223</v>
      </c>
      <c r="H64" t="s">
        <v>8245</v>
      </c>
      <c r="I64">
        <v>1404983269</v>
      </c>
      <c r="J64">
        <v>1402391269</v>
      </c>
      <c r="K64" t="b">
        <v>0</v>
      </c>
      <c r="L64">
        <v>168</v>
      </c>
      <c r="M64" t="b">
        <v>1</v>
      </c>
      <c r="N64" t="s">
        <v>8269</v>
      </c>
      <c r="O64" s="10">
        <v>106</v>
      </c>
      <c r="P64">
        <v>62.83</v>
      </c>
      <c r="Q64" t="s">
        <v>8324</v>
      </c>
      <c r="R64" t="s">
        <v>8327</v>
      </c>
      <c r="S64" s="14">
        <v>41800.380428240744</v>
      </c>
      <c r="T64" s="14">
        <v>41830.380428240744</v>
      </c>
    </row>
    <row r="65" spans="1:20" ht="210" x14ac:dyDescent="0.25">
      <c r="A65">
        <v>3507</v>
      </c>
      <c r="B65" s="3" t="s">
        <v>3506</v>
      </c>
      <c r="C65" s="3" t="s">
        <v>7617</v>
      </c>
      <c r="D65" s="9">
        <v>10000</v>
      </c>
      <c r="E65" s="8">
        <v>10440</v>
      </c>
      <c r="F65" t="s">
        <v>8218</v>
      </c>
      <c r="G65" t="s">
        <v>8223</v>
      </c>
      <c r="H65" t="s">
        <v>8245</v>
      </c>
      <c r="I65">
        <v>1464732537</v>
      </c>
      <c r="J65">
        <v>1462140537</v>
      </c>
      <c r="K65" t="b">
        <v>0</v>
      </c>
      <c r="L65">
        <v>72</v>
      </c>
      <c r="M65" t="b">
        <v>1</v>
      </c>
      <c r="N65" t="s">
        <v>8269</v>
      </c>
      <c r="O65" s="10">
        <v>104</v>
      </c>
      <c r="P65">
        <v>145</v>
      </c>
      <c r="Q65" t="s">
        <v>8324</v>
      </c>
      <c r="R65" t="s">
        <v>8327</v>
      </c>
      <c r="S65" s="14">
        <v>42491.92288194444</v>
      </c>
      <c r="T65" s="14">
        <v>42521.92288194444</v>
      </c>
    </row>
    <row r="66" spans="1:20" ht="270" x14ac:dyDescent="0.25">
      <c r="A66">
        <v>3463</v>
      </c>
      <c r="B66" s="3" t="s">
        <v>3462</v>
      </c>
      <c r="C66" s="3" t="s">
        <v>7573</v>
      </c>
      <c r="D66" s="9">
        <v>10000</v>
      </c>
      <c r="E66" s="8">
        <v>10338</v>
      </c>
      <c r="F66" t="s">
        <v>8218</v>
      </c>
      <c r="G66" t="s">
        <v>8228</v>
      </c>
      <c r="H66" t="s">
        <v>8250</v>
      </c>
      <c r="I66">
        <v>1476158340</v>
      </c>
      <c r="J66">
        <v>1472594585</v>
      </c>
      <c r="K66" t="b">
        <v>0</v>
      </c>
      <c r="L66">
        <v>114</v>
      </c>
      <c r="M66" t="b">
        <v>1</v>
      </c>
      <c r="N66" t="s">
        <v>8269</v>
      </c>
      <c r="O66" s="10">
        <v>103</v>
      </c>
      <c r="P66">
        <v>90.68</v>
      </c>
      <c r="Q66" t="s">
        <v>8324</v>
      </c>
      <c r="R66" t="s">
        <v>8327</v>
      </c>
      <c r="S66" s="14">
        <v>42612.918807870374</v>
      </c>
      <c r="T66" s="14">
        <v>42654.165972222225</v>
      </c>
    </row>
    <row r="67" spans="1:20" ht="285" x14ac:dyDescent="0.25">
      <c r="A67">
        <v>3173</v>
      </c>
      <c r="B67" s="3" t="s">
        <v>3173</v>
      </c>
      <c r="C67" s="3" t="s">
        <v>7283</v>
      </c>
      <c r="D67" s="9">
        <v>10000</v>
      </c>
      <c r="E67" s="8">
        <v>10300</v>
      </c>
      <c r="F67" t="s">
        <v>8218</v>
      </c>
      <c r="G67" t="s">
        <v>8223</v>
      </c>
      <c r="H67" t="s">
        <v>8245</v>
      </c>
      <c r="I67">
        <v>1411765492</v>
      </c>
      <c r="J67">
        <v>1409173492</v>
      </c>
      <c r="K67" t="b">
        <v>1</v>
      </c>
      <c r="L67">
        <v>74</v>
      </c>
      <c r="M67" t="b">
        <v>1</v>
      </c>
      <c r="N67" t="s">
        <v>8269</v>
      </c>
      <c r="O67" s="10">
        <v>103</v>
      </c>
      <c r="P67">
        <v>139.19</v>
      </c>
      <c r="Q67" t="s">
        <v>8324</v>
      </c>
      <c r="R67" t="s">
        <v>8327</v>
      </c>
      <c r="S67" s="14">
        <v>41878.878379629627</v>
      </c>
      <c r="T67" s="14">
        <v>41908.878379629627</v>
      </c>
    </row>
    <row r="68" spans="1:20" ht="255" x14ac:dyDescent="0.25">
      <c r="A68">
        <v>3358</v>
      </c>
      <c r="B68" s="3" t="s">
        <v>3357</v>
      </c>
      <c r="C68" s="3" t="s">
        <v>7468</v>
      </c>
      <c r="D68" s="9">
        <v>10000</v>
      </c>
      <c r="E68" s="8">
        <v>10299</v>
      </c>
      <c r="F68" t="s">
        <v>8218</v>
      </c>
      <c r="G68" t="s">
        <v>8223</v>
      </c>
      <c r="H68" t="s">
        <v>8245</v>
      </c>
      <c r="I68">
        <v>1416385679</v>
      </c>
      <c r="J68">
        <v>1413790079</v>
      </c>
      <c r="K68" t="b">
        <v>0</v>
      </c>
      <c r="L68">
        <v>162</v>
      </c>
      <c r="M68" t="b">
        <v>1</v>
      </c>
      <c r="N68" t="s">
        <v>8269</v>
      </c>
      <c r="O68" s="10">
        <v>103</v>
      </c>
      <c r="P68">
        <v>63.57</v>
      </c>
      <c r="Q68" t="s">
        <v>8324</v>
      </c>
      <c r="R68" t="s">
        <v>8327</v>
      </c>
      <c r="S68" s="14">
        <v>41932.311099537037</v>
      </c>
      <c r="T68" s="14">
        <v>41962.352766203709</v>
      </c>
    </row>
    <row r="69" spans="1:20" ht="285" x14ac:dyDescent="0.25">
      <c r="A69">
        <v>3714</v>
      </c>
      <c r="B69" s="3" t="s">
        <v>3711</v>
      </c>
      <c r="C69" s="3" t="s">
        <v>7824</v>
      </c>
      <c r="D69" s="9">
        <v>10000</v>
      </c>
      <c r="E69" s="8">
        <v>10235</v>
      </c>
      <c r="F69" t="s">
        <v>8218</v>
      </c>
      <c r="G69" t="s">
        <v>8223</v>
      </c>
      <c r="H69" t="s">
        <v>8245</v>
      </c>
      <c r="I69">
        <v>1432612740</v>
      </c>
      <c r="J69">
        <v>1429881667</v>
      </c>
      <c r="K69" t="b">
        <v>0</v>
      </c>
      <c r="L69">
        <v>97</v>
      </c>
      <c r="M69" t="b">
        <v>1</v>
      </c>
      <c r="N69" t="s">
        <v>8269</v>
      </c>
      <c r="O69" s="10">
        <v>102</v>
      </c>
      <c r="P69">
        <v>105.52</v>
      </c>
      <c r="Q69" t="s">
        <v>8324</v>
      </c>
      <c r="R69" t="s">
        <v>8327</v>
      </c>
      <c r="S69" s="14">
        <v>42118.556331018524</v>
      </c>
      <c r="T69" s="14">
        <v>42150.165972222225</v>
      </c>
    </row>
    <row r="70" spans="1:20" ht="285" x14ac:dyDescent="0.25">
      <c r="A70">
        <v>3298</v>
      </c>
      <c r="B70" s="3" t="s">
        <v>3298</v>
      </c>
      <c r="C70" s="3" t="s">
        <v>7408</v>
      </c>
      <c r="D70" s="9">
        <v>10000</v>
      </c>
      <c r="E70" s="8">
        <v>10173</v>
      </c>
      <c r="F70" t="s">
        <v>8218</v>
      </c>
      <c r="G70" t="s">
        <v>8223</v>
      </c>
      <c r="H70" t="s">
        <v>8245</v>
      </c>
      <c r="I70">
        <v>1442102400</v>
      </c>
      <c r="J70">
        <v>1440370768</v>
      </c>
      <c r="K70" t="b">
        <v>0</v>
      </c>
      <c r="L70">
        <v>72</v>
      </c>
      <c r="M70" t="b">
        <v>1</v>
      </c>
      <c r="N70" t="s">
        <v>8269</v>
      </c>
      <c r="O70" s="10">
        <v>102</v>
      </c>
      <c r="P70">
        <v>141.29</v>
      </c>
      <c r="Q70" t="s">
        <v>8324</v>
      </c>
      <c r="R70" t="s">
        <v>8327</v>
      </c>
      <c r="S70" s="14">
        <v>42239.957962962959</v>
      </c>
      <c r="T70" s="14">
        <v>42260</v>
      </c>
    </row>
    <row r="71" spans="1:20" ht="285" x14ac:dyDescent="0.25">
      <c r="A71">
        <v>3524</v>
      </c>
      <c r="B71" s="3" t="s">
        <v>3523</v>
      </c>
      <c r="C71" s="3" t="s">
        <v>7634</v>
      </c>
      <c r="D71" s="9">
        <v>10000</v>
      </c>
      <c r="E71" s="8">
        <v>10156</v>
      </c>
      <c r="F71" t="s">
        <v>8218</v>
      </c>
      <c r="G71" t="s">
        <v>8223</v>
      </c>
      <c r="H71" t="s">
        <v>8245</v>
      </c>
      <c r="I71">
        <v>1410580800</v>
      </c>
      <c r="J71">
        <v>1409336373</v>
      </c>
      <c r="K71" t="b">
        <v>0</v>
      </c>
      <c r="L71">
        <v>74</v>
      </c>
      <c r="M71" t="b">
        <v>1</v>
      </c>
      <c r="N71" t="s">
        <v>8269</v>
      </c>
      <c r="O71" s="10">
        <v>102</v>
      </c>
      <c r="P71">
        <v>137.24</v>
      </c>
      <c r="Q71" t="s">
        <v>8324</v>
      </c>
      <c r="R71" t="s">
        <v>8327</v>
      </c>
      <c r="S71" s="14">
        <v>41880.76357638889</v>
      </c>
      <c r="T71" s="14">
        <v>41895.166666666664</v>
      </c>
    </row>
    <row r="72" spans="1:20" ht="285" x14ac:dyDescent="0.25">
      <c r="A72">
        <v>3575</v>
      </c>
      <c r="B72" s="3" t="s">
        <v>3574</v>
      </c>
      <c r="C72" s="3" t="s">
        <v>7685</v>
      </c>
      <c r="D72" s="9">
        <v>10000</v>
      </c>
      <c r="E72" s="8">
        <v>10133</v>
      </c>
      <c r="F72" t="s">
        <v>8218</v>
      </c>
      <c r="G72" t="s">
        <v>8223</v>
      </c>
      <c r="H72" t="s">
        <v>8245</v>
      </c>
      <c r="I72">
        <v>1470887940</v>
      </c>
      <c r="J72">
        <v>1468176527</v>
      </c>
      <c r="K72" t="b">
        <v>0</v>
      </c>
      <c r="L72">
        <v>102</v>
      </c>
      <c r="M72" t="b">
        <v>1</v>
      </c>
      <c r="N72" t="s">
        <v>8269</v>
      </c>
      <c r="O72" s="10">
        <v>101</v>
      </c>
      <c r="P72">
        <v>99.34</v>
      </c>
      <c r="Q72" t="s">
        <v>8324</v>
      </c>
      <c r="R72" t="s">
        <v>8327</v>
      </c>
      <c r="S72" s="14">
        <v>42561.783877314811</v>
      </c>
      <c r="T72" s="14">
        <v>42593.165972222225</v>
      </c>
    </row>
    <row r="73" spans="1:20" ht="255" x14ac:dyDescent="0.25">
      <c r="A73">
        <v>3421</v>
      </c>
      <c r="B73" s="3" t="s">
        <v>3420</v>
      </c>
      <c r="C73" s="3" t="s">
        <v>7531</v>
      </c>
      <c r="D73" s="9">
        <v>10000</v>
      </c>
      <c r="E73" s="8">
        <v>10115</v>
      </c>
      <c r="F73" t="s">
        <v>8218</v>
      </c>
      <c r="G73" t="s">
        <v>8223</v>
      </c>
      <c r="H73" t="s">
        <v>8245</v>
      </c>
      <c r="I73">
        <v>1425495563</v>
      </c>
      <c r="J73">
        <v>1422903563</v>
      </c>
      <c r="K73" t="b">
        <v>0</v>
      </c>
      <c r="L73">
        <v>98</v>
      </c>
      <c r="M73" t="b">
        <v>1</v>
      </c>
      <c r="N73" t="s">
        <v>8269</v>
      </c>
      <c r="O73" s="10">
        <v>101</v>
      </c>
      <c r="P73">
        <v>103.21</v>
      </c>
      <c r="Q73" t="s">
        <v>8324</v>
      </c>
      <c r="R73" t="s">
        <v>8327</v>
      </c>
      <c r="S73" s="14">
        <v>42037.791238425925</v>
      </c>
      <c r="T73" s="14">
        <v>42067.791238425925</v>
      </c>
    </row>
    <row r="74" spans="1:20" ht="285" x14ac:dyDescent="0.25">
      <c r="A74">
        <v>527</v>
      </c>
      <c r="B74" s="3" t="s">
        <v>528</v>
      </c>
      <c r="C74" s="3" t="s">
        <v>4637</v>
      </c>
      <c r="D74" s="9">
        <v>10000</v>
      </c>
      <c r="E74" s="8">
        <v>10085</v>
      </c>
      <c r="F74" t="s">
        <v>8218</v>
      </c>
      <c r="G74" t="s">
        <v>8223</v>
      </c>
      <c r="H74" t="s">
        <v>8245</v>
      </c>
      <c r="I74">
        <v>1487347500</v>
      </c>
      <c r="J74">
        <v>1484715366</v>
      </c>
      <c r="K74" t="b">
        <v>0</v>
      </c>
      <c r="L74">
        <v>158</v>
      </c>
      <c r="M74" t="b">
        <v>1</v>
      </c>
      <c r="N74" t="s">
        <v>8269</v>
      </c>
      <c r="O74" s="10">
        <v>101</v>
      </c>
      <c r="P74">
        <v>63.83</v>
      </c>
      <c r="Q74" t="s">
        <v>8324</v>
      </c>
      <c r="R74" t="s">
        <v>8327</v>
      </c>
      <c r="S74" s="14">
        <v>42753.205625000002</v>
      </c>
      <c r="T74" s="14">
        <v>42783.670138888891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9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t="s">
        <v>8324</v>
      </c>
      <c r="R75" t="s">
        <v>8327</v>
      </c>
      <c r="S75" s="14">
        <v>40633.154363425929</v>
      </c>
      <c r="T75" s="14">
        <v>40664.207638888889</v>
      </c>
    </row>
    <row r="76" spans="1:20" ht="315" x14ac:dyDescent="0.25">
      <c r="A76">
        <v>3455</v>
      </c>
      <c r="B76" s="3" t="s">
        <v>3454</v>
      </c>
      <c r="C76" s="3" t="s">
        <v>7565</v>
      </c>
      <c r="D76" s="9">
        <v>10000</v>
      </c>
      <c r="E76" s="8">
        <v>10065</v>
      </c>
      <c r="F76" t="s">
        <v>8218</v>
      </c>
      <c r="G76" t="s">
        <v>8223</v>
      </c>
      <c r="H76" t="s">
        <v>8245</v>
      </c>
      <c r="I76">
        <v>1476381627</v>
      </c>
      <c r="J76">
        <v>1473789627</v>
      </c>
      <c r="K76" t="b">
        <v>0</v>
      </c>
      <c r="L76">
        <v>69</v>
      </c>
      <c r="M76" t="b">
        <v>1</v>
      </c>
      <c r="N76" t="s">
        <v>8269</v>
      </c>
      <c r="O76" s="10">
        <v>101</v>
      </c>
      <c r="P76">
        <v>145.87</v>
      </c>
      <c r="Q76" t="s">
        <v>8324</v>
      </c>
      <c r="R76" t="s">
        <v>8327</v>
      </c>
      <c r="S76" s="14">
        <v>42626.7503125</v>
      </c>
      <c r="T76" s="14">
        <v>42656.7503125</v>
      </c>
    </row>
    <row r="77" spans="1:20" ht="285" x14ac:dyDescent="0.25">
      <c r="A77">
        <v>3400</v>
      </c>
      <c r="B77" s="3" t="s">
        <v>3399</v>
      </c>
      <c r="C77" s="3" t="s">
        <v>7510</v>
      </c>
      <c r="D77" s="9">
        <v>10000</v>
      </c>
      <c r="E77" s="8">
        <v>10041</v>
      </c>
      <c r="F77" t="s">
        <v>8218</v>
      </c>
      <c r="G77" t="s">
        <v>8223</v>
      </c>
      <c r="H77" t="s">
        <v>8245</v>
      </c>
      <c r="I77">
        <v>1409266414</v>
      </c>
      <c r="J77">
        <v>1405378414</v>
      </c>
      <c r="K77" t="b">
        <v>0</v>
      </c>
      <c r="L77">
        <v>85</v>
      </c>
      <c r="M77" t="b">
        <v>1</v>
      </c>
      <c r="N77" t="s">
        <v>8269</v>
      </c>
      <c r="O77" s="10">
        <v>100</v>
      </c>
      <c r="P77">
        <v>118.13</v>
      </c>
      <c r="Q77" t="s">
        <v>8324</v>
      </c>
      <c r="R77" t="s">
        <v>8327</v>
      </c>
      <c r="S77" s="14">
        <v>41834.953865740739</v>
      </c>
      <c r="T77" s="14">
        <v>41879.953865740739</v>
      </c>
    </row>
    <row r="78" spans="1:20" ht="210" x14ac:dyDescent="0.25">
      <c r="A78">
        <v>3406</v>
      </c>
      <c r="B78" s="3" t="s">
        <v>3405</v>
      </c>
      <c r="C78" s="3" t="s">
        <v>7516</v>
      </c>
      <c r="D78" s="9">
        <v>10000</v>
      </c>
      <c r="E78" s="8">
        <v>10031</v>
      </c>
      <c r="F78" t="s">
        <v>8218</v>
      </c>
      <c r="G78" t="s">
        <v>8223</v>
      </c>
      <c r="H78" t="s">
        <v>8245</v>
      </c>
      <c r="I78">
        <v>1405511376</v>
      </c>
      <c r="J78">
        <v>1401623376</v>
      </c>
      <c r="K78" t="b">
        <v>0</v>
      </c>
      <c r="L78">
        <v>91</v>
      </c>
      <c r="M78" t="b">
        <v>1</v>
      </c>
      <c r="N78" t="s">
        <v>8269</v>
      </c>
      <c r="O78" s="10">
        <v>100</v>
      </c>
      <c r="P78">
        <v>110.23</v>
      </c>
      <c r="Q78" t="s">
        <v>8324</v>
      </c>
      <c r="R78" t="s">
        <v>8327</v>
      </c>
      <c r="S78" s="14">
        <v>41791.492777777778</v>
      </c>
      <c r="T78" s="14">
        <v>41836.492777777778</v>
      </c>
    </row>
    <row r="79" spans="1:20" ht="225" x14ac:dyDescent="0.25">
      <c r="A79">
        <v>2811</v>
      </c>
      <c r="B79" s="3" t="s">
        <v>2811</v>
      </c>
      <c r="C79" s="3" t="s">
        <v>6921</v>
      </c>
      <c r="D79" s="9">
        <v>10000</v>
      </c>
      <c r="E79" s="8">
        <v>10027</v>
      </c>
      <c r="F79" t="s">
        <v>8218</v>
      </c>
      <c r="G79" t="s">
        <v>8224</v>
      </c>
      <c r="H79" t="s">
        <v>8246</v>
      </c>
      <c r="I79">
        <v>1424692503</v>
      </c>
      <c r="J79">
        <v>1422100503</v>
      </c>
      <c r="K79" t="b">
        <v>0</v>
      </c>
      <c r="L79">
        <v>108</v>
      </c>
      <c r="M79" t="b">
        <v>1</v>
      </c>
      <c r="N79" t="s">
        <v>8269</v>
      </c>
      <c r="O79" s="10">
        <v>100</v>
      </c>
      <c r="P79">
        <v>92.84</v>
      </c>
      <c r="Q79" t="s">
        <v>8324</v>
      </c>
      <c r="R79" t="s">
        <v>8327</v>
      </c>
      <c r="S79" s="14">
        <v>42028.496562500004</v>
      </c>
      <c r="T79" s="14">
        <v>42058.496562500004</v>
      </c>
    </row>
    <row r="80" spans="1:20" ht="270" x14ac:dyDescent="0.25">
      <c r="A80">
        <v>3288</v>
      </c>
      <c r="B80" s="3" t="s">
        <v>3288</v>
      </c>
      <c r="C80" s="3" t="s">
        <v>7398</v>
      </c>
      <c r="D80" s="9">
        <v>10000</v>
      </c>
      <c r="E80" s="8">
        <v>10026.49</v>
      </c>
      <c r="F80" t="s">
        <v>8218</v>
      </c>
      <c r="G80" t="s">
        <v>8224</v>
      </c>
      <c r="H80" t="s">
        <v>8246</v>
      </c>
      <c r="I80">
        <v>1466463600</v>
      </c>
      <c r="J80">
        <v>1463337315</v>
      </c>
      <c r="K80" t="b">
        <v>0</v>
      </c>
      <c r="L80">
        <v>207</v>
      </c>
      <c r="M80" t="b">
        <v>1</v>
      </c>
      <c r="N80" t="s">
        <v>8269</v>
      </c>
      <c r="O80" s="10">
        <v>100</v>
      </c>
      <c r="P80">
        <v>48.44</v>
      </c>
      <c r="Q80" t="s">
        <v>8324</v>
      </c>
      <c r="R80" t="s">
        <v>8327</v>
      </c>
      <c r="S80" s="14">
        <v>42505.774479166663</v>
      </c>
      <c r="T80" s="14">
        <v>42541.958333333328</v>
      </c>
    </row>
    <row r="81" spans="1:20" ht="285" x14ac:dyDescent="0.25">
      <c r="A81">
        <v>3241</v>
      </c>
      <c r="B81" s="3" t="s">
        <v>3241</v>
      </c>
      <c r="C81" s="3" t="s">
        <v>7351</v>
      </c>
      <c r="D81" s="9">
        <v>8500</v>
      </c>
      <c r="E81" s="8">
        <v>9801</v>
      </c>
      <c r="F81" t="s">
        <v>8218</v>
      </c>
      <c r="G81" t="s">
        <v>8223</v>
      </c>
      <c r="H81" t="s">
        <v>8245</v>
      </c>
      <c r="I81">
        <v>1413269940</v>
      </c>
      <c r="J81">
        <v>1410421670</v>
      </c>
      <c r="K81" t="b">
        <v>1</v>
      </c>
      <c r="L81">
        <v>167</v>
      </c>
      <c r="M81" t="b">
        <v>1</v>
      </c>
      <c r="N81" t="s">
        <v>8269</v>
      </c>
      <c r="O81" s="10">
        <v>115</v>
      </c>
      <c r="P81">
        <v>58.69</v>
      </c>
      <c r="Q81" t="s">
        <v>8324</v>
      </c>
      <c r="R81" t="s">
        <v>8327</v>
      </c>
      <c r="S81" s="14">
        <v>41893.324884259258</v>
      </c>
      <c r="T81" s="14">
        <v>41926.290972222225</v>
      </c>
    </row>
    <row r="82" spans="1:20" ht="285" x14ac:dyDescent="0.25">
      <c r="A82">
        <v>2828</v>
      </c>
      <c r="B82" s="3" t="s">
        <v>2828</v>
      </c>
      <c r="C82" s="3" t="s">
        <v>6938</v>
      </c>
      <c r="D82" s="9">
        <v>9500</v>
      </c>
      <c r="E82" s="8">
        <v>9536</v>
      </c>
      <c r="F82" t="s">
        <v>8218</v>
      </c>
      <c r="G82" t="s">
        <v>8224</v>
      </c>
      <c r="H82" t="s">
        <v>8246</v>
      </c>
      <c r="I82">
        <v>1443826800</v>
      </c>
      <c r="J82">
        <v>1441606869</v>
      </c>
      <c r="K82" t="b">
        <v>0</v>
      </c>
      <c r="L82">
        <v>97</v>
      </c>
      <c r="M82" t="b">
        <v>1</v>
      </c>
      <c r="N82" t="s">
        <v>8269</v>
      </c>
      <c r="O82" s="10">
        <v>100</v>
      </c>
      <c r="P82">
        <v>98.31</v>
      </c>
      <c r="Q82" t="s">
        <v>8324</v>
      </c>
      <c r="R82" t="s">
        <v>8327</v>
      </c>
      <c r="S82" s="14">
        <v>42254.264687499999</v>
      </c>
      <c r="T82" s="14">
        <v>42279.958333333328</v>
      </c>
    </row>
    <row r="83" spans="1:20" ht="180" x14ac:dyDescent="0.25">
      <c r="A83">
        <v>3433</v>
      </c>
      <c r="B83" s="3" t="s">
        <v>3432</v>
      </c>
      <c r="C83" s="3" t="s">
        <v>7543</v>
      </c>
      <c r="D83" s="9">
        <v>9500</v>
      </c>
      <c r="E83" s="8">
        <v>9525</v>
      </c>
      <c r="F83" t="s">
        <v>8218</v>
      </c>
      <c r="G83" t="s">
        <v>8223</v>
      </c>
      <c r="H83" t="s">
        <v>8245</v>
      </c>
      <c r="I83">
        <v>1402974000</v>
      </c>
      <c r="J83">
        <v>1400290255</v>
      </c>
      <c r="K83" t="b">
        <v>0</v>
      </c>
      <c r="L83">
        <v>71</v>
      </c>
      <c r="M83" t="b">
        <v>1</v>
      </c>
      <c r="N83" t="s">
        <v>8269</v>
      </c>
      <c r="O83" s="10">
        <v>100</v>
      </c>
      <c r="P83">
        <v>134.15</v>
      </c>
      <c r="Q83" t="s">
        <v>8324</v>
      </c>
      <c r="R83" t="s">
        <v>8327</v>
      </c>
      <c r="S83" s="14">
        <v>41776.063136574077</v>
      </c>
      <c r="T83" s="14">
        <v>41807.125</v>
      </c>
    </row>
    <row r="84" spans="1:20" ht="210" x14ac:dyDescent="0.25">
      <c r="A84">
        <v>3155</v>
      </c>
      <c r="B84" s="3" t="s">
        <v>3155</v>
      </c>
      <c r="C84" s="3" t="s">
        <v>7265</v>
      </c>
      <c r="D84" s="9">
        <v>5000</v>
      </c>
      <c r="E84" s="8">
        <v>9425.23</v>
      </c>
      <c r="F84" t="s">
        <v>8218</v>
      </c>
      <c r="G84" t="s">
        <v>8224</v>
      </c>
      <c r="H84" t="s">
        <v>8246</v>
      </c>
      <c r="I84">
        <v>1356004725</v>
      </c>
      <c r="J84">
        <v>1353412725</v>
      </c>
      <c r="K84" t="b">
        <v>1</v>
      </c>
      <c r="L84">
        <v>302</v>
      </c>
      <c r="M84" t="b">
        <v>1</v>
      </c>
      <c r="N84" t="s">
        <v>8269</v>
      </c>
      <c r="O84" s="10">
        <v>189</v>
      </c>
      <c r="P84">
        <v>31.21</v>
      </c>
      <c r="Q84" t="s">
        <v>8324</v>
      </c>
      <c r="R84" t="s">
        <v>8327</v>
      </c>
      <c r="S84" s="14">
        <v>41233.499131944445</v>
      </c>
      <c r="T84" s="14">
        <v>41263.499131944445</v>
      </c>
    </row>
    <row r="85" spans="1:20" ht="135" x14ac:dyDescent="0.25">
      <c r="A85">
        <v>3360</v>
      </c>
      <c r="B85" s="3" t="s">
        <v>3359</v>
      </c>
      <c r="C85" s="3" t="s">
        <v>7470</v>
      </c>
      <c r="D85" s="9">
        <v>9000</v>
      </c>
      <c r="E85" s="8">
        <v>9124</v>
      </c>
      <c r="F85" t="s">
        <v>8218</v>
      </c>
      <c r="G85" t="s">
        <v>8243</v>
      </c>
      <c r="H85" t="s">
        <v>8257</v>
      </c>
      <c r="I85">
        <v>1481731140</v>
      </c>
      <c r="J85">
        <v>1479866343</v>
      </c>
      <c r="K85" t="b">
        <v>0</v>
      </c>
      <c r="L85">
        <v>72</v>
      </c>
      <c r="M85" t="b">
        <v>1</v>
      </c>
      <c r="N85" t="s">
        <v>8269</v>
      </c>
      <c r="O85" s="10">
        <v>101</v>
      </c>
      <c r="P85">
        <v>126.72</v>
      </c>
      <c r="Q85" t="s">
        <v>8324</v>
      </c>
      <c r="R85" t="s">
        <v>8327</v>
      </c>
      <c r="S85" s="14">
        <v>42697.082673611112</v>
      </c>
      <c r="T85" s="14">
        <v>42718.665972222225</v>
      </c>
    </row>
    <row r="86" spans="1:20" ht="300" x14ac:dyDescent="0.25">
      <c r="A86">
        <v>2973</v>
      </c>
      <c r="B86" s="3" t="s">
        <v>2973</v>
      </c>
      <c r="C86" s="3" t="s">
        <v>7083</v>
      </c>
      <c r="D86" s="9">
        <v>5000</v>
      </c>
      <c r="E86" s="8">
        <v>8740</v>
      </c>
      <c r="F86" t="s">
        <v>8218</v>
      </c>
      <c r="G86" t="s">
        <v>8223</v>
      </c>
      <c r="H86" t="s">
        <v>8245</v>
      </c>
      <c r="I86">
        <v>1451620800</v>
      </c>
      <c r="J86">
        <v>1449171508</v>
      </c>
      <c r="K86" t="b">
        <v>0</v>
      </c>
      <c r="L86">
        <v>33</v>
      </c>
      <c r="M86" t="b">
        <v>1</v>
      </c>
      <c r="N86" t="s">
        <v>8269</v>
      </c>
      <c r="O86" s="10">
        <v>175</v>
      </c>
      <c r="P86">
        <v>264.85000000000002</v>
      </c>
      <c r="Q86" t="s">
        <v>8324</v>
      </c>
      <c r="R86" t="s">
        <v>8327</v>
      </c>
      <c r="S86" s="14">
        <v>42341.818379629629</v>
      </c>
      <c r="T86" s="14">
        <v>42370.166666666672</v>
      </c>
    </row>
    <row r="87" spans="1:20" ht="60" x14ac:dyDescent="0.25">
      <c r="A87">
        <v>3302</v>
      </c>
      <c r="B87" s="3" t="s">
        <v>3302</v>
      </c>
      <c r="C87" s="3" t="s">
        <v>7412</v>
      </c>
      <c r="D87" s="9">
        <v>8400</v>
      </c>
      <c r="E87" s="8">
        <v>8685</v>
      </c>
      <c r="F87" t="s">
        <v>8218</v>
      </c>
      <c r="G87" t="s">
        <v>8226</v>
      </c>
      <c r="H87" t="s">
        <v>8248</v>
      </c>
      <c r="I87">
        <v>1481099176</v>
      </c>
      <c r="J87">
        <v>1478507176</v>
      </c>
      <c r="K87" t="b">
        <v>0</v>
      </c>
      <c r="L87">
        <v>50</v>
      </c>
      <c r="M87" t="b">
        <v>1</v>
      </c>
      <c r="N87" t="s">
        <v>8269</v>
      </c>
      <c r="O87" s="10">
        <v>103</v>
      </c>
      <c r="P87">
        <v>173.7</v>
      </c>
      <c r="Q87" t="s">
        <v>8324</v>
      </c>
      <c r="R87" t="s">
        <v>8327</v>
      </c>
      <c r="S87" s="14">
        <v>42681.35157407407</v>
      </c>
      <c r="T87" s="14">
        <v>42711.35157407407</v>
      </c>
    </row>
    <row r="88" spans="1:20" ht="210" x14ac:dyDescent="0.25">
      <c r="A88">
        <v>3339</v>
      </c>
      <c r="B88" s="3" t="s">
        <v>3339</v>
      </c>
      <c r="C88" s="3" t="s">
        <v>7449</v>
      </c>
      <c r="D88" s="9">
        <v>8000</v>
      </c>
      <c r="E88" s="8">
        <v>8348</v>
      </c>
      <c r="F88" t="s">
        <v>8218</v>
      </c>
      <c r="G88" t="s">
        <v>8223</v>
      </c>
      <c r="H88" t="s">
        <v>8245</v>
      </c>
      <c r="I88">
        <v>1469721518</v>
      </c>
      <c r="J88">
        <v>1467129518</v>
      </c>
      <c r="K88" t="b">
        <v>0</v>
      </c>
      <c r="L88">
        <v>47</v>
      </c>
      <c r="M88" t="b">
        <v>1</v>
      </c>
      <c r="N88" t="s">
        <v>8269</v>
      </c>
      <c r="O88" s="10">
        <v>104</v>
      </c>
      <c r="P88">
        <v>177.62</v>
      </c>
      <c r="Q88" t="s">
        <v>8324</v>
      </c>
      <c r="R88" t="s">
        <v>8327</v>
      </c>
      <c r="S88" s="14">
        <v>42549.665717592594</v>
      </c>
      <c r="T88" s="14">
        <v>42579.665717592594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9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t="s">
        <v>8324</v>
      </c>
      <c r="R89" t="s">
        <v>8327</v>
      </c>
      <c r="S89" s="14">
        <v>41591.737974537034</v>
      </c>
      <c r="T89" s="14">
        <v>41621.207638888889</v>
      </c>
    </row>
    <row r="90" spans="1:20" ht="270" x14ac:dyDescent="0.25">
      <c r="A90">
        <v>3243</v>
      </c>
      <c r="B90" s="3" t="s">
        <v>3243</v>
      </c>
      <c r="C90" s="3" t="s">
        <v>7353</v>
      </c>
      <c r="D90" s="9">
        <v>8000</v>
      </c>
      <c r="E90" s="8">
        <v>8227</v>
      </c>
      <c r="F90" t="s">
        <v>8218</v>
      </c>
      <c r="G90" t="s">
        <v>8223</v>
      </c>
      <c r="H90" t="s">
        <v>8245</v>
      </c>
      <c r="I90">
        <v>1444348800</v>
      </c>
      <c r="J90">
        <v>1442283562</v>
      </c>
      <c r="K90" t="b">
        <v>1</v>
      </c>
      <c r="L90">
        <v>71</v>
      </c>
      <c r="M90" t="b">
        <v>1</v>
      </c>
      <c r="N90" t="s">
        <v>8269</v>
      </c>
      <c r="O90" s="10">
        <v>103</v>
      </c>
      <c r="P90">
        <v>115.87</v>
      </c>
      <c r="Q90" t="s">
        <v>8324</v>
      </c>
      <c r="R90" t="s">
        <v>8327</v>
      </c>
      <c r="S90" s="14">
        <v>42262.096782407403</v>
      </c>
      <c r="T90" s="14">
        <v>42286</v>
      </c>
    </row>
    <row r="91" spans="1:20" ht="225" x14ac:dyDescent="0.25">
      <c r="A91">
        <v>2797</v>
      </c>
      <c r="B91" s="3" t="s">
        <v>2797</v>
      </c>
      <c r="C91" s="3" t="s">
        <v>6907</v>
      </c>
      <c r="D91" s="9">
        <v>8000</v>
      </c>
      <c r="E91" s="8">
        <v>8211.61</v>
      </c>
      <c r="F91" t="s">
        <v>8218</v>
      </c>
      <c r="G91" t="s">
        <v>8224</v>
      </c>
      <c r="H91" t="s">
        <v>8246</v>
      </c>
      <c r="I91">
        <v>1404858840</v>
      </c>
      <c r="J91">
        <v>1402266840</v>
      </c>
      <c r="K91" t="b">
        <v>0</v>
      </c>
      <c r="L91">
        <v>94</v>
      </c>
      <c r="M91" t="b">
        <v>1</v>
      </c>
      <c r="N91" t="s">
        <v>8269</v>
      </c>
      <c r="O91" s="10">
        <v>103</v>
      </c>
      <c r="P91">
        <v>87.36</v>
      </c>
      <c r="Q91" t="s">
        <v>8324</v>
      </c>
      <c r="R91" t="s">
        <v>8327</v>
      </c>
      <c r="S91" s="14">
        <v>41798.94027777778</v>
      </c>
      <c r="T91" s="14">
        <v>41828.94027777778</v>
      </c>
    </row>
    <row r="92" spans="1:20" ht="90" x14ac:dyDescent="0.25">
      <c r="A92">
        <v>3586</v>
      </c>
      <c r="B92" s="3" t="s">
        <v>3585</v>
      </c>
      <c r="C92" s="3" t="s">
        <v>7696</v>
      </c>
      <c r="D92" s="9">
        <v>7500</v>
      </c>
      <c r="E92" s="8">
        <v>8207</v>
      </c>
      <c r="F92" t="s">
        <v>8218</v>
      </c>
      <c r="G92" t="s">
        <v>8223</v>
      </c>
      <c r="H92" t="s">
        <v>8245</v>
      </c>
      <c r="I92">
        <v>1474649070</v>
      </c>
      <c r="J92">
        <v>1469465070</v>
      </c>
      <c r="K92" t="b">
        <v>0</v>
      </c>
      <c r="L92">
        <v>54</v>
      </c>
      <c r="M92" t="b">
        <v>1</v>
      </c>
      <c r="N92" t="s">
        <v>8269</v>
      </c>
      <c r="O92" s="10">
        <v>109</v>
      </c>
      <c r="P92">
        <v>151.97999999999999</v>
      </c>
      <c r="Q92" t="s">
        <v>8324</v>
      </c>
      <c r="R92" t="s">
        <v>8327</v>
      </c>
      <c r="S92" s="14">
        <v>42576.697569444441</v>
      </c>
      <c r="T92" s="14">
        <v>42636.697569444441</v>
      </c>
    </row>
    <row r="93" spans="1:20" ht="255" x14ac:dyDescent="0.25">
      <c r="A93">
        <v>3269</v>
      </c>
      <c r="B93" s="3" t="s">
        <v>3269</v>
      </c>
      <c r="C93" s="3" t="s">
        <v>7379</v>
      </c>
      <c r="D93" s="9">
        <v>8000</v>
      </c>
      <c r="E93" s="8">
        <v>8120</v>
      </c>
      <c r="F93" t="s">
        <v>8218</v>
      </c>
      <c r="G93" t="s">
        <v>8224</v>
      </c>
      <c r="H93" t="s">
        <v>8246</v>
      </c>
      <c r="I93">
        <v>1434452400</v>
      </c>
      <c r="J93">
        <v>1431509397</v>
      </c>
      <c r="K93" t="b">
        <v>1</v>
      </c>
      <c r="L93">
        <v>70</v>
      </c>
      <c r="M93" t="b">
        <v>1</v>
      </c>
      <c r="N93" t="s">
        <v>8269</v>
      </c>
      <c r="O93" s="10">
        <v>102</v>
      </c>
      <c r="P93">
        <v>116</v>
      </c>
      <c r="Q93" t="s">
        <v>8324</v>
      </c>
      <c r="R93" t="s">
        <v>8327</v>
      </c>
      <c r="S93" s="14">
        <v>42137.395798611105</v>
      </c>
      <c r="T93" s="14">
        <v>42171.458333333328</v>
      </c>
    </row>
    <row r="94" spans="1:20" ht="300" x14ac:dyDescent="0.25">
      <c r="A94">
        <v>3662</v>
      </c>
      <c r="B94" s="3" t="s">
        <v>3659</v>
      </c>
      <c r="C94" s="3" t="s">
        <v>7772</v>
      </c>
      <c r="D94" s="9">
        <v>8000</v>
      </c>
      <c r="E94" s="8">
        <v>8114</v>
      </c>
      <c r="F94" t="s">
        <v>8218</v>
      </c>
      <c r="G94" t="s">
        <v>8228</v>
      </c>
      <c r="H94" t="s">
        <v>8250</v>
      </c>
      <c r="I94">
        <v>1427775414</v>
      </c>
      <c r="J94">
        <v>1425187014</v>
      </c>
      <c r="K94" t="b">
        <v>0</v>
      </c>
      <c r="L94">
        <v>40</v>
      </c>
      <c r="M94" t="b">
        <v>1</v>
      </c>
      <c r="N94" t="s">
        <v>8269</v>
      </c>
      <c r="O94" s="10">
        <v>101</v>
      </c>
      <c r="P94">
        <v>202.85</v>
      </c>
      <c r="Q94" t="s">
        <v>8324</v>
      </c>
      <c r="R94" t="s">
        <v>8327</v>
      </c>
      <c r="S94" s="14">
        <v>42064.220069444447</v>
      </c>
      <c r="T94" s="14">
        <v>42094.178402777776</v>
      </c>
    </row>
    <row r="95" spans="1:20" ht="285" x14ac:dyDescent="0.25">
      <c r="A95">
        <v>3326</v>
      </c>
      <c r="B95" s="3" t="s">
        <v>3326</v>
      </c>
      <c r="C95" s="3" t="s">
        <v>7436</v>
      </c>
      <c r="D95" s="9">
        <v>8000</v>
      </c>
      <c r="E95" s="8">
        <v>8110</v>
      </c>
      <c r="F95" t="s">
        <v>8218</v>
      </c>
      <c r="G95" t="s">
        <v>8223</v>
      </c>
      <c r="H95" t="s">
        <v>8245</v>
      </c>
      <c r="I95">
        <v>1425830905</v>
      </c>
      <c r="J95">
        <v>1423242505</v>
      </c>
      <c r="K95" t="b">
        <v>0</v>
      </c>
      <c r="L95">
        <v>57</v>
      </c>
      <c r="M95" t="b">
        <v>1</v>
      </c>
      <c r="N95" t="s">
        <v>8269</v>
      </c>
      <c r="O95" s="10">
        <v>101</v>
      </c>
      <c r="P95">
        <v>142.28</v>
      </c>
      <c r="Q95" t="s">
        <v>8324</v>
      </c>
      <c r="R95" t="s">
        <v>8327</v>
      </c>
      <c r="S95" s="14">
        <v>42041.714178240742</v>
      </c>
      <c r="T95" s="14">
        <v>42071.67251157407</v>
      </c>
    </row>
    <row r="96" spans="1:20" ht="285" x14ac:dyDescent="0.25">
      <c r="A96">
        <v>3377</v>
      </c>
      <c r="B96" s="3" t="s">
        <v>3376</v>
      </c>
      <c r="C96" s="3" t="s">
        <v>7487</v>
      </c>
      <c r="D96" s="9">
        <v>8000</v>
      </c>
      <c r="E96" s="8">
        <v>8084</v>
      </c>
      <c r="F96" t="s">
        <v>8218</v>
      </c>
      <c r="G96" t="s">
        <v>8224</v>
      </c>
      <c r="H96" t="s">
        <v>8246</v>
      </c>
      <c r="I96">
        <v>1426870560</v>
      </c>
      <c r="J96">
        <v>1424280899</v>
      </c>
      <c r="K96" t="b">
        <v>0</v>
      </c>
      <c r="L96">
        <v>77</v>
      </c>
      <c r="M96" t="b">
        <v>1</v>
      </c>
      <c r="N96" t="s">
        <v>8269</v>
      </c>
      <c r="O96" s="10">
        <v>101</v>
      </c>
      <c r="P96">
        <v>104.99</v>
      </c>
      <c r="Q96" t="s">
        <v>8324</v>
      </c>
      <c r="R96" t="s">
        <v>8327</v>
      </c>
      <c r="S96" s="14">
        <v>42053.732627314821</v>
      </c>
      <c r="T96" s="14">
        <v>42083.705555555556</v>
      </c>
    </row>
    <row r="97" spans="1:20" ht="270" x14ac:dyDescent="0.25">
      <c r="A97">
        <v>2975</v>
      </c>
      <c r="B97" s="3" t="s">
        <v>2975</v>
      </c>
      <c r="C97" s="3" t="s">
        <v>7085</v>
      </c>
      <c r="D97" s="9">
        <v>8000</v>
      </c>
      <c r="E97" s="8">
        <v>8010</v>
      </c>
      <c r="F97" t="s">
        <v>8218</v>
      </c>
      <c r="G97" t="s">
        <v>8223</v>
      </c>
      <c r="H97" t="s">
        <v>8245</v>
      </c>
      <c r="I97">
        <v>1417057200</v>
      </c>
      <c r="J97">
        <v>1414599886</v>
      </c>
      <c r="K97" t="b">
        <v>0</v>
      </c>
      <c r="L97">
        <v>113</v>
      </c>
      <c r="M97" t="b">
        <v>1</v>
      </c>
      <c r="N97" t="s">
        <v>8269</v>
      </c>
      <c r="O97" s="10">
        <v>100</v>
      </c>
      <c r="P97">
        <v>70.88</v>
      </c>
      <c r="Q97" t="s">
        <v>8324</v>
      </c>
      <c r="R97" t="s">
        <v>8327</v>
      </c>
      <c r="S97" s="14">
        <v>41941.683865740742</v>
      </c>
      <c r="T97" s="14">
        <v>41970.125</v>
      </c>
    </row>
    <row r="98" spans="1:20" ht="255" x14ac:dyDescent="0.25">
      <c r="A98">
        <v>3376</v>
      </c>
      <c r="B98" s="3" t="s">
        <v>3375</v>
      </c>
      <c r="C98" s="3" t="s">
        <v>7486</v>
      </c>
      <c r="D98" s="9">
        <v>8000</v>
      </c>
      <c r="E98" s="8">
        <v>8001</v>
      </c>
      <c r="F98" t="s">
        <v>8218</v>
      </c>
      <c r="G98" t="s">
        <v>8223</v>
      </c>
      <c r="H98" t="s">
        <v>8245</v>
      </c>
      <c r="I98">
        <v>1429976994</v>
      </c>
      <c r="J98">
        <v>1424796594</v>
      </c>
      <c r="K98" t="b">
        <v>0</v>
      </c>
      <c r="L98">
        <v>19</v>
      </c>
      <c r="M98" t="b">
        <v>1</v>
      </c>
      <c r="N98" t="s">
        <v>8269</v>
      </c>
      <c r="O98" s="10">
        <v>100</v>
      </c>
      <c r="P98">
        <v>421.11</v>
      </c>
      <c r="Q98" t="s">
        <v>8324</v>
      </c>
      <c r="R98" t="s">
        <v>8327</v>
      </c>
      <c r="S98" s="14">
        <v>42059.701319444444</v>
      </c>
      <c r="T98" s="14">
        <v>42119.659652777773</v>
      </c>
    </row>
    <row r="99" spans="1:20" ht="270" x14ac:dyDescent="0.25">
      <c r="A99">
        <v>3154</v>
      </c>
      <c r="B99" s="3" t="s">
        <v>3154</v>
      </c>
      <c r="C99" s="3" t="s">
        <v>7264</v>
      </c>
      <c r="D99" s="9">
        <v>7000</v>
      </c>
      <c r="E99" s="8">
        <v>7905</v>
      </c>
      <c r="F99" t="s">
        <v>8218</v>
      </c>
      <c r="G99" t="s">
        <v>8223</v>
      </c>
      <c r="H99" t="s">
        <v>8245</v>
      </c>
      <c r="I99">
        <v>1333310458</v>
      </c>
      <c r="J99">
        <v>1330722058</v>
      </c>
      <c r="K99" t="b">
        <v>1</v>
      </c>
      <c r="L99">
        <v>123</v>
      </c>
      <c r="M99" t="b">
        <v>1</v>
      </c>
      <c r="N99" t="s">
        <v>8269</v>
      </c>
      <c r="O99" s="10">
        <v>113</v>
      </c>
      <c r="P99">
        <v>64.27</v>
      </c>
      <c r="Q99" t="s">
        <v>8324</v>
      </c>
      <c r="R99" t="s">
        <v>8327</v>
      </c>
      <c r="S99" s="14">
        <v>40970.875671296293</v>
      </c>
      <c r="T99" s="14">
        <v>41000.834004629629</v>
      </c>
    </row>
    <row r="100" spans="1:20" ht="270" x14ac:dyDescent="0.25">
      <c r="A100">
        <v>3266</v>
      </c>
      <c r="B100" s="3" t="s">
        <v>3266</v>
      </c>
      <c r="C100" s="3" t="s">
        <v>7376</v>
      </c>
      <c r="D100" s="9">
        <v>6000</v>
      </c>
      <c r="E100" s="8">
        <v>7877</v>
      </c>
      <c r="F100" t="s">
        <v>8218</v>
      </c>
      <c r="G100" t="s">
        <v>8223</v>
      </c>
      <c r="H100" t="s">
        <v>8245</v>
      </c>
      <c r="I100">
        <v>1434142800</v>
      </c>
      <c r="J100">
        <v>1431435122</v>
      </c>
      <c r="K100" t="b">
        <v>1</v>
      </c>
      <c r="L100">
        <v>163</v>
      </c>
      <c r="M100" t="b">
        <v>1</v>
      </c>
      <c r="N100" t="s">
        <v>8269</v>
      </c>
      <c r="O100" s="10">
        <v>131</v>
      </c>
      <c r="P100">
        <v>48.33</v>
      </c>
      <c r="Q100" t="s">
        <v>8324</v>
      </c>
      <c r="R100" t="s">
        <v>8327</v>
      </c>
      <c r="S100" s="14">
        <v>42136.536134259266</v>
      </c>
      <c r="T100" s="14">
        <v>42167.875</v>
      </c>
    </row>
    <row r="101" spans="1:20" ht="255" x14ac:dyDescent="0.25">
      <c r="A101">
        <v>3363</v>
      </c>
      <c r="B101" s="3" t="s">
        <v>3362</v>
      </c>
      <c r="C101" s="3" t="s">
        <v>7473</v>
      </c>
      <c r="D101" s="9">
        <v>7750</v>
      </c>
      <c r="E101" s="8">
        <v>7860</v>
      </c>
      <c r="F101" t="s">
        <v>8218</v>
      </c>
      <c r="G101" t="s">
        <v>8223</v>
      </c>
      <c r="H101" t="s">
        <v>8245</v>
      </c>
      <c r="I101">
        <v>1408464000</v>
      </c>
      <c r="J101">
        <v>1406831445</v>
      </c>
      <c r="K101" t="b">
        <v>0</v>
      </c>
      <c r="L101">
        <v>26</v>
      </c>
      <c r="M101" t="b">
        <v>1</v>
      </c>
      <c r="N101" t="s">
        <v>8269</v>
      </c>
      <c r="O101" s="10">
        <v>101</v>
      </c>
      <c r="P101">
        <v>302.31</v>
      </c>
      <c r="Q101" t="s">
        <v>8324</v>
      </c>
      <c r="R101" t="s">
        <v>8327</v>
      </c>
      <c r="S101" s="14">
        <v>41851.771354166667</v>
      </c>
      <c r="T101" s="14">
        <v>41870.666666666664</v>
      </c>
    </row>
    <row r="102" spans="1:20" ht="225" x14ac:dyDescent="0.25">
      <c r="A102">
        <v>3534</v>
      </c>
      <c r="B102" s="3" t="s">
        <v>3533</v>
      </c>
      <c r="C102" s="3" t="s">
        <v>7644</v>
      </c>
      <c r="D102" s="9">
        <v>5000</v>
      </c>
      <c r="E102" s="8">
        <v>7810</v>
      </c>
      <c r="F102" t="s">
        <v>8218</v>
      </c>
      <c r="G102" t="s">
        <v>8223</v>
      </c>
      <c r="H102" t="s">
        <v>8245</v>
      </c>
      <c r="I102">
        <v>1443711623</v>
      </c>
      <c r="J102">
        <v>1440687623</v>
      </c>
      <c r="K102" t="b">
        <v>0</v>
      </c>
      <c r="L102">
        <v>204</v>
      </c>
      <c r="M102" t="b">
        <v>1</v>
      </c>
      <c r="N102" t="s">
        <v>8269</v>
      </c>
      <c r="O102" s="10">
        <v>156</v>
      </c>
      <c r="P102">
        <v>38.28</v>
      </c>
      <c r="Q102" t="s">
        <v>8324</v>
      </c>
      <c r="R102" t="s">
        <v>8327</v>
      </c>
      <c r="S102" s="14">
        <v>42243.6252662037</v>
      </c>
      <c r="T102" s="14">
        <v>42278.6252662037</v>
      </c>
    </row>
    <row r="103" spans="1:20" ht="255" x14ac:dyDescent="0.25">
      <c r="A103">
        <v>3293</v>
      </c>
      <c r="B103" s="3" t="s">
        <v>3293</v>
      </c>
      <c r="C103" s="3" t="s">
        <v>7403</v>
      </c>
      <c r="D103" s="9">
        <v>4500</v>
      </c>
      <c r="E103" s="8">
        <v>7670</v>
      </c>
      <c r="F103" t="s">
        <v>8218</v>
      </c>
      <c r="G103" t="s">
        <v>8227</v>
      </c>
      <c r="H103" t="s">
        <v>8249</v>
      </c>
      <c r="I103">
        <v>1488622352</v>
      </c>
      <c r="J103">
        <v>1486030352</v>
      </c>
      <c r="K103" t="b">
        <v>0</v>
      </c>
      <c r="L103">
        <v>91</v>
      </c>
      <c r="M103" t="b">
        <v>1</v>
      </c>
      <c r="N103" t="s">
        <v>8269</v>
      </c>
      <c r="O103" s="10">
        <v>170</v>
      </c>
      <c r="P103">
        <v>84.29</v>
      </c>
      <c r="Q103" t="s">
        <v>8324</v>
      </c>
      <c r="R103" t="s">
        <v>8327</v>
      </c>
      <c r="S103" s="14">
        <v>42768.425370370373</v>
      </c>
      <c r="T103" s="14">
        <v>42798.425370370373</v>
      </c>
    </row>
    <row r="104" spans="1:20" ht="315" x14ac:dyDescent="0.25">
      <c r="A104">
        <v>3171</v>
      </c>
      <c r="B104" s="3" t="s">
        <v>3171</v>
      </c>
      <c r="C104" s="3" t="s">
        <v>7281</v>
      </c>
      <c r="D104" s="9">
        <v>7000</v>
      </c>
      <c r="E104" s="8">
        <v>7617</v>
      </c>
      <c r="F104" t="s">
        <v>8218</v>
      </c>
      <c r="G104" t="s">
        <v>8224</v>
      </c>
      <c r="H104" t="s">
        <v>8246</v>
      </c>
      <c r="I104">
        <v>1462545358</v>
      </c>
      <c r="J104">
        <v>1459953358</v>
      </c>
      <c r="K104" t="b">
        <v>1</v>
      </c>
      <c r="L104">
        <v>117</v>
      </c>
      <c r="M104" t="b">
        <v>1</v>
      </c>
      <c r="N104" t="s">
        <v>8269</v>
      </c>
      <c r="O104" s="10">
        <v>109</v>
      </c>
      <c r="P104">
        <v>65.099999999999994</v>
      </c>
      <c r="Q104" t="s">
        <v>8324</v>
      </c>
      <c r="R104" t="s">
        <v>8327</v>
      </c>
      <c r="S104" s="14">
        <v>42466.608310185184</v>
      </c>
      <c r="T104" s="14">
        <v>42496.608310185184</v>
      </c>
    </row>
    <row r="105" spans="1:20" ht="315" x14ac:dyDescent="0.25">
      <c r="A105">
        <v>3144</v>
      </c>
      <c r="B105" s="3" t="s">
        <v>3144</v>
      </c>
      <c r="C105" s="3" t="s">
        <v>7254</v>
      </c>
      <c r="D105" s="9">
        <v>10000</v>
      </c>
      <c r="E105" s="8">
        <v>7540</v>
      </c>
      <c r="F105" t="s">
        <v>8221</v>
      </c>
      <c r="G105" t="s">
        <v>8223</v>
      </c>
      <c r="H105" t="s">
        <v>8245</v>
      </c>
      <c r="I105">
        <v>1489903200</v>
      </c>
      <c r="J105">
        <v>1488459307</v>
      </c>
      <c r="K105" t="b">
        <v>0</v>
      </c>
      <c r="L105">
        <v>30</v>
      </c>
      <c r="M105" t="b">
        <v>0</v>
      </c>
      <c r="N105" t="s">
        <v>8269</v>
      </c>
      <c r="O105" s="10">
        <v>75</v>
      </c>
      <c r="P105">
        <v>251.33</v>
      </c>
      <c r="Q105" t="s">
        <v>8324</v>
      </c>
      <c r="R105" t="s">
        <v>8327</v>
      </c>
      <c r="S105" s="14">
        <v>42796.538275462968</v>
      </c>
      <c r="T105" s="14">
        <v>42813.25</v>
      </c>
    </row>
    <row r="106" spans="1:20" ht="300" x14ac:dyDescent="0.25">
      <c r="A106">
        <v>2857</v>
      </c>
      <c r="B106" s="3" t="s">
        <v>2857</v>
      </c>
      <c r="C106" s="3" t="s">
        <v>6967</v>
      </c>
      <c r="D106" s="9">
        <v>38000</v>
      </c>
      <c r="E106" s="8">
        <v>7500</v>
      </c>
      <c r="F106" t="s">
        <v>8220</v>
      </c>
      <c r="G106" t="s">
        <v>8237</v>
      </c>
      <c r="H106" t="s">
        <v>8255</v>
      </c>
      <c r="I106">
        <v>1487613600</v>
      </c>
      <c r="J106">
        <v>1482444295</v>
      </c>
      <c r="K106" t="b">
        <v>0</v>
      </c>
      <c r="L106">
        <v>15</v>
      </c>
      <c r="M106" t="b">
        <v>0</v>
      </c>
      <c r="N106" t="s">
        <v>8269</v>
      </c>
      <c r="O106" s="10">
        <v>20</v>
      </c>
      <c r="P106">
        <v>500</v>
      </c>
      <c r="Q106" t="s">
        <v>8324</v>
      </c>
      <c r="R106" t="s">
        <v>8327</v>
      </c>
      <c r="S106" s="14">
        <v>42726.920081018514</v>
      </c>
      <c r="T106" s="14">
        <v>42786.75</v>
      </c>
    </row>
    <row r="107" spans="1:20" ht="210" x14ac:dyDescent="0.25">
      <c r="A107">
        <v>3258</v>
      </c>
      <c r="B107" s="3" t="s">
        <v>3258</v>
      </c>
      <c r="C107" s="3" t="s">
        <v>7368</v>
      </c>
      <c r="D107" s="9">
        <v>7000</v>
      </c>
      <c r="E107" s="8">
        <v>7365</v>
      </c>
      <c r="F107" t="s">
        <v>8218</v>
      </c>
      <c r="G107" t="s">
        <v>8223</v>
      </c>
      <c r="H107" t="s">
        <v>8245</v>
      </c>
      <c r="I107">
        <v>1420751861</v>
      </c>
      <c r="J107">
        <v>1418159861</v>
      </c>
      <c r="K107" t="b">
        <v>1</v>
      </c>
      <c r="L107">
        <v>75</v>
      </c>
      <c r="M107" t="b">
        <v>1</v>
      </c>
      <c r="N107" t="s">
        <v>8269</v>
      </c>
      <c r="O107" s="10">
        <v>105</v>
      </c>
      <c r="P107">
        <v>98.2</v>
      </c>
      <c r="Q107" t="s">
        <v>8324</v>
      </c>
      <c r="R107" t="s">
        <v>8327</v>
      </c>
      <c r="S107" s="14">
        <v>41982.887280092589</v>
      </c>
      <c r="T107" s="14">
        <v>42012.887280092589</v>
      </c>
    </row>
    <row r="108" spans="1:20" ht="225" x14ac:dyDescent="0.25">
      <c r="A108">
        <v>3612</v>
      </c>
      <c r="B108" s="3" t="s">
        <v>3611</v>
      </c>
      <c r="C108" s="3" t="s">
        <v>7722</v>
      </c>
      <c r="D108" s="9">
        <v>5000</v>
      </c>
      <c r="E108" s="8">
        <v>7220</v>
      </c>
      <c r="F108" t="s">
        <v>8218</v>
      </c>
      <c r="G108" t="s">
        <v>8228</v>
      </c>
      <c r="H108" t="s">
        <v>8250</v>
      </c>
      <c r="I108">
        <v>1402334811</v>
      </c>
      <c r="J108">
        <v>1401470811</v>
      </c>
      <c r="K108" t="b">
        <v>0</v>
      </c>
      <c r="L108">
        <v>57</v>
      </c>
      <c r="M108" t="b">
        <v>1</v>
      </c>
      <c r="N108" t="s">
        <v>8269</v>
      </c>
      <c r="O108" s="10">
        <v>144</v>
      </c>
      <c r="P108">
        <v>126.67</v>
      </c>
      <c r="Q108" t="s">
        <v>8324</v>
      </c>
      <c r="R108" t="s">
        <v>8327</v>
      </c>
      <c r="S108" s="14">
        <v>41789.726979166669</v>
      </c>
      <c r="T108" s="14">
        <v>41799.726979166669</v>
      </c>
    </row>
    <row r="109" spans="1:20" ht="120" x14ac:dyDescent="0.25">
      <c r="A109">
        <v>3228</v>
      </c>
      <c r="B109" s="3" t="s">
        <v>3228</v>
      </c>
      <c r="C109" s="3" t="s">
        <v>7338</v>
      </c>
      <c r="D109" s="9">
        <v>7000</v>
      </c>
      <c r="E109" s="8">
        <v>7164</v>
      </c>
      <c r="F109" t="s">
        <v>8218</v>
      </c>
      <c r="G109" t="s">
        <v>8223</v>
      </c>
      <c r="H109" t="s">
        <v>8245</v>
      </c>
      <c r="I109">
        <v>1450328340</v>
      </c>
      <c r="J109">
        <v>1447606884</v>
      </c>
      <c r="K109" t="b">
        <v>1</v>
      </c>
      <c r="L109">
        <v>37</v>
      </c>
      <c r="M109" t="b">
        <v>1</v>
      </c>
      <c r="N109" t="s">
        <v>8269</v>
      </c>
      <c r="O109" s="10">
        <v>102</v>
      </c>
      <c r="P109">
        <v>193.62</v>
      </c>
      <c r="Q109" t="s">
        <v>8324</v>
      </c>
      <c r="R109" t="s">
        <v>8327</v>
      </c>
      <c r="S109" s="14">
        <v>42323.70930555556</v>
      </c>
      <c r="T109" s="14">
        <v>42355.207638888889</v>
      </c>
    </row>
    <row r="110" spans="1:20" ht="240" x14ac:dyDescent="0.25">
      <c r="A110">
        <v>2784</v>
      </c>
      <c r="B110" s="3" t="s">
        <v>2784</v>
      </c>
      <c r="C110" s="3" t="s">
        <v>6894</v>
      </c>
      <c r="D110" s="9">
        <v>6000</v>
      </c>
      <c r="E110" s="8">
        <v>7140</v>
      </c>
      <c r="F110" t="s">
        <v>8218</v>
      </c>
      <c r="G110" t="s">
        <v>8223</v>
      </c>
      <c r="H110" t="s">
        <v>8245</v>
      </c>
      <c r="I110">
        <v>1414608843</v>
      </c>
      <c r="J110">
        <v>1412794443</v>
      </c>
      <c r="K110" t="b">
        <v>0</v>
      </c>
      <c r="L110">
        <v>108</v>
      </c>
      <c r="M110" t="b">
        <v>1</v>
      </c>
      <c r="N110" t="s">
        <v>8269</v>
      </c>
      <c r="O110" s="10">
        <v>119</v>
      </c>
      <c r="P110">
        <v>66.11</v>
      </c>
      <c r="Q110" t="s">
        <v>8324</v>
      </c>
      <c r="R110" t="s">
        <v>8327</v>
      </c>
      <c r="S110" s="14">
        <v>41920.787534722222</v>
      </c>
      <c r="T110" s="14">
        <v>41941.787534722222</v>
      </c>
    </row>
    <row r="111" spans="1:20" ht="240" x14ac:dyDescent="0.25">
      <c r="A111">
        <v>3182</v>
      </c>
      <c r="B111" s="3" t="s">
        <v>3182</v>
      </c>
      <c r="C111" s="3" t="s">
        <v>7292</v>
      </c>
      <c r="D111" s="9">
        <v>7000</v>
      </c>
      <c r="E111" s="8">
        <v>7062</v>
      </c>
      <c r="F111" t="s">
        <v>8218</v>
      </c>
      <c r="G111" t="s">
        <v>8223</v>
      </c>
      <c r="H111" t="s">
        <v>8245</v>
      </c>
      <c r="I111">
        <v>1328029200</v>
      </c>
      <c r="J111">
        <v>1323211621</v>
      </c>
      <c r="K111" t="b">
        <v>1</v>
      </c>
      <c r="L111">
        <v>151</v>
      </c>
      <c r="M111" t="b">
        <v>1</v>
      </c>
      <c r="N111" t="s">
        <v>8269</v>
      </c>
      <c r="O111" s="10">
        <v>101</v>
      </c>
      <c r="P111">
        <v>46.77</v>
      </c>
      <c r="Q111" t="s">
        <v>8324</v>
      </c>
      <c r="R111" t="s">
        <v>8327</v>
      </c>
      <c r="S111" s="14">
        <v>40883.949317129627</v>
      </c>
      <c r="T111" s="14">
        <v>40939.708333333336</v>
      </c>
    </row>
    <row r="112" spans="1:20" ht="300" x14ac:dyDescent="0.25">
      <c r="A112">
        <v>3527</v>
      </c>
      <c r="B112" s="3" t="s">
        <v>3526</v>
      </c>
      <c r="C112" s="3" t="s">
        <v>7637</v>
      </c>
      <c r="D112" s="9">
        <v>6000</v>
      </c>
      <c r="E112" s="8">
        <v>7015</v>
      </c>
      <c r="F112" t="s">
        <v>8218</v>
      </c>
      <c r="G112" t="s">
        <v>8223</v>
      </c>
      <c r="H112" t="s">
        <v>8245</v>
      </c>
      <c r="I112">
        <v>1436587140</v>
      </c>
      <c r="J112">
        <v>1434069205</v>
      </c>
      <c r="K112" t="b">
        <v>0</v>
      </c>
      <c r="L112">
        <v>86</v>
      </c>
      <c r="M112" t="b">
        <v>1</v>
      </c>
      <c r="N112" t="s">
        <v>8269</v>
      </c>
      <c r="O112" s="10">
        <v>117</v>
      </c>
      <c r="P112">
        <v>81.569999999999993</v>
      </c>
      <c r="Q112" t="s">
        <v>8324</v>
      </c>
      <c r="R112" t="s">
        <v>8327</v>
      </c>
      <c r="S112" s="14">
        <v>42167.023206018523</v>
      </c>
      <c r="T112" s="14">
        <v>42196.165972222225</v>
      </c>
    </row>
    <row r="113" spans="1:20" ht="300" x14ac:dyDescent="0.25">
      <c r="A113">
        <v>3279</v>
      </c>
      <c r="B113" s="3" t="s">
        <v>3279</v>
      </c>
      <c r="C113" s="3" t="s">
        <v>7389</v>
      </c>
      <c r="D113" s="9">
        <v>5800</v>
      </c>
      <c r="E113" s="8">
        <v>6628</v>
      </c>
      <c r="F113" t="s">
        <v>8218</v>
      </c>
      <c r="G113" t="s">
        <v>8223</v>
      </c>
      <c r="H113" t="s">
        <v>8245</v>
      </c>
      <c r="I113">
        <v>1459474059</v>
      </c>
      <c r="J113">
        <v>1456885659</v>
      </c>
      <c r="K113" t="b">
        <v>0</v>
      </c>
      <c r="L113">
        <v>63</v>
      </c>
      <c r="M113" t="b">
        <v>1</v>
      </c>
      <c r="N113" t="s">
        <v>8269</v>
      </c>
      <c r="O113" s="10">
        <v>114</v>
      </c>
      <c r="P113">
        <v>105.21</v>
      </c>
      <c r="Q113" t="s">
        <v>8324</v>
      </c>
      <c r="R113" t="s">
        <v>8327</v>
      </c>
      <c r="S113" s="14">
        <v>42431.102534722217</v>
      </c>
      <c r="T113" s="14">
        <v>42461.06086805556</v>
      </c>
    </row>
    <row r="114" spans="1:20" ht="180" x14ac:dyDescent="0.25">
      <c r="A114">
        <v>3310</v>
      </c>
      <c r="B114" s="3" t="s">
        <v>3310</v>
      </c>
      <c r="C114" s="3" t="s">
        <v>7420</v>
      </c>
      <c r="D114" s="9">
        <v>6500</v>
      </c>
      <c r="E114" s="8">
        <v>6505</v>
      </c>
      <c r="F114" t="s">
        <v>8218</v>
      </c>
      <c r="G114" t="s">
        <v>8223</v>
      </c>
      <c r="H114" t="s">
        <v>8245</v>
      </c>
      <c r="I114">
        <v>1444169825</v>
      </c>
      <c r="J114">
        <v>1441577825</v>
      </c>
      <c r="K114" t="b">
        <v>0</v>
      </c>
      <c r="L114">
        <v>31</v>
      </c>
      <c r="M114" t="b">
        <v>1</v>
      </c>
      <c r="N114" t="s">
        <v>8269</v>
      </c>
      <c r="O114" s="10">
        <v>100</v>
      </c>
      <c r="P114">
        <v>209.84</v>
      </c>
      <c r="Q114" t="s">
        <v>8324</v>
      </c>
      <c r="R114" t="s">
        <v>8327</v>
      </c>
      <c r="S114" s="14">
        <v>42253.928530092591</v>
      </c>
      <c r="T114" s="14">
        <v>42283.928530092591</v>
      </c>
    </row>
    <row r="115" spans="1:20" ht="240" x14ac:dyDescent="0.25">
      <c r="A115">
        <v>2970</v>
      </c>
      <c r="B115" s="3" t="s">
        <v>2970</v>
      </c>
      <c r="C115" s="3" t="s">
        <v>7080</v>
      </c>
      <c r="D115" s="9">
        <v>6000</v>
      </c>
      <c r="E115" s="8">
        <v>6360</v>
      </c>
      <c r="F115" t="s">
        <v>8218</v>
      </c>
      <c r="G115" t="s">
        <v>8223</v>
      </c>
      <c r="H115" t="s">
        <v>8245</v>
      </c>
      <c r="I115">
        <v>1405699451</v>
      </c>
      <c r="J115">
        <v>1403107451</v>
      </c>
      <c r="K115" t="b">
        <v>0</v>
      </c>
      <c r="L115">
        <v>91</v>
      </c>
      <c r="M115" t="b">
        <v>1</v>
      </c>
      <c r="N115" t="s">
        <v>8269</v>
      </c>
      <c r="O115" s="10">
        <v>106</v>
      </c>
      <c r="P115">
        <v>69.89</v>
      </c>
      <c r="Q115" t="s">
        <v>8324</v>
      </c>
      <c r="R115" t="s">
        <v>8327</v>
      </c>
      <c r="S115" s="14">
        <v>41808.669571759259</v>
      </c>
      <c r="T115" s="14">
        <v>41838.669571759259</v>
      </c>
    </row>
    <row r="116" spans="1:20" ht="285" x14ac:dyDescent="0.25">
      <c r="A116">
        <v>2868</v>
      </c>
      <c r="B116" s="3" t="s">
        <v>2868</v>
      </c>
      <c r="C116" s="3" t="s">
        <v>6978</v>
      </c>
      <c r="D116" s="9">
        <v>15000</v>
      </c>
      <c r="E116" s="8">
        <v>6301.76</v>
      </c>
      <c r="F116" t="s">
        <v>8220</v>
      </c>
      <c r="G116" t="s">
        <v>8223</v>
      </c>
      <c r="H116" t="s">
        <v>8245</v>
      </c>
      <c r="I116">
        <v>1475697054</v>
      </c>
      <c r="J116">
        <v>1473105054</v>
      </c>
      <c r="K116" t="b">
        <v>0</v>
      </c>
      <c r="L116">
        <v>60</v>
      </c>
      <c r="M116" t="b">
        <v>0</v>
      </c>
      <c r="N116" t="s">
        <v>8269</v>
      </c>
      <c r="O116" s="10">
        <v>42</v>
      </c>
      <c r="P116">
        <v>105.03</v>
      </c>
      <c r="Q116" t="s">
        <v>8324</v>
      </c>
      <c r="R116" t="s">
        <v>8327</v>
      </c>
      <c r="S116" s="14">
        <v>42618.827013888891</v>
      </c>
      <c r="T116" s="14">
        <v>42648.827013888891</v>
      </c>
    </row>
    <row r="117" spans="1:20" ht="105" x14ac:dyDescent="0.25">
      <c r="A117">
        <v>2807</v>
      </c>
      <c r="B117" s="3" t="s">
        <v>2807</v>
      </c>
      <c r="C117" s="3" t="s">
        <v>6917</v>
      </c>
      <c r="D117" s="9">
        <v>5000</v>
      </c>
      <c r="E117" s="8">
        <v>6300</v>
      </c>
      <c r="F117" t="s">
        <v>8218</v>
      </c>
      <c r="G117" t="s">
        <v>8223</v>
      </c>
      <c r="H117" t="s">
        <v>8245</v>
      </c>
      <c r="I117">
        <v>1435611438</v>
      </c>
      <c r="J117">
        <v>1433019438</v>
      </c>
      <c r="K117" t="b">
        <v>0</v>
      </c>
      <c r="L117">
        <v>93</v>
      </c>
      <c r="M117" t="b">
        <v>1</v>
      </c>
      <c r="N117" t="s">
        <v>8269</v>
      </c>
      <c r="O117" s="10">
        <v>126</v>
      </c>
      <c r="P117">
        <v>67.739999999999995</v>
      </c>
      <c r="Q117" t="s">
        <v>8324</v>
      </c>
      <c r="R117" t="s">
        <v>8327</v>
      </c>
      <c r="S117" s="14">
        <v>42154.873124999998</v>
      </c>
      <c r="T117" s="14">
        <v>42184.873124999998</v>
      </c>
    </row>
    <row r="118" spans="1:20" ht="270" x14ac:dyDescent="0.25">
      <c r="A118">
        <v>3424</v>
      </c>
      <c r="B118" s="3" t="s">
        <v>3423</v>
      </c>
      <c r="C118" s="3" t="s">
        <v>7534</v>
      </c>
      <c r="D118" s="9">
        <v>6000</v>
      </c>
      <c r="E118" s="8">
        <v>6215</v>
      </c>
      <c r="F118" t="s">
        <v>8218</v>
      </c>
      <c r="G118" t="s">
        <v>8223</v>
      </c>
      <c r="H118" t="s">
        <v>8245</v>
      </c>
      <c r="I118">
        <v>1423119540</v>
      </c>
      <c r="J118">
        <v>1421252084</v>
      </c>
      <c r="K118" t="b">
        <v>0</v>
      </c>
      <c r="L118">
        <v>76</v>
      </c>
      <c r="M118" t="b">
        <v>1</v>
      </c>
      <c r="N118" t="s">
        <v>8269</v>
      </c>
      <c r="O118" s="10">
        <v>104</v>
      </c>
      <c r="P118">
        <v>81.78</v>
      </c>
      <c r="Q118" t="s">
        <v>8324</v>
      </c>
      <c r="R118" t="s">
        <v>8327</v>
      </c>
      <c r="S118" s="14">
        <v>42018.676898148144</v>
      </c>
      <c r="T118" s="14">
        <v>42040.290972222225</v>
      </c>
    </row>
    <row r="119" spans="1:20" ht="255" x14ac:dyDescent="0.25">
      <c r="A119">
        <v>3239</v>
      </c>
      <c r="B119" s="3" t="s">
        <v>3239</v>
      </c>
      <c r="C119" s="3" t="s">
        <v>7349</v>
      </c>
      <c r="D119" s="9">
        <v>5862</v>
      </c>
      <c r="E119" s="8">
        <v>6208.98</v>
      </c>
      <c r="F119" t="s">
        <v>8218</v>
      </c>
      <c r="G119" t="s">
        <v>8224</v>
      </c>
      <c r="H119" t="s">
        <v>8246</v>
      </c>
      <c r="I119">
        <v>1445817540</v>
      </c>
      <c r="J119">
        <v>1443665293</v>
      </c>
      <c r="K119" t="b">
        <v>1</v>
      </c>
      <c r="L119">
        <v>104</v>
      </c>
      <c r="M119" t="b">
        <v>1</v>
      </c>
      <c r="N119" t="s">
        <v>8269</v>
      </c>
      <c r="O119" s="10">
        <v>106</v>
      </c>
      <c r="P119">
        <v>59.7</v>
      </c>
      <c r="Q119" t="s">
        <v>8324</v>
      </c>
      <c r="R119" t="s">
        <v>8327</v>
      </c>
      <c r="S119" s="14">
        <v>42278.089039351849</v>
      </c>
      <c r="T119" s="14">
        <v>42302.999305555553</v>
      </c>
    </row>
    <row r="120" spans="1:20" ht="270" x14ac:dyDescent="0.25">
      <c r="A120">
        <v>3574</v>
      </c>
      <c r="B120" s="3" t="s">
        <v>3573</v>
      </c>
      <c r="C120" s="3" t="s">
        <v>7684</v>
      </c>
      <c r="D120" s="9">
        <v>5800</v>
      </c>
      <c r="E120" s="8">
        <v>6155</v>
      </c>
      <c r="F120" t="s">
        <v>8218</v>
      </c>
      <c r="G120" t="s">
        <v>8223</v>
      </c>
      <c r="H120" t="s">
        <v>8245</v>
      </c>
      <c r="I120">
        <v>1415921848</v>
      </c>
      <c r="J120">
        <v>1413326248</v>
      </c>
      <c r="K120" t="b">
        <v>0</v>
      </c>
      <c r="L120">
        <v>45</v>
      </c>
      <c r="M120" t="b">
        <v>1</v>
      </c>
      <c r="N120" t="s">
        <v>8269</v>
      </c>
      <c r="O120" s="10">
        <v>106</v>
      </c>
      <c r="P120">
        <v>136.78</v>
      </c>
      <c r="Q120" t="s">
        <v>8324</v>
      </c>
      <c r="R120" t="s">
        <v>8327</v>
      </c>
      <c r="S120" s="14">
        <v>41926.942685185182</v>
      </c>
      <c r="T120" s="14">
        <v>41956.984351851846</v>
      </c>
    </row>
    <row r="121" spans="1:20" ht="285" x14ac:dyDescent="0.25">
      <c r="A121">
        <v>4033</v>
      </c>
      <c r="B121" s="3" t="s">
        <v>4029</v>
      </c>
      <c r="C121" s="3" t="s">
        <v>8138</v>
      </c>
      <c r="D121" s="9">
        <v>23900</v>
      </c>
      <c r="E121" s="8">
        <v>6141.99</v>
      </c>
      <c r="F121" t="s">
        <v>8220</v>
      </c>
      <c r="G121" t="s">
        <v>8224</v>
      </c>
      <c r="H121" t="s">
        <v>8246</v>
      </c>
      <c r="I121">
        <v>1475398800</v>
      </c>
      <c r="J121">
        <v>1472711224</v>
      </c>
      <c r="K121" t="b">
        <v>0</v>
      </c>
      <c r="L121">
        <v>94</v>
      </c>
      <c r="M121" t="b">
        <v>0</v>
      </c>
      <c r="N121" t="s">
        <v>8269</v>
      </c>
      <c r="O121" s="10">
        <v>26</v>
      </c>
      <c r="P121">
        <v>65.34</v>
      </c>
      <c r="Q121" t="s">
        <v>8324</v>
      </c>
      <c r="R121" t="s">
        <v>8327</v>
      </c>
      <c r="S121" s="14">
        <v>42614.268796296295</v>
      </c>
      <c r="T121" s="14">
        <v>42645.375</v>
      </c>
    </row>
    <row r="122" spans="1:20" ht="210" x14ac:dyDescent="0.25">
      <c r="A122">
        <v>3342</v>
      </c>
      <c r="B122" s="3" t="s">
        <v>3342</v>
      </c>
      <c r="C122" s="3" t="s">
        <v>7452</v>
      </c>
      <c r="D122" s="9">
        <v>6000</v>
      </c>
      <c r="E122" s="8">
        <v>6100</v>
      </c>
      <c r="F122" t="s">
        <v>8218</v>
      </c>
      <c r="G122" t="s">
        <v>8223</v>
      </c>
      <c r="H122" t="s">
        <v>8245</v>
      </c>
      <c r="I122">
        <v>1427864340</v>
      </c>
      <c r="J122">
        <v>1425020810</v>
      </c>
      <c r="K122" t="b">
        <v>0</v>
      </c>
      <c r="L122">
        <v>78</v>
      </c>
      <c r="M122" t="b">
        <v>1</v>
      </c>
      <c r="N122" t="s">
        <v>8269</v>
      </c>
      <c r="O122" s="10">
        <v>102</v>
      </c>
      <c r="P122">
        <v>78.209999999999994</v>
      </c>
      <c r="Q122" t="s">
        <v>8324</v>
      </c>
      <c r="R122" t="s">
        <v>8327</v>
      </c>
      <c r="S122" s="14">
        <v>42062.296412037031</v>
      </c>
      <c r="T122" s="14">
        <v>42095.207638888889</v>
      </c>
    </row>
    <row r="123" spans="1:20" ht="210" x14ac:dyDescent="0.25">
      <c r="A123">
        <v>3281</v>
      </c>
      <c r="B123" s="3" t="s">
        <v>3281</v>
      </c>
      <c r="C123" s="3" t="s">
        <v>7391</v>
      </c>
      <c r="D123" s="9">
        <v>5000</v>
      </c>
      <c r="E123" s="8">
        <v>6080</v>
      </c>
      <c r="F123" t="s">
        <v>8218</v>
      </c>
      <c r="G123" t="s">
        <v>8223</v>
      </c>
      <c r="H123" t="s">
        <v>8245</v>
      </c>
      <c r="I123">
        <v>1441153705</v>
      </c>
      <c r="J123">
        <v>1438561705</v>
      </c>
      <c r="K123" t="b">
        <v>0</v>
      </c>
      <c r="L123">
        <v>47</v>
      </c>
      <c r="M123" t="b">
        <v>1</v>
      </c>
      <c r="N123" t="s">
        <v>8269</v>
      </c>
      <c r="O123" s="10">
        <v>122</v>
      </c>
      <c r="P123">
        <v>129.36000000000001</v>
      </c>
      <c r="Q123" t="s">
        <v>8324</v>
      </c>
      <c r="R123" t="s">
        <v>8327</v>
      </c>
      <c r="S123" s="14">
        <v>42219.019733796296</v>
      </c>
      <c r="T123" s="14">
        <v>42249.019733796296</v>
      </c>
    </row>
    <row r="124" spans="1:20" ht="285" x14ac:dyDescent="0.25">
      <c r="A124">
        <v>523</v>
      </c>
      <c r="B124" s="3" t="s">
        <v>524</v>
      </c>
      <c r="C124" s="3" t="s">
        <v>4633</v>
      </c>
      <c r="D124" s="9">
        <v>5000</v>
      </c>
      <c r="E124" s="8">
        <v>6030</v>
      </c>
      <c r="F124" t="s">
        <v>8218</v>
      </c>
      <c r="G124" t="s">
        <v>8223</v>
      </c>
      <c r="H124" t="s">
        <v>8245</v>
      </c>
      <c r="I124">
        <v>1442805076</v>
      </c>
      <c r="J124">
        <v>1440213076</v>
      </c>
      <c r="K124" t="b">
        <v>0</v>
      </c>
      <c r="L124">
        <v>84</v>
      </c>
      <c r="M124" t="b">
        <v>1</v>
      </c>
      <c r="N124" t="s">
        <v>8269</v>
      </c>
      <c r="O124" s="10">
        <v>121</v>
      </c>
      <c r="P124">
        <v>71.790000000000006</v>
      </c>
      <c r="Q124" t="s">
        <v>8324</v>
      </c>
      <c r="R124" t="s">
        <v>8327</v>
      </c>
      <c r="S124" s="14">
        <v>42238.13282407407</v>
      </c>
      <c r="T124" s="14">
        <v>42268.13282407407</v>
      </c>
    </row>
    <row r="125" spans="1:20" ht="255" x14ac:dyDescent="0.25">
      <c r="A125">
        <v>3213</v>
      </c>
      <c r="B125" s="3" t="s">
        <v>3213</v>
      </c>
      <c r="C125" s="3" t="s">
        <v>7323</v>
      </c>
      <c r="D125" s="9">
        <v>6000</v>
      </c>
      <c r="E125" s="8">
        <v>6007</v>
      </c>
      <c r="F125" t="s">
        <v>8218</v>
      </c>
      <c r="G125" t="s">
        <v>8224</v>
      </c>
      <c r="H125" t="s">
        <v>8246</v>
      </c>
      <c r="I125">
        <v>1437934759</v>
      </c>
      <c r="J125">
        <v>1434478759</v>
      </c>
      <c r="K125" t="b">
        <v>1</v>
      </c>
      <c r="L125">
        <v>47</v>
      </c>
      <c r="M125" t="b">
        <v>1</v>
      </c>
      <c r="N125" t="s">
        <v>8269</v>
      </c>
      <c r="O125" s="10">
        <v>100</v>
      </c>
      <c r="P125">
        <v>127.81</v>
      </c>
      <c r="Q125" t="s">
        <v>8324</v>
      </c>
      <c r="R125" t="s">
        <v>8327</v>
      </c>
      <c r="S125" s="14">
        <v>42171.763414351852</v>
      </c>
      <c r="T125" s="14">
        <v>42211.763414351852</v>
      </c>
    </row>
    <row r="126" spans="1:20" ht="300" x14ac:dyDescent="0.25">
      <c r="A126">
        <v>3384</v>
      </c>
      <c r="B126" s="3" t="s">
        <v>3383</v>
      </c>
      <c r="C126" s="3" t="s">
        <v>7494</v>
      </c>
      <c r="D126" s="9">
        <v>6000</v>
      </c>
      <c r="E126" s="8">
        <v>6000.66</v>
      </c>
      <c r="F126" t="s">
        <v>8218</v>
      </c>
      <c r="G126" t="s">
        <v>8223</v>
      </c>
      <c r="H126" t="s">
        <v>8245</v>
      </c>
      <c r="I126">
        <v>1448074800</v>
      </c>
      <c r="J126">
        <v>1444874768</v>
      </c>
      <c r="K126" t="b">
        <v>0</v>
      </c>
      <c r="L126">
        <v>64</v>
      </c>
      <c r="M126" t="b">
        <v>1</v>
      </c>
      <c r="N126" t="s">
        <v>8269</v>
      </c>
      <c r="O126" s="10">
        <v>100</v>
      </c>
      <c r="P126">
        <v>93.76</v>
      </c>
      <c r="Q126" t="s">
        <v>8324</v>
      </c>
      <c r="R126" t="s">
        <v>8327</v>
      </c>
      <c r="S126" s="14">
        <v>42292.087592592594</v>
      </c>
      <c r="T126" s="14">
        <v>42329.125</v>
      </c>
    </row>
    <row r="127" spans="1:20" ht="270" x14ac:dyDescent="0.25">
      <c r="A127">
        <v>2822</v>
      </c>
      <c r="B127" s="3" t="s">
        <v>2822</v>
      </c>
      <c r="C127" s="3" t="s">
        <v>6932</v>
      </c>
      <c r="D127" s="9">
        <v>6000</v>
      </c>
      <c r="E127" s="8">
        <v>6000</v>
      </c>
      <c r="F127" t="s">
        <v>8218</v>
      </c>
      <c r="G127" t="s">
        <v>8223</v>
      </c>
      <c r="H127" t="s">
        <v>8245</v>
      </c>
      <c r="I127">
        <v>1427469892</v>
      </c>
      <c r="J127">
        <v>1424881492</v>
      </c>
      <c r="K127" t="b">
        <v>0</v>
      </c>
      <c r="L127">
        <v>94</v>
      </c>
      <c r="M127" t="b">
        <v>1</v>
      </c>
      <c r="N127" t="s">
        <v>8269</v>
      </c>
      <c r="O127" s="10">
        <v>100</v>
      </c>
      <c r="P127">
        <v>63.83</v>
      </c>
      <c r="Q127" t="s">
        <v>8324</v>
      </c>
      <c r="R127" t="s">
        <v>8327</v>
      </c>
      <c r="S127" s="14">
        <v>42060.683935185181</v>
      </c>
      <c r="T127" s="14">
        <v>42090.642268518524</v>
      </c>
    </row>
    <row r="128" spans="1:20" ht="285" x14ac:dyDescent="0.25">
      <c r="A128">
        <v>3332</v>
      </c>
      <c r="B128" s="3" t="s">
        <v>3332</v>
      </c>
      <c r="C128" s="3" t="s">
        <v>7442</v>
      </c>
      <c r="D128" s="9">
        <v>6000</v>
      </c>
      <c r="E128" s="8">
        <v>6000</v>
      </c>
      <c r="F128" t="s">
        <v>8218</v>
      </c>
      <c r="G128" t="s">
        <v>8223</v>
      </c>
      <c r="H128" t="s">
        <v>8245</v>
      </c>
      <c r="I128">
        <v>1405802330</v>
      </c>
      <c r="J128">
        <v>1403210330</v>
      </c>
      <c r="K128" t="b">
        <v>0</v>
      </c>
      <c r="L128">
        <v>83</v>
      </c>
      <c r="M128" t="b">
        <v>1</v>
      </c>
      <c r="N128" t="s">
        <v>8269</v>
      </c>
      <c r="O128" s="10">
        <v>100</v>
      </c>
      <c r="P128">
        <v>72.290000000000006</v>
      </c>
      <c r="Q128" t="s">
        <v>8324</v>
      </c>
      <c r="R128" t="s">
        <v>8327</v>
      </c>
      <c r="S128" s="14">
        <v>41809.860300925924</v>
      </c>
      <c r="T128" s="14">
        <v>41839.860300925924</v>
      </c>
    </row>
    <row r="129" spans="1:20" ht="240" x14ac:dyDescent="0.25">
      <c r="A129">
        <v>3233</v>
      </c>
      <c r="B129" s="3" t="s">
        <v>3233</v>
      </c>
      <c r="C129" s="3" t="s">
        <v>7343</v>
      </c>
      <c r="D129" s="9">
        <v>5000</v>
      </c>
      <c r="E129" s="8">
        <v>5940</v>
      </c>
      <c r="F129" t="s">
        <v>8218</v>
      </c>
      <c r="G129" t="s">
        <v>8223</v>
      </c>
      <c r="H129" t="s">
        <v>8245</v>
      </c>
      <c r="I129">
        <v>1488482355</v>
      </c>
      <c r="J129">
        <v>1485890355</v>
      </c>
      <c r="K129" t="b">
        <v>0</v>
      </c>
      <c r="L129">
        <v>61</v>
      </c>
      <c r="M129" t="b">
        <v>1</v>
      </c>
      <c r="N129" t="s">
        <v>8269</v>
      </c>
      <c r="O129" s="10">
        <v>119</v>
      </c>
      <c r="P129">
        <v>97.38</v>
      </c>
      <c r="Q129" t="s">
        <v>8324</v>
      </c>
      <c r="R129" t="s">
        <v>8327</v>
      </c>
      <c r="S129" s="14">
        <v>42766.805034722223</v>
      </c>
      <c r="T129" s="14">
        <v>42796.805034722223</v>
      </c>
    </row>
    <row r="130" spans="1:20" ht="285" x14ac:dyDescent="0.25">
      <c r="A130">
        <v>3553</v>
      </c>
      <c r="B130" s="3" t="s">
        <v>3552</v>
      </c>
      <c r="C130" s="3" t="s">
        <v>7663</v>
      </c>
      <c r="D130" s="9">
        <v>5500</v>
      </c>
      <c r="E130" s="8">
        <v>5845</v>
      </c>
      <c r="F130" t="s">
        <v>8218</v>
      </c>
      <c r="G130" t="s">
        <v>8223</v>
      </c>
      <c r="H130" t="s">
        <v>8245</v>
      </c>
      <c r="I130">
        <v>1439337600</v>
      </c>
      <c r="J130">
        <v>1436575280</v>
      </c>
      <c r="K130" t="b">
        <v>0</v>
      </c>
      <c r="L130">
        <v>104</v>
      </c>
      <c r="M130" t="b">
        <v>1</v>
      </c>
      <c r="N130" t="s">
        <v>8269</v>
      </c>
      <c r="O130" s="10">
        <v>106</v>
      </c>
      <c r="P130">
        <v>56.2</v>
      </c>
      <c r="Q130" t="s">
        <v>8324</v>
      </c>
      <c r="R130" t="s">
        <v>8327</v>
      </c>
      <c r="S130" s="14">
        <v>42196.028703703705</v>
      </c>
      <c r="T130" s="14">
        <v>42228</v>
      </c>
    </row>
    <row r="131" spans="1:20" ht="285" x14ac:dyDescent="0.25">
      <c r="A131">
        <v>2799</v>
      </c>
      <c r="B131" s="3" t="s">
        <v>2799</v>
      </c>
      <c r="C131" s="3" t="s">
        <v>6909</v>
      </c>
      <c r="D131" s="9">
        <v>5000</v>
      </c>
      <c r="E131" s="8">
        <v>5831.74</v>
      </c>
      <c r="F131" t="s">
        <v>8218</v>
      </c>
      <c r="G131" t="s">
        <v>8224</v>
      </c>
      <c r="H131" t="s">
        <v>8246</v>
      </c>
      <c r="I131">
        <v>1466179200</v>
      </c>
      <c r="J131">
        <v>1463466070</v>
      </c>
      <c r="K131" t="b">
        <v>0</v>
      </c>
      <c r="L131">
        <v>130</v>
      </c>
      <c r="M131" t="b">
        <v>1</v>
      </c>
      <c r="N131" t="s">
        <v>8269</v>
      </c>
      <c r="O131" s="10">
        <v>117</v>
      </c>
      <c r="P131">
        <v>44.86</v>
      </c>
      <c r="Q131" t="s">
        <v>8324</v>
      </c>
      <c r="R131" t="s">
        <v>8327</v>
      </c>
      <c r="S131" s="14">
        <v>42507.264699074076</v>
      </c>
      <c r="T131" s="14">
        <v>42538.666666666672</v>
      </c>
    </row>
    <row r="132" spans="1:20" ht="300" x14ac:dyDescent="0.25">
      <c r="A132">
        <v>3655</v>
      </c>
      <c r="B132" s="3" t="s">
        <v>3652</v>
      </c>
      <c r="C132" s="3" t="s">
        <v>7765</v>
      </c>
      <c r="D132" s="9">
        <v>5000</v>
      </c>
      <c r="E132" s="8">
        <v>5813</v>
      </c>
      <c r="F132" t="s">
        <v>8218</v>
      </c>
      <c r="G132" t="s">
        <v>8223</v>
      </c>
      <c r="H132" t="s">
        <v>8245</v>
      </c>
      <c r="I132">
        <v>1437202740</v>
      </c>
      <c r="J132">
        <v>1434654998</v>
      </c>
      <c r="K132" t="b">
        <v>0</v>
      </c>
      <c r="L132">
        <v>79</v>
      </c>
      <c r="M132" t="b">
        <v>1</v>
      </c>
      <c r="N132" t="s">
        <v>8269</v>
      </c>
      <c r="O132" s="10">
        <v>116</v>
      </c>
      <c r="P132">
        <v>73.58</v>
      </c>
      <c r="Q132" t="s">
        <v>8324</v>
      </c>
      <c r="R132" t="s">
        <v>8327</v>
      </c>
      <c r="S132" s="14">
        <v>42173.803217592591</v>
      </c>
      <c r="T132" s="14">
        <v>42203.290972222225</v>
      </c>
    </row>
    <row r="133" spans="1:20" ht="255" x14ac:dyDescent="0.25">
      <c r="A133">
        <v>3249</v>
      </c>
      <c r="B133" s="3" t="s">
        <v>3249</v>
      </c>
      <c r="C133" s="3" t="s">
        <v>7359</v>
      </c>
      <c r="D133" s="9">
        <v>5500</v>
      </c>
      <c r="E133" s="8">
        <v>5771</v>
      </c>
      <c r="F133" t="s">
        <v>8218</v>
      </c>
      <c r="G133" t="s">
        <v>8223</v>
      </c>
      <c r="H133" t="s">
        <v>8245</v>
      </c>
      <c r="I133">
        <v>1434822914</v>
      </c>
      <c r="J133">
        <v>1432230914</v>
      </c>
      <c r="K133" t="b">
        <v>1</v>
      </c>
      <c r="L133">
        <v>88</v>
      </c>
      <c r="M133" t="b">
        <v>1</v>
      </c>
      <c r="N133" t="s">
        <v>8269</v>
      </c>
      <c r="O133" s="10">
        <v>105</v>
      </c>
      <c r="P133">
        <v>65.58</v>
      </c>
      <c r="Q133" t="s">
        <v>8324</v>
      </c>
      <c r="R133" t="s">
        <v>8327</v>
      </c>
      <c r="S133" s="14">
        <v>42145.746689814812</v>
      </c>
      <c r="T133" s="14">
        <v>42175.746689814812</v>
      </c>
    </row>
    <row r="134" spans="1:20" ht="315" x14ac:dyDescent="0.25">
      <c r="A134">
        <v>3456</v>
      </c>
      <c r="B134" s="3" t="s">
        <v>3455</v>
      </c>
      <c r="C134" s="3" t="s">
        <v>7566</v>
      </c>
      <c r="D134" s="9">
        <v>3000</v>
      </c>
      <c r="E134" s="8">
        <v>5739</v>
      </c>
      <c r="F134" t="s">
        <v>8218</v>
      </c>
      <c r="G134" t="s">
        <v>8223</v>
      </c>
      <c r="H134" t="s">
        <v>8245</v>
      </c>
      <c r="I134">
        <v>1406876340</v>
      </c>
      <c r="J134">
        <v>1404190567</v>
      </c>
      <c r="K134" t="b">
        <v>0</v>
      </c>
      <c r="L134">
        <v>16</v>
      </c>
      <c r="M134" t="b">
        <v>1</v>
      </c>
      <c r="N134" t="s">
        <v>8269</v>
      </c>
      <c r="O134" s="10">
        <v>191</v>
      </c>
      <c r="P134">
        <v>358.69</v>
      </c>
      <c r="Q134" t="s">
        <v>8324</v>
      </c>
      <c r="R134" t="s">
        <v>8327</v>
      </c>
      <c r="S134" s="14">
        <v>41821.205636574072</v>
      </c>
      <c r="T134" s="14">
        <v>41852.290972222225</v>
      </c>
    </row>
    <row r="135" spans="1:20" ht="120" x14ac:dyDescent="0.25">
      <c r="A135">
        <v>3158</v>
      </c>
      <c r="B135" s="3" t="s">
        <v>3158</v>
      </c>
      <c r="C135" s="3" t="s">
        <v>7268</v>
      </c>
      <c r="D135" s="9">
        <v>5000</v>
      </c>
      <c r="E135" s="8">
        <v>5700</v>
      </c>
      <c r="F135" t="s">
        <v>8218</v>
      </c>
      <c r="G135" t="s">
        <v>8223</v>
      </c>
      <c r="H135" t="s">
        <v>8245</v>
      </c>
      <c r="I135">
        <v>1374523752</v>
      </c>
      <c r="J135">
        <v>1371931752</v>
      </c>
      <c r="K135" t="b">
        <v>1</v>
      </c>
      <c r="L135">
        <v>69</v>
      </c>
      <c r="M135" t="b">
        <v>1</v>
      </c>
      <c r="N135" t="s">
        <v>8269</v>
      </c>
      <c r="O135" s="10">
        <v>114</v>
      </c>
      <c r="P135">
        <v>82.61</v>
      </c>
      <c r="Q135" t="s">
        <v>8324</v>
      </c>
      <c r="R135" t="s">
        <v>8327</v>
      </c>
      <c r="S135" s="14">
        <v>41447.839722222219</v>
      </c>
      <c r="T135" s="14">
        <v>41477.839722222219</v>
      </c>
    </row>
    <row r="136" spans="1:20" ht="240" x14ac:dyDescent="0.25">
      <c r="A136">
        <v>2967</v>
      </c>
      <c r="B136" s="3" t="s">
        <v>2967</v>
      </c>
      <c r="C136" s="3" t="s">
        <v>7077</v>
      </c>
      <c r="D136" s="9">
        <v>5000</v>
      </c>
      <c r="E136" s="8">
        <v>5696</v>
      </c>
      <c r="F136" t="s">
        <v>8218</v>
      </c>
      <c r="G136" t="s">
        <v>8223</v>
      </c>
      <c r="H136" t="s">
        <v>8245</v>
      </c>
      <c r="I136">
        <v>1425872692</v>
      </c>
      <c r="J136">
        <v>1423284292</v>
      </c>
      <c r="K136" t="b">
        <v>0</v>
      </c>
      <c r="L136">
        <v>71</v>
      </c>
      <c r="M136" t="b">
        <v>1</v>
      </c>
      <c r="N136" t="s">
        <v>8269</v>
      </c>
      <c r="O136" s="10">
        <v>114</v>
      </c>
      <c r="P136">
        <v>80.23</v>
      </c>
      <c r="Q136" t="s">
        <v>8324</v>
      </c>
      <c r="R136" t="s">
        <v>8327</v>
      </c>
      <c r="S136" s="14">
        <v>42042.197824074072</v>
      </c>
      <c r="T136" s="14">
        <v>42072.156157407408</v>
      </c>
    </row>
    <row r="137" spans="1:20" ht="270" x14ac:dyDescent="0.25">
      <c r="A137">
        <v>3361</v>
      </c>
      <c r="B137" s="3" t="s">
        <v>3360</v>
      </c>
      <c r="C137" s="3" t="s">
        <v>7471</v>
      </c>
      <c r="D137" s="9">
        <v>5000</v>
      </c>
      <c r="E137" s="8">
        <v>5673</v>
      </c>
      <c r="F137" t="s">
        <v>8218</v>
      </c>
      <c r="G137" t="s">
        <v>8223</v>
      </c>
      <c r="H137" t="s">
        <v>8245</v>
      </c>
      <c r="I137">
        <v>1409587140</v>
      </c>
      <c r="J137">
        <v>1408062990</v>
      </c>
      <c r="K137" t="b">
        <v>0</v>
      </c>
      <c r="L137">
        <v>68</v>
      </c>
      <c r="M137" t="b">
        <v>1</v>
      </c>
      <c r="N137" t="s">
        <v>8269</v>
      </c>
      <c r="O137" s="10">
        <v>113</v>
      </c>
      <c r="P137">
        <v>83.43</v>
      </c>
      <c r="Q137" t="s">
        <v>8324</v>
      </c>
      <c r="R137" t="s">
        <v>8327</v>
      </c>
      <c r="S137" s="14">
        <v>41866.025347222225</v>
      </c>
      <c r="T137" s="14">
        <v>41883.665972222225</v>
      </c>
    </row>
    <row r="138" spans="1:20" ht="225" x14ac:dyDescent="0.25">
      <c r="A138">
        <v>3554</v>
      </c>
      <c r="B138" s="3" t="s">
        <v>3553</v>
      </c>
      <c r="C138" s="3" t="s">
        <v>7664</v>
      </c>
      <c r="D138" s="9">
        <v>5000</v>
      </c>
      <c r="E138" s="8">
        <v>5671.11</v>
      </c>
      <c r="F138" t="s">
        <v>8218</v>
      </c>
      <c r="G138" t="s">
        <v>8223</v>
      </c>
      <c r="H138" t="s">
        <v>8245</v>
      </c>
      <c r="I138">
        <v>1423674000</v>
      </c>
      <c r="J138">
        <v>1421025159</v>
      </c>
      <c r="K138" t="b">
        <v>0</v>
      </c>
      <c r="L138">
        <v>53</v>
      </c>
      <c r="M138" t="b">
        <v>1</v>
      </c>
      <c r="N138" t="s">
        <v>8269</v>
      </c>
      <c r="O138" s="10">
        <v>113</v>
      </c>
      <c r="P138">
        <v>107</v>
      </c>
      <c r="Q138" t="s">
        <v>8324</v>
      </c>
      <c r="R138" t="s">
        <v>8327</v>
      </c>
      <c r="S138" s="14">
        <v>42016.050451388888</v>
      </c>
      <c r="T138" s="14">
        <v>42046.708333333328</v>
      </c>
    </row>
    <row r="139" spans="1:20" ht="195" x14ac:dyDescent="0.25">
      <c r="A139">
        <v>2812</v>
      </c>
      <c r="B139" s="3" t="s">
        <v>2812</v>
      </c>
      <c r="C139" s="3" t="s">
        <v>6922</v>
      </c>
      <c r="D139" s="9">
        <v>5000</v>
      </c>
      <c r="E139" s="8">
        <v>5665</v>
      </c>
      <c r="F139" t="s">
        <v>8218</v>
      </c>
      <c r="G139" t="s">
        <v>8228</v>
      </c>
      <c r="H139" t="s">
        <v>8250</v>
      </c>
      <c r="I139">
        <v>1428292800</v>
      </c>
      <c r="J139">
        <v>1424368298</v>
      </c>
      <c r="K139" t="b">
        <v>0</v>
      </c>
      <c r="L139">
        <v>83</v>
      </c>
      <c r="M139" t="b">
        <v>1</v>
      </c>
      <c r="N139" t="s">
        <v>8269</v>
      </c>
      <c r="O139" s="10">
        <v>113</v>
      </c>
      <c r="P139">
        <v>68.25</v>
      </c>
      <c r="Q139" t="s">
        <v>8324</v>
      </c>
      <c r="R139" t="s">
        <v>8327</v>
      </c>
      <c r="S139" s="14">
        <v>42054.74418981481</v>
      </c>
      <c r="T139" s="14">
        <v>42100.166666666672</v>
      </c>
    </row>
    <row r="140" spans="1:20" ht="270" x14ac:dyDescent="0.25">
      <c r="A140">
        <v>3489</v>
      </c>
      <c r="B140" s="3" t="s">
        <v>3488</v>
      </c>
      <c r="C140" s="3" t="s">
        <v>7599</v>
      </c>
      <c r="D140" s="9">
        <v>5000</v>
      </c>
      <c r="E140" s="8">
        <v>5635</v>
      </c>
      <c r="F140" t="s">
        <v>8218</v>
      </c>
      <c r="G140" t="s">
        <v>8224</v>
      </c>
      <c r="H140" t="s">
        <v>8246</v>
      </c>
      <c r="I140">
        <v>1400965200</v>
      </c>
      <c r="J140">
        <v>1398352531</v>
      </c>
      <c r="K140" t="b">
        <v>0</v>
      </c>
      <c r="L140">
        <v>72</v>
      </c>
      <c r="M140" t="b">
        <v>1</v>
      </c>
      <c r="N140" t="s">
        <v>8269</v>
      </c>
      <c r="O140" s="10">
        <v>113</v>
      </c>
      <c r="P140">
        <v>78.260000000000005</v>
      </c>
      <c r="Q140" t="s">
        <v>8324</v>
      </c>
      <c r="R140" t="s">
        <v>8327</v>
      </c>
      <c r="S140" s="14">
        <v>41753.635775462964</v>
      </c>
      <c r="T140" s="14">
        <v>41783.875</v>
      </c>
    </row>
    <row r="141" spans="1:20" ht="285" x14ac:dyDescent="0.25">
      <c r="A141">
        <v>3542</v>
      </c>
      <c r="B141" s="3" t="s">
        <v>3541</v>
      </c>
      <c r="C141" s="3" t="s">
        <v>7652</v>
      </c>
      <c r="D141" s="9">
        <v>5500</v>
      </c>
      <c r="E141" s="8">
        <v>5623</v>
      </c>
      <c r="F141" t="s">
        <v>8218</v>
      </c>
      <c r="G141" t="s">
        <v>8223</v>
      </c>
      <c r="H141" t="s">
        <v>8245</v>
      </c>
      <c r="I141">
        <v>1410099822</v>
      </c>
      <c r="J141">
        <v>1404915822</v>
      </c>
      <c r="K141" t="b">
        <v>0</v>
      </c>
      <c r="L141">
        <v>85</v>
      </c>
      <c r="M141" t="b">
        <v>1</v>
      </c>
      <c r="N141" t="s">
        <v>8269</v>
      </c>
      <c r="O141" s="10">
        <v>102</v>
      </c>
      <c r="P141">
        <v>66.150000000000006</v>
      </c>
      <c r="Q141" t="s">
        <v>8324</v>
      </c>
      <c r="R141" t="s">
        <v>8327</v>
      </c>
      <c r="S141" s="14">
        <v>41829.599791666667</v>
      </c>
      <c r="T141" s="14">
        <v>41889.599791666667</v>
      </c>
    </row>
    <row r="142" spans="1:20" ht="60" x14ac:dyDescent="0.25">
      <c r="A142">
        <v>3285</v>
      </c>
      <c r="B142" s="3" t="s">
        <v>3285</v>
      </c>
      <c r="C142" s="3" t="s">
        <v>7395</v>
      </c>
      <c r="D142" s="9">
        <v>4999</v>
      </c>
      <c r="E142" s="8">
        <v>5604</v>
      </c>
      <c r="F142" t="s">
        <v>8218</v>
      </c>
      <c r="G142" t="s">
        <v>8223</v>
      </c>
      <c r="H142" t="s">
        <v>8245</v>
      </c>
      <c r="I142">
        <v>1488258000</v>
      </c>
      <c r="J142">
        <v>1485556626</v>
      </c>
      <c r="K142" t="b">
        <v>0</v>
      </c>
      <c r="L142">
        <v>81</v>
      </c>
      <c r="M142" t="b">
        <v>1</v>
      </c>
      <c r="N142" t="s">
        <v>8269</v>
      </c>
      <c r="O142" s="10">
        <v>112</v>
      </c>
      <c r="P142">
        <v>69.19</v>
      </c>
      <c r="Q142" t="s">
        <v>8324</v>
      </c>
      <c r="R142" t="s">
        <v>8327</v>
      </c>
      <c r="S142" s="14">
        <v>42762.942430555559</v>
      </c>
      <c r="T142" s="14">
        <v>42794.208333333328</v>
      </c>
    </row>
    <row r="143" spans="1:20" ht="285" x14ac:dyDescent="0.25">
      <c r="A143">
        <v>3156</v>
      </c>
      <c r="B143" s="3" t="s">
        <v>3156</v>
      </c>
      <c r="C143" s="3" t="s">
        <v>7266</v>
      </c>
      <c r="D143" s="9">
        <v>5500</v>
      </c>
      <c r="E143" s="8">
        <v>5600</v>
      </c>
      <c r="F143" t="s">
        <v>8218</v>
      </c>
      <c r="G143" t="s">
        <v>8223</v>
      </c>
      <c r="H143" t="s">
        <v>8245</v>
      </c>
      <c r="I143">
        <v>1338591144</v>
      </c>
      <c r="J143">
        <v>1335567144</v>
      </c>
      <c r="K143" t="b">
        <v>1</v>
      </c>
      <c r="L143">
        <v>89</v>
      </c>
      <c r="M143" t="b">
        <v>1</v>
      </c>
      <c r="N143" t="s">
        <v>8269</v>
      </c>
      <c r="O143" s="10">
        <v>102</v>
      </c>
      <c r="P143">
        <v>62.92</v>
      </c>
      <c r="Q143" t="s">
        <v>8324</v>
      </c>
      <c r="R143" t="s">
        <v>8327</v>
      </c>
      <c r="S143" s="14">
        <v>41026.953055555554</v>
      </c>
      <c r="T143" s="14">
        <v>41061.953055555554</v>
      </c>
    </row>
    <row r="144" spans="1:20" ht="210" x14ac:dyDescent="0.25">
      <c r="A144">
        <v>3698</v>
      </c>
      <c r="B144" s="3" t="s">
        <v>3695</v>
      </c>
      <c r="C144" s="3" t="s">
        <v>7808</v>
      </c>
      <c r="D144" s="9">
        <v>5000</v>
      </c>
      <c r="E144" s="8">
        <v>5526</v>
      </c>
      <c r="F144" t="s">
        <v>8218</v>
      </c>
      <c r="G144" t="s">
        <v>8223</v>
      </c>
      <c r="H144" t="s">
        <v>8245</v>
      </c>
      <c r="I144">
        <v>1456946487</v>
      </c>
      <c r="J144">
        <v>1454354487</v>
      </c>
      <c r="K144" t="b">
        <v>0</v>
      </c>
      <c r="L144">
        <v>136</v>
      </c>
      <c r="M144" t="b">
        <v>1</v>
      </c>
      <c r="N144" t="s">
        <v>8269</v>
      </c>
      <c r="O144" s="10">
        <v>111</v>
      </c>
      <c r="P144">
        <v>40.630000000000003</v>
      </c>
      <c r="Q144" t="s">
        <v>8324</v>
      </c>
      <c r="R144" t="s">
        <v>8327</v>
      </c>
      <c r="S144" s="14">
        <v>42401.806562500002</v>
      </c>
      <c r="T144" s="14">
        <v>42431.806562500002</v>
      </c>
    </row>
    <row r="145" spans="1:20" ht="285" x14ac:dyDescent="0.25">
      <c r="A145">
        <v>3348</v>
      </c>
      <c r="B145" s="3" t="s">
        <v>3266</v>
      </c>
      <c r="C145" s="3" t="s">
        <v>7458</v>
      </c>
      <c r="D145" s="9">
        <v>5500</v>
      </c>
      <c r="E145" s="8">
        <v>5516</v>
      </c>
      <c r="F145" t="s">
        <v>8218</v>
      </c>
      <c r="G145" t="s">
        <v>8223</v>
      </c>
      <c r="H145" t="s">
        <v>8245</v>
      </c>
      <c r="I145">
        <v>1461988740</v>
      </c>
      <c r="J145">
        <v>1459949080</v>
      </c>
      <c r="K145" t="b">
        <v>0</v>
      </c>
      <c r="L145">
        <v>79</v>
      </c>
      <c r="M145" t="b">
        <v>1</v>
      </c>
      <c r="N145" t="s">
        <v>8269</v>
      </c>
      <c r="O145" s="10">
        <v>100</v>
      </c>
      <c r="P145">
        <v>69.819999999999993</v>
      </c>
      <c r="Q145" t="s">
        <v>8324</v>
      </c>
      <c r="R145" t="s">
        <v>8327</v>
      </c>
      <c r="S145" s="14">
        <v>42466.558796296296</v>
      </c>
      <c r="T145" s="14">
        <v>42490.165972222225</v>
      </c>
    </row>
    <row r="146" spans="1:20" ht="240" x14ac:dyDescent="0.25">
      <c r="A146">
        <v>3297</v>
      </c>
      <c r="B146" s="3" t="s">
        <v>3297</v>
      </c>
      <c r="C146" s="3" t="s">
        <v>7407</v>
      </c>
      <c r="D146" s="9">
        <v>5500</v>
      </c>
      <c r="E146" s="8">
        <v>5504</v>
      </c>
      <c r="F146" t="s">
        <v>8218</v>
      </c>
      <c r="G146" t="s">
        <v>8224</v>
      </c>
      <c r="H146" t="s">
        <v>8246</v>
      </c>
      <c r="I146">
        <v>1438037940</v>
      </c>
      <c r="J146">
        <v>1436380256</v>
      </c>
      <c r="K146" t="b">
        <v>0</v>
      </c>
      <c r="L146">
        <v>44</v>
      </c>
      <c r="M146" t="b">
        <v>1</v>
      </c>
      <c r="N146" t="s">
        <v>8269</v>
      </c>
      <c r="O146" s="10">
        <v>100</v>
      </c>
      <c r="P146">
        <v>125.09</v>
      </c>
      <c r="Q146" t="s">
        <v>8324</v>
      </c>
      <c r="R146" t="s">
        <v>8327</v>
      </c>
      <c r="S146" s="14">
        <v>42193.771481481483</v>
      </c>
      <c r="T146" s="14">
        <v>42212.957638888889</v>
      </c>
    </row>
    <row r="147" spans="1:20" ht="315" x14ac:dyDescent="0.25">
      <c r="A147">
        <v>3822</v>
      </c>
      <c r="B147" s="3" t="s">
        <v>3819</v>
      </c>
      <c r="C147" s="3" t="s">
        <v>7931</v>
      </c>
      <c r="D147" s="9">
        <v>5000</v>
      </c>
      <c r="E147" s="8">
        <v>5501</v>
      </c>
      <c r="F147" t="s">
        <v>8218</v>
      </c>
      <c r="G147" t="s">
        <v>8235</v>
      </c>
      <c r="H147" t="s">
        <v>8248</v>
      </c>
      <c r="I147">
        <v>1453244340</v>
      </c>
      <c r="J147">
        <v>1448136417</v>
      </c>
      <c r="K147" t="b">
        <v>0</v>
      </c>
      <c r="L147">
        <v>76</v>
      </c>
      <c r="M147" t="b">
        <v>1</v>
      </c>
      <c r="N147" t="s">
        <v>8269</v>
      </c>
      <c r="O147" s="10">
        <v>110</v>
      </c>
      <c r="P147">
        <v>72.38</v>
      </c>
      <c r="Q147" t="s">
        <v>8324</v>
      </c>
      <c r="R147" t="s">
        <v>8327</v>
      </c>
      <c r="S147" s="14">
        <v>42329.838159722218</v>
      </c>
      <c r="T147" s="14">
        <v>42388.957638888889</v>
      </c>
    </row>
    <row r="148" spans="1:20" ht="270" x14ac:dyDescent="0.25">
      <c r="A148">
        <v>2961</v>
      </c>
      <c r="B148" s="3" t="s">
        <v>2961</v>
      </c>
      <c r="C148" s="3" t="s">
        <v>7071</v>
      </c>
      <c r="D148" s="9">
        <v>5000</v>
      </c>
      <c r="E148" s="8">
        <v>5481</v>
      </c>
      <c r="F148" t="s">
        <v>8218</v>
      </c>
      <c r="G148" t="s">
        <v>8223</v>
      </c>
      <c r="H148" t="s">
        <v>8245</v>
      </c>
      <c r="I148">
        <v>1427342400</v>
      </c>
      <c r="J148">
        <v>1424927159</v>
      </c>
      <c r="K148" t="b">
        <v>0</v>
      </c>
      <c r="L148">
        <v>108</v>
      </c>
      <c r="M148" t="b">
        <v>1</v>
      </c>
      <c r="N148" t="s">
        <v>8269</v>
      </c>
      <c r="O148" s="10">
        <v>110</v>
      </c>
      <c r="P148">
        <v>50.75</v>
      </c>
      <c r="Q148" t="s">
        <v>8324</v>
      </c>
      <c r="R148" t="s">
        <v>8327</v>
      </c>
      <c r="S148" s="14">
        <v>42061.212488425925</v>
      </c>
      <c r="T148" s="14">
        <v>42089.166666666672</v>
      </c>
    </row>
    <row r="149" spans="1:20" ht="285" x14ac:dyDescent="0.25">
      <c r="A149">
        <v>3175</v>
      </c>
      <c r="B149" s="3" t="s">
        <v>3175</v>
      </c>
      <c r="C149" s="3" t="s">
        <v>7285</v>
      </c>
      <c r="D149" s="9">
        <v>5000</v>
      </c>
      <c r="E149" s="8">
        <v>5478</v>
      </c>
      <c r="F149" t="s">
        <v>8218</v>
      </c>
      <c r="G149" t="s">
        <v>8223</v>
      </c>
      <c r="H149" t="s">
        <v>8245</v>
      </c>
      <c r="I149">
        <v>1297977427</v>
      </c>
      <c r="J149">
        <v>1292793427</v>
      </c>
      <c r="K149" t="b">
        <v>1</v>
      </c>
      <c r="L149">
        <v>60</v>
      </c>
      <c r="M149" t="b">
        <v>1</v>
      </c>
      <c r="N149" t="s">
        <v>8269</v>
      </c>
      <c r="O149" s="10">
        <v>110</v>
      </c>
      <c r="P149">
        <v>91.3</v>
      </c>
      <c r="Q149" t="s">
        <v>8324</v>
      </c>
      <c r="R149" t="s">
        <v>8327</v>
      </c>
      <c r="S149" s="14">
        <v>40531.886886574073</v>
      </c>
      <c r="T149" s="14">
        <v>40591.886886574073</v>
      </c>
    </row>
    <row r="150" spans="1:20" ht="240" x14ac:dyDescent="0.25">
      <c r="A150">
        <v>3260</v>
      </c>
      <c r="B150" s="3" t="s">
        <v>3260</v>
      </c>
      <c r="C150" s="3" t="s">
        <v>7370</v>
      </c>
      <c r="D150" s="9">
        <v>5000</v>
      </c>
      <c r="E150" s="8">
        <v>5462</v>
      </c>
      <c r="F150" t="s">
        <v>8218</v>
      </c>
      <c r="G150" t="s">
        <v>8223</v>
      </c>
      <c r="H150" t="s">
        <v>8245</v>
      </c>
      <c r="I150">
        <v>1448903318</v>
      </c>
      <c r="J150">
        <v>1445875718</v>
      </c>
      <c r="K150" t="b">
        <v>1</v>
      </c>
      <c r="L150">
        <v>73</v>
      </c>
      <c r="M150" t="b">
        <v>1</v>
      </c>
      <c r="N150" t="s">
        <v>8269</v>
      </c>
      <c r="O150" s="10">
        <v>109</v>
      </c>
      <c r="P150">
        <v>74.819999999999993</v>
      </c>
      <c r="Q150" t="s">
        <v>8324</v>
      </c>
      <c r="R150" t="s">
        <v>8327</v>
      </c>
      <c r="S150" s="14">
        <v>42303.672662037032</v>
      </c>
      <c r="T150" s="14">
        <v>42338.714328703703</v>
      </c>
    </row>
    <row r="151" spans="1:20" ht="285" x14ac:dyDescent="0.25">
      <c r="A151">
        <v>3277</v>
      </c>
      <c r="B151" s="3" t="s">
        <v>3277</v>
      </c>
      <c r="C151" s="3" t="s">
        <v>7387</v>
      </c>
      <c r="D151" s="9">
        <v>5000</v>
      </c>
      <c r="E151" s="8">
        <v>5430</v>
      </c>
      <c r="F151" t="s">
        <v>8218</v>
      </c>
      <c r="G151" t="s">
        <v>8224</v>
      </c>
      <c r="H151" t="s">
        <v>8246</v>
      </c>
      <c r="I151">
        <v>1416331406</v>
      </c>
      <c r="J151">
        <v>1413735806</v>
      </c>
      <c r="K151" t="b">
        <v>1</v>
      </c>
      <c r="L151">
        <v>100</v>
      </c>
      <c r="M151" t="b">
        <v>1</v>
      </c>
      <c r="N151" t="s">
        <v>8269</v>
      </c>
      <c r="O151" s="10">
        <v>109</v>
      </c>
      <c r="P151">
        <v>54.3</v>
      </c>
      <c r="Q151" t="s">
        <v>8324</v>
      </c>
      <c r="R151" t="s">
        <v>8327</v>
      </c>
      <c r="S151" s="14">
        <v>41931.682939814818</v>
      </c>
      <c r="T151" s="14">
        <v>41961.724606481483</v>
      </c>
    </row>
    <row r="152" spans="1:20" ht="285" x14ac:dyDescent="0.25">
      <c r="A152">
        <v>3352</v>
      </c>
      <c r="B152" s="3" t="s">
        <v>3351</v>
      </c>
      <c r="C152" s="3" t="s">
        <v>7462</v>
      </c>
      <c r="D152" s="9">
        <v>5000</v>
      </c>
      <c r="E152" s="8">
        <v>5376</v>
      </c>
      <c r="F152" t="s">
        <v>8218</v>
      </c>
      <c r="G152" t="s">
        <v>8224</v>
      </c>
      <c r="H152" t="s">
        <v>8246</v>
      </c>
      <c r="I152">
        <v>1467414000</v>
      </c>
      <c r="J152">
        <v>1462492178</v>
      </c>
      <c r="K152" t="b">
        <v>0</v>
      </c>
      <c r="L152">
        <v>70</v>
      </c>
      <c r="M152" t="b">
        <v>1</v>
      </c>
      <c r="N152" t="s">
        <v>8269</v>
      </c>
      <c r="O152" s="10">
        <v>108</v>
      </c>
      <c r="P152">
        <v>76.8</v>
      </c>
      <c r="Q152" t="s">
        <v>8324</v>
      </c>
      <c r="R152" t="s">
        <v>8327</v>
      </c>
      <c r="S152" s="14">
        <v>42495.992800925931</v>
      </c>
      <c r="T152" s="14">
        <v>42552.958333333328</v>
      </c>
    </row>
    <row r="153" spans="1:20" ht="195" x14ac:dyDescent="0.25">
      <c r="A153">
        <v>3334</v>
      </c>
      <c r="B153" s="3" t="s">
        <v>3334</v>
      </c>
      <c r="C153" s="3" t="s">
        <v>7444</v>
      </c>
      <c r="D153" s="9">
        <v>3871</v>
      </c>
      <c r="E153" s="8">
        <v>5366</v>
      </c>
      <c r="F153" t="s">
        <v>8218</v>
      </c>
      <c r="G153" t="s">
        <v>8223</v>
      </c>
      <c r="H153" t="s">
        <v>8245</v>
      </c>
      <c r="I153">
        <v>1438259422</v>
      </c>
      <c r="J153">
        <v>1435667422</v>
      </c>
      <c r="K153" t="b">
        <v>0</v>
      </c>
      <c r="L153">
        <v>46</v>
      </c>
      <c r="M153" t="b">
        <v>1</v>
      </c>
      <c r="N153" t="s">
        <v>8269</v>
      </c>
      <c r="O153" s="10">
        <v>139</v>
      </c>
      <c r="P153">
        <v>116.65</v>
      </c>
      <c r="Q153" t="s">
        <v>8324</v>
      </c>
      <c r="R153" t="s">
        <v>8327</v>
      </c>
      <c r="S153" s="14">
        <v>42185.521087962959</v>
      </c>
      <c r="T153" s="14">
        <v>42215.521087962959</v>
      </c>
    </row>
    <row r="154" spans="1:20" ht="270" x14ac:dyDescent="0.25">
      <c r="A154">
        <v>3483</v>
      </c>
      <c r="B154" s="3" t="s">
        <v>3482</v>
      </c>
      <c r="C154" s="3" t="s">
        <v>7593</v>
      </c>
      <c r="D154" s="9">
        <v>3350</v>
      </c>
      <c r="E154" s="8">
        <v>5358</v>
      </c>
      <c r="F154" t="s">
        <v>8218</v>
      </c>
      <c r="G154" t="s">
        <v>8223</v>
      </c>
      <c r="H154" t="s">
        <v>8245</v>
      </c>
      <c r="I154">
        <v>1404403381</v>
      </c>
      <c r="J154">
        <v>1401811381</v>
      </c>
      <c r="K154" t="b">
        <v>0</v>
      </c>
      <c r="L154">
        <v>133</v>
      </c>
      <c r="M154" t="b">
        <v>1</v>
      </c>
      <c r="N154" t="s">
        <v>8269</v>
      </c>
      <c r="O154" s="10">
        <v>160</v>
      </c>
      <c r="P154">
        <v>40.29</v>
      </c>
      <c r="Q154" t="s">
        <v>8324</v>
      </c>
      <c r="R154" t="s">
        <v>8327</v>
      </c>
      <c r="S154" s="14">
        <v>41793.668761574074</v>
      </c>
      <c r="T154" s="14">
        <v>41823.668761574074</v>
      </c>
    </row>
    <row r="155" spans="1:20" ht="270" x14ac:dyDescent="0.25">
      <c r="A155">
        <v>3495</v>
      </c>
      <c r="B155" s="3" t="s">
        <v>3494</v>
      </c>
      <c r="C155" s="3" t="s">
        <v>7605</v>
      </c>
      <c r="D155" s="9">
        <v>5000</v>
      </c>
      <c r="E155" s="8">
        <v>5343</v>
      </c>
      <c r="F155" t="s">
        <v>8218</v>
      </c>
      <c r="G155" t="s">
        <v>8228</v>
      </c>
      <c r="H155" t="s">
        <v>8250</v>
      </c>
      <c r="I155">
        <v>1414862280</v>
      </c>
      <c r="J155">
        <v>1412360309</v>
      </c>
      <c r="K155" t="b">
        <v>0</v>
      </c>
      <c r="L155">
        <v>72</v>
      </c>
      <c r="M155" t="b">
        <v>1</v>
      </c>
      <c r="N155" t="s">
        <v>8269</v>
      </c>
      <c r="O155" s="10">
        <v>107</v>
      </c>
      <c r="P155">
        <v>74.209999999999994</v>
      </c>
      <c r="Q155" t="s">
        <v>8324</v>
      </c>
      <c r="R155" t="s">
        <v>8327</v>
      </c>
      <c r="S155" s="14">
        <v>41915.762835648151</v>
      </c>
      <c r="T155" s="14">
        <v>41944.720833333333</v>
      </c>
    </row>
    <row r="156" spans="1:20" ht="255" x14ac:dyDescent="0.25">
      <c r="A156">
        <v>3436</v>
      </c>
      <c r="B156" s="3" t="s">
        <v>3435</v>
      </c>
      <c r="C156" s="3" t="s">
        <v>7546</v>
      </c>
      <c r="D156" s="9">
        <v>5000</v>
      </c>
      <c r="E156" s="8">
        <v>5295</v>
      </c>
      <c r="F156" t="s">
        <v>8218</v>
      </c>
      <c r="G156" t="s">
        <v>8223</v>
      </c>
      <c r="H156" t="s">
        <v>8245</v>
      </c>
      <c r="I156">
        <v>1408638480</v>
      </c>
      <c r="J156">
        <v>1406811593</v>
      </c>
      <c r="K156" t="b">
        <v>0</v>
      </c>
      <c r="L156">
        <v>37</v>
      </c>
      <c r="M156" t="b">
        <v>1</v>
      </c>
      <c r="N156" t="s">
        <v>8269</v>
      </c>
      <c r="O156" s="10">
        <v>106</v>
      </c>
      <c r="P156">
        <v>143.11000000000001</v>
      </c>
      <c r="Q156" t="s">
        <v>8324</v>
      </c>
      <c r="R156" t="s">
        <v>8327</v>
      </c>
      <c r="S156" s="14">
        <v>41851.541585648149</v>
      </c>
      <c r="T156" s="14">
        <v>41872.686111111114</v>
      </c>
    </row>
    <row r="157" spans="1:20" ht="270" x14ac:dyDescent="0.25">
      <c r="A157">
        <v>3656</v>
      </c>
      <c r="B157" s="3" t="s">
        <v>3653</v>
      </c>
      <c r="C157" s="3" t="s">
        <v>7766</v>
      </c>
      <c r="D157" s="9">
        <v>5000</v>
      </c>
      <c r="E157" s="8">
        <v>5291</v>
      </c>
      <c r="F157" t="s">
        <v>8218</v>
      </c>
      <c r="G157" t="s">
        <v>8239</v>
      </c>
      <c r="H157" t="s">
        <v>8256</v>
      </c>
      <c r="I157">
        <v>1485989940</v>
      </c>
      <c r="J157">
        <v>1483393836</v>
      </c>
      <c r="K157" t="b">
        <v>0</v>
      </c>
      <c r="L157">
        <v>46</v>
      </c>
      <c r="M157" t="b">
        <v>1</v>
      </c>
      <c r="N157" t="s">
        <v>8269</v>
      </c>
      <c r="O157" s="10">
        <v>106</v>
      </c>
      <c r="P157">
        <v>115.02</v>
      </c>
      <c r="Q157" t="s">
        <v>8324</v>
      </c>
      <c r="R157" t="s">
        <v>8327</v>
      </c>
      <c r="S157" s="14">
        <v>42737.910138888896</v>
      </c>
      <c r="T157" s="14">
        <v>42767.957638888889</v>
      </c>
    </row>
    <row r="158" spans="1:20" ht="240" x14ac:dyDescent="0.25">
      <c r="A158">
        <v>3685</v>
      </c>
      <c r="B158" s="3" t="s">
        <v>3682</v>
      </c>
      <c r="C158" s="3" t="s">
        <v>7795</v>
      </c>
      <c r="D158" s="9">
        <v>5000</v>
      </c>
      <c r="E158" s="8">
        <v>5285</v>
      </c>
      <c r="F158" t="s">
        <v>8218</v>
      </c>
      <c r="G158" t="s">
        <v>8223</v>
      </c>
      <c r="H158" t="s">
        <v>8245</v>
      </c>
      <c r="I158">
        <v>1400533200</v>
      </c>
      <c r="J158">
        <v>1398348859</v>
      </c>
      <c r="K158" t="b">
        <v>0</v>
      </c>
      <c r="L158">
        <v>126</v>
      </c>
      <c r="M158" t="b">
        <v>1</v>
      </c>
      <c r="N158" t="s">
        <v>8269</v>
      </c>
      <c r="O158" s="10">
        <v>106</v>
      </c>
      <c r="P158">
        <v>41.94</v>
      </c>
      <c r="Q158" t="s">
        <v>8324</v>
      </c>
      <c r="R158" t="s">
        <v>8327</v>
      </c>
      <c r="S158" s="14">
        <v>41753.593275462961</v>
      </c>
      <c r="T158" s="14">
        <v>41778.875</v>
      </c>
    </row>
    <row r="159" spans="1:20" ht="270" x14ac:dyDescent="0.25">
      <c r="A159">
        <v>3825</v>
      </c>
      <c r="B159" s="3" t="s">
        <v>3822</v>
      </c>
      <c r="C159" s="3" t="s">
        <v>7934</v>
      </c>
      <c r="D159" s="9">
        <v>5000</v>
      </c>
      <c r="E159" s="8">
        <v>5271</v>
      </c>
      <c r="F159" t="s">
        <v>8218</v>
      </c>
      <c r="G159" t="s">
        <v>8223</v>
      </c>
      <c r="H159" t="s">
        <v>8245</v>
      </c>
      <c r="I159">
        <v>1434505214</v>
      </c>
      <c r="J159">
        <v>1432690814</v>
      </c>
      <c r="K159" t="b">
        <v>0</v>
      </c>
      <c r="L159">
        <v>49</v>
      </c>
      <c r="M159" t="b">
        <v>1</v>
      </c>
      <c r="N159" t="s">
        <v>8269</v>
      </c>
      <c r="O159" s="10">
        <v>105</v>
      </c>
      <c r="P159">
        <v>107.57</v>
      </c>
      <c r="Q159" t="s">
        <v>8324</v>
      </c>
      <c r="R159" t="s">
        <v>8327</v>
      </c>
      <c r="S159" s="14">
        <v>42151.069606481484</v>
      </c>
      <c r="T159" s="14">
        <v>42172.069606481484</v>
      </c>
    </row>
    <row r="160" spans="1:20" ht="270" x14ac:dyDescent="0.25">
      <c r="A160">
        <v>3440</v>
      </c>
      <c r="B160" s="3" t="s">
        <v>3439</v>
      </c>
      <c r="C160" s="3" t="s">
        <v>7550</v>
      </c>
      <c r="D160" s="9">
        <v>5000</v>
      </c>
      <c r="E160" s="8">
        <v>5260.92</v>
      </c>
      <c r="F160" t="s">
        <v>8218</v>
      </c>
      <c r="G160" t="s">
        <v>8223</v>
      </c>
      <c r="H160" t="s">
        <v>8245</v>
      </c>
      <c r="I160">
        <v>1405095300</v>
      </c>
      <c r="J160">
        <v>1403146628</v>
      </c>
      <c r="K160" t="b">
        <v>0</v>
      </c>
      <c r="L160">
        <v>82</v>
      </c>
      <c r="M160" t="b">
        <v>1</v>
      </c>
      <c r="N160" t="s">
        <v>8269</v>
      </c>
      <c r="O160" s="10">
        <v>105</v>
      </c>
      <c r="P160">
        <v>64.16</v>
      </c>
      <c r="Q160" t="s">
        <v>8324</v>
      </c>
      <c r="R160" t="s">
        <v>8327</v>
      </c>
      <c r="S160" s="14">
        <v>41809.12300925926</v>
      </c>
      <c r="T160" s="14">
        <v>41831.677083333336</v>
      </c>
    </row>
    <row r="161" spans="1:20" ht="270" x14ac:dyDescent="0.25">
      <c r="A161">
        <v>3276</v>
      </c>
      <c r="B161" s="3" t="s">
        <v>3276</v>
      </c>
      <c r="C161" s="3" t="s">
        <v>7386</v>
      </c>
      <c r="D161" s="9">
        <v>4500</v>
      </c>
      <c r="E161" s="8">
        <v>5258</v>
      </c>
      <c r="F161" t="s">
        <v>8218</v>
      </c>
      <c r="G161" t="s">
        <v>8228</v>
      </c>
      <c r="H161" t="s">
        <v>8250</v>
      </c>
      <c r="I161">
        <v>1459483140</v>
      </c>
      <c r="J161">
        <v>1456526879</v>
      </c>
      <c r="K161" t="b">
        <v>1</v>
      </c>
      <c r="L161">
        <v>100</v>
      </c>
      <c r="M161" t="b">
        <v>1</v>
      </c>
      <c r="N161" t="s">
        <v>8269</v>
      </c>
      <c r="O161" s="10">
        <v>117</v>
      </c>
      <c r="P161">
        <v>52.58</v>
      </c>
      <c r="Q161" t="s">
        <v>8324</v>
      </c>
      <c r="R161" t="s">
        <v>8327</v>
      </c>
      <c r="S161" s="14">
        <v>42426.949988425928</v>
      </c>
      <c r="T161" s="14">
        <v>42461.165972222225</v>
      </c>
    </row>
    <row r="162" spans="1:20" ht="195" x14ac:dyDescent="0.25">
      <c r="A162">
        <v>3146</v>
      </c>
      <c r="B162" s="3" t="s">
        <v>3146</v>
      </c>
      <c r="C162" s="3" t="s">
        <v>7256</v>
      </c>
      <c r="D162" s="9">
        <v>50000</v>
      </c>
      <c r="E162" s="8">
        <v>5250</v>
      </c>
      <c r="F162" t="s">
        <v>8221</v>
      </c>
      <c r="G162" t="s">
        <v>8237</v>
      </c>
      <c r="H162" t="s">
        <v>8255</v>
      </c>
      <c r="I162">
        <v>1492356166</v>
      </c>
      <c r="J162">
        <v>1488471766</v>
      </c>
      <c r="K162" t="b">
        <v>0</v>
      </c>
      <c r="L162">
        <v>12</v>
      </c>
      <c r="M162" t="b">
        <v>0</v>
      </c>
      <c r="N162" t="s">
        <v>8269</v>
      </c>
      <c r="O162" s="10">
        <v>11</v>
      </c>
      <c r="P162">
        <v>437.5</v>
      </c>
      <c r="Q162" t="s">
        <v>8324</v>
      </c>
      <c r="R162" t="s">
        <v>8327</v>
      </c>
      <c r="S162" s="14">
        <v>42796.682476851856</v>
      </c>
      <c r="T162" s="14">
        <v>42841.640810185185</v>
      </c>
    </row>
    <row r="163" spans="1:20" ht="240" x14ac:dyDescent="0.25">
      <c r="A163">
        <v>2819</v>
      </c>
      <c r="B163" s="3" t="s">
        <v>2819</v>
      </c>
      <c r="C163" s="3" t="s">
        <v>6929</v>
      </c>
      <c r="D163" s="9">
        <v>5000</v>
      </c>
      <c r="E163" s="8">
        <v>5240</v>
      </c>
      <c r="F163" t="s">
        <v>8218</v>
      </c>
      <c r="G163" t="s">
        <v>8224</v>
      </c>
      <c r="H163" t="s">
        <v>8246</v>
      </c>
      <c r="I163">
        <v>1434285409</v>
      </c>
      <c r="J163">
        <v>1431693409</v>
      </c>
      <c r="K163" t="b">
        <v>0</v>
      </c>
      <c r="L163">
        <v>104</v>
      </c>
      <c r="M163" t="b">
        <v>1</v>
      </c>
      <c r="N163" t="s">
        <v>8269</v>
      </c>
      <c r="O163" s="10">
        <v>105</v>
      </c>
      <c r="P163">
        <v>50.38</v>
      </c>
      <c r="Q163" t="s">
        <v>8324</v>
      </c>
      <c r="R163" t="s">
        <v>8327</v>
      </c>
      <c r="S163" s="14">
        <v>42139.525567129633</v>
      </c>
      <c r="T163" s="14">
        <v>42169.525567129633</v>
      </c>
    </row>
    <row r="164" spans="1:20" ht="210" x14ac:dyDescent="0.25">
      <c r="A164">
        <v>2785</v>
      </c>
      <c r="B164" s="3" t="s">
        <v>2785</v>
      </c>
      <c r="C164" s="3" t="s">
        <v>6895</v>
      </c>
      <c r="D164" s="9">
        <v>5000</v>
      </c>
      <c r="E164" s="8">
        <v>5234</v>
      </c>
      <c r="F164" t="s">
        <v>8218</v>
      </c>
      <c r="G164" t="s">
        <v>8223</v>
      </c>
      <c r="H164" t="s">
        <v>8245</v>
      </c>
      <c r="I164">
        <v>1470430800</v>
      </c>
      <c r="J164">
        <v>1467865967</v>
      </c>
      <c r="K164" t="b">
        <v>0</v>
      </c>
      <c r="L164">
        <v>142</v>
      </c>
      <c r="M164" t="b">
        <v>1</v>
      </c>
      <c r="N164" t="s">
        <v>8269</v>
      </c>
      <c r="O164" s="10">
        <v>105</v>
      </c>
      <c r="P164">
        <v>36.86</v>
      </c>
      <c r="Q164" t="s">
        <v>8324</v>
      </c>
      <c r="R164" t="s">
        <v>8327</v>
      </c>
      <c r="S164" s="14">
        <v>42558.189432870371</v>
      </c>
      <c r="T164" s="14">
        <v>42587.875</v>
      </c>
    </row>
    <row r="165" spans="1:20" ht="285" x14ac:dyDescent="0.25">
      <c r="A165">
        <v>521</v>
      </c>
      <c r="B165" s="3" t="s">
        <v>522</v>
      </c>
      <c r="C165" s="3" t="s">
        <v>4631</v>
      </c>
      <c r="D165" s="9">
        <v>5000</v>
      </c>
      <c r="E165" s="8">
        <v>5232</v>
      </c>
      <c r="F165" t="s">
        <v>8218</v>
      </c>
      <c r="G165" t="s">
        <v>8223</v>
      </c>
      <c r="H165" t="s">
        <v>8245</v>
      </c>
      <c r="I165">
        <v>1477976340</v>
      </c>
      <c r="J165">
        <v>1475460819</v>
      </c>
      <c r="K165" t="b">
        <v>0</v>
      </c>
      <c r="L165">
        <v>56</v>
      </c>
      <c r="M165" t="b">
        <v>1</v>
      </c>
      <c r="N165" t="s">
        <v>8269</v>
      </c>
      <c r="O165" s="10">
        <v>105</v>
      </c>
      <c r="P165">
        <v>93.43</v>
      </c>
      <c r="Q165" t="s">
        <v>8324</v>
      </c>
      <c r="R165" t="s">
        <v>8327</v>
      </c>
      <c r="S165" s="14">
        <v>42646.092812499999</v>
      </c>
      <c r="T165" s="14">
        <v>42675.207638888889</v>
      </c>
    </row>
    <row r="166" spans="1:20" ht="270" x14ac:dyDescent="0.25">
      <c r="A166">
        <v>3331</v>
      </c>
      <c r="B166" s="3" t="s">
        <v>3331</v>
      </c>
      <c r="C166" s="3" t="s">
        <v>7441</v>
      </c>
      <c r="D166" s="9">
        <v>5000</v>
      </c>
      <c r="E166" s="8">
        <v>5226</v>
      </c>
      <c r="F166" t="s">
        <v>8218</v>
      </c>
      <c r="G166" t="s">
        <v>8223</v>
      </c>
      <c r="H166" t="s">
        <v>8245</v>
      </c>
      <c r="I166">
        <v>1444149886</v>
      </c>
      <c r="J166">
        <v>1441125886</v>
      </c>
      <c r="K166" t="b">
        <v>0</v>
      </c>
      <c r="L166">
        <v>65</v>
      </c>
      <c r="M166" t="b">
        <v>1</v>
      </c>
      <c r="N166" t="s">
        <v>8269</v>
      </c>
      <c r="O166" s="10">
        <v>105</v>
      </c>
      <c r="P166">
        <v>80.400000000000006</v>
      </c>
      <c r="Q166" t="s">
        <v>8324</v>
      </c>
      <c r="R166" t="s">
        <v>8327</v>
      </c>
      <c r="S166" s="14">
        <v>42248.697754629626</v>
      </c>
      <c r="T166" s="14">
        <v>42283.697754629626</v>
      </c>
    </row>
    <row r="167" spans="1:20" ht="195" x14ac:dyDescent="0.25">
      <c r="A167">
        <v>3217</v>
      </c>
      <c r="B167" s="3" t="s">
        <v>3217</v>
      </c>
      <c r="C167" s="3" t="s">
        <v>7327</v>
      </c>
      <c r="D167" s="9">
        <v>4500</v>
      </c>
      <c r="E167" s="8">
        <v>5221</v>
      </c>
      <c r="F167" t="s">
        <v>8218</v>
      </c>
      <c r="G167" t="s">
        <v>8223</v>
      </c>
      <c r="H167" t="s">
        <v>8245</v>
      </c>
      <c r="I167">
        <v>1478264784</v>
      </c>
      <c r="J167">
        <v>1475672784</v>
      </c>
      <c r="K167" t="b">
        <v>1</v>
      </c>
      <c r="L167">
        <v>104</v>
      </c>
      <c r="M167" t="b">
        <v>1</v>
      </c>
      <c r="N167" t="s">
        <v>8269</v>
      </c>
      <c r="O167" s="10">
        <v>116</v>
      </c>
      <c r="P167">
        <v>50.2</v>
      </c>
      <c r="Q167" t="s">
        <v>8324</v>
      </c>
      <c r="R167" t="s">
        <v>8327</v>
      </c>
      <c r="S167" s="14">
        <v>42648.546111111107</v>
      </c>
      <c r="T167" s="14">
        <v>42678.546111111107</v>
      </c>
    </row>
    <row r="168" spans="1:20" ht="240" x14ac:dyDescent="0.25">
      <c r="A168">
        <v>3369</v>
      </c>
      <c r="B168" s="3" t="s">
        <v>3368</v>
      </c>
      <c r="C168" s="3" t="s">
        <v>7479</v>
      </c>
      <c r="D168" s="9">
        <v>5000</v>
      </c>
      <c r="E168" s="8">
        <v>5195</v>
      </c>
      <c r="F168" t="s">
        <v>8218</v>
      </c>
      <c r="G168" t="s">
        <v>8240</v>
      </c>
      <c r="H168" t="s">
        <v>8248</v>
      </c>
      <c r="I168">
        <v>1484441980</v>
      </c>
      <c r="J168">
        <v>1479257980</v>
      </c>
      <c r="K168" t="b">
        <v>0</v>
      </c>
      <c r="L168">
        <v>54</v>
      </c>
      <c r="M168" t="b">
        <v>1</v>
      </c>
      <c r="N168" t="s">
        <v>8269</v>
      </c>
      <c r="O168" s="10">
        <v>104</v>
      </c>
      <c r="P168">
        <v>96.2</v>
      </c>
      <c r="Q168" t="s">
        <v>8324</v>
      </c>
      <c r="R168" t="s">
        <v>8327</v>
      </c>
      <c r="S168" s="14">
        <v>42690.041435185187</v>
      </c>
      <c r="T168" s="14">
        <v>42750.041435185187</v>
      </c>
    </row>
    <row r="169" spans="1:20" ht="270" x14ac:dyDescent="0.25">
      <c r="A169">
        <v>3208</v>
      </c>
      <c r="B169" s="3" t="s">
        <v>3208</v>
      </c>
      <c r="C169" s="3" t="s">
        <v>7318</v>
      </c>
      <c r="D169" s="9">
        <v>5000</v>
      </c>
      <c r="E169" s="8">
        <v>5175</v>
      </c>
      <c r="F169" t="s">
        <v>8218</v>
      </c>
      <c r="G169" t="s">
        <v>8223</v>
      </c>
      <c r="H169" t="s">
        <v>8245</v>
      </c>
      <c r="I169">
        <v>1406557877</v>
      </c>
      <c r="J169">
        <v>1404743477</v>
      </c>
      <c r="K169" t="b">
        <v>1</v>
      </c>
      <c r="L169">
        <v>82</v>
      </c>
      <c r="M169" t="b">
        <v>1</v>
      </c>
      <c r="N169" t="s">
        <v>8269</v>
      </c>
      <c r="O169" s="10">
        <v>104</v>
      </c>
      <c r="P169">
        <v>63.11</v>
      </c>
      <c r="Q169" t="s">
        <v>8324</v>
      </c>
      <c r="R169" t="s">
        <v>8327</v>
      </c>
      <c r="S169" s="14">
        <v>41827.605057870373</v>
      </c>
      <c r="T169" s="14">
        <v>41848.605057870373</v>
      </c>
    </row>
    <row r="170" spans="1:20" ht="330" x14ac:dyDescent="0.25">
      <c r="A170">
        <v>3464</v>
      </c>
      <c r="B170" s="3" t="s">
        <v>3463</v>
      </c>
      <c r="C170" s="3" t="s">
        <v>7574</v>
      </c>
      <c r="D170" s="9">
        <v>5000</v>
      </c>
      <c r="E170" s="8">
        <v>5116.18</v>
      </c>
      <c r="F170" t="s">
        <v>8218</v>
      </c>
      <c r="G170" t="s">
        <v>8223</v>
      </c>
      <c r="H170" t="s">
        <v>8245</v>
      </c>
      <c r="I170">
        <v>1471921637</v>
      </c>
      <c r="J170">
        <v>1469329637</v>
      </c>
      <c r="K170" t="b">
        <v>0</v>
      </c>
      <c r="L170">
        <v>93</v>
      </c>
      <c r="M170" t="b">
        <v>1</v>
      </c>
      <c r="N170" t="s">
        <v>8269</v>
      </c>
      <c r="O170" s="10">
        <v>102</v>
      </c>
      <c r="P170">
        <v>55.01</v>
      </c>
      <c r="Q170" t="s">
        <v>8324</v>
      </c>
      <c r="R170" t="s">
        <v>8327</v>
      </c>
      <c r="S170" s="14">
        <v>42575.130057870367</v>
      </c>
      <c r="T170" s="14">
        <v>42605.130057870367</v>
      </c>
    </row>
    <row r="171" spans="1:20" ht="255" x14ac:dyDescent="0.25">
      <c r="A171">
        <v>520</v>
      </c>
      <c r="B171" s="3" t="s">
        <v>521</v>
      </c>
      <c r="C171" s="3" t="s">
        <v>4630</v>
      </c>
      <c r="D171" s="9">
        <v>5000</v>
      </c>
      <c r="E171" s="8">
        <v>5105</v>
      </c>
      <c r="F171" t="s">
        <v>8218</v>
      </c>
      <c r="G171" t="s">
        <v>8224</v>
      </c>
      <c r="H171" t="s">
        <v>8246</v>
      </c>
      <c r="I171">
        <v>1449766261</v>
      </c>
      <c r="J171">
        <v>1447174261</v>
      </c>
      <c r="K171" t="b">
        <v>0</v>
      </c>
      <c r="L171">
        <v>34</v>
      </c>
      <c r="M171" t="b">
        <v>1</v>
      </c>
      <c r="N171" t="s">
        <v>8269</v>
      </c>
      <c r="O171" s="10">
        <v>102</v>
      </c>
      <c r="P171">
        <v>150.15</v>
      </c>
      <c r="Q171" t="s">
        <v>8324</v>
      </c>
      <c r="R171" t="s">
        <v>8327</v>
      </c>
      <c r="S171" s="14">
        <v>42318.702094907407</v>
      </c>
      <c r="T171" s="14">
        <v>42348.702094907407</v>
      </c>
    </row>
    <row r="172" spans="1:20" ht="285" x14ac:dyDescent="0.25">
      <c r="A172">
        <v>2974</v>
      </c>
      <c r="B172" s="3" t="s">
        <v>2974</v>
      </c>
      <c r="C172" s="3" t="s">
        <v>7084</v>
      </c>
      <c r="D172" s="9">
        <v>5000</v>
      </c>
      <c r="E172" s="8">
        <v>5100</v>
      </c>
      <c r="F172" t="s">
        <v>8218</v>
      </c>
      <c r="G172" t="s">
        <v>8223</v>
      </c>
      <c r="H172" t="s">
        <v>8245</v>
      </c>
      <c r="I172">
        <v>1411695300</v>
      </c>
      <c r="J172">
        <v>1409275671</v>
      </c>
      <c r="K172" t="b">
        <v>0</v>
      </c>
      <c r="L172">
        <v>87</v>
      </c>
      <c r="M172" t="b">
        <v>1</v>
      </c>
      <c r="N172" t="s">
        <v>8269</v>
      </c>
      <c r="O172" s="10">
        <v>102</v>
      </c>
      <c r="P172">
        <v>58.62</v>
      </c>
      <c r="Q172" t="s">
        <v>8324</v>
      </c>
      <c r="R172" t="s">
        <v>8327</v>
      </c>
      <c r="S172" s="14">
        <v>41880.061006944445</v>
      </c>
      <c r="T172" s="14">
        <v>41908.065972222219</v>
      </c>
    </row>
    <row r="173" spans="1:20" ht="270" x14ac:dyDescent="0.25">
      <c r="A173">
        <v>3589</v>
      </c>
      <c r="B173" s="3" t="s">
        <v>3588</v>
      </c>
      <c r="C173" s="3" t="s">
        <v>7699</v>
      </c>
      <c r="D173" s="9">
        <v>4000</v>
      </c>
      <c r="E173" s="8">
        <v>5100</v>
      </c>
      <c r="F173" t="s">
        <v>8218</v>
      </c>
      <c r="G173" t="s">
        <v>8223</v>
      </c>
      <c r="H173" t="s">
        <v>8245</v>
      </c>
      <c r="I173">
        <v>1432654347</v>
      </c>
      <c r="J173">
        <v>1430494347</v>
      </c>
      <c r="K173" t="b">
        <v>0</v>
      </c>
      <c r="L173">
        <v>62</v>
      </c>
      <c r="M173" t="b">
        <v>1</v>
      </c>
      <c r="N173" t="s">
        <v>8269</v>
      </c>
      <c r="O173" s="10">
        <v>128</v>
      </c>
      <c r="P173">
        <v>82.26</v>
      </c>
      <c r="Q173" t="s">
        <v>8324</v>
      </c>
      <c r="R173" t="s">
        <v>8327</v>
      </c>
      <c r="S173" s="14">
        <v>42125.647534722222</v>
      </c>
      <c r="T173" s="14">
        <v>42150.647534722222</v>
      </c>
    </row>
    <row r="174" spans="1:20" ht="285" x14ac:dyDescent="0.25">
      <c r="A174">
        <v>3162</v>
      </c>
      <c r="B174" s="3" t="s">
        <v>3162</v>
      </c>
      <c r="C174" s="3" t="s">
        <v>7272</v>
      </c>
      <c r="D174" s="9">
        <v>4000</v>
      </c>
      <c r="E174" s="8">
        <v>5086</v>
      </c>
      <c r="F174" t="s">
        <v>8218</v>
      </c>
      <c r="G174" t="s">
        <v>8223</v>
      </c>
      <c r="H174" t="s">
        <v>8245</v>
      </c>
      <c r="I174">
        <v>1404698400</v>
      </c>
      <c r="J174">
        <v>1402331262</v>
      </c>
      <c r="K174" t="b">
        <v>1</v>
      </c>
      <c r="L174">
        <v>63</v>
      </c>
      <c r="M174" t="b">
        <v>1</v>
      </c>
      <c r="N174" t="s">
        <v>8269</v>
      </c>
      <c r="O174" s="10">
        <v>127</v>
      </c>
      <c r="P174">
        <v>80.73</v>
      </c>
      <c r="Q174" t="s">
        <v>8324</v>
      </c>
      <c r="R174" t="s">
        <v>8327</v>
      </c>
      <c r="S174" s="14">
        <v>41799.685902777775</v>
      </c>
      <c r="T174" s="14">
        <v>41827.083333333336</v>
      </c>
    </row>
    <row r="175" spans="1:20" ht="285" x14ac:dyDescent="0.25">
      <c r="A175">
        <v>2798</v>
      </c>
      <c r="B175" s="3" t="s">
        <v>2798</v>
      </c>
      <c r="C175" s="3" t="s">
        <v>6908</v>
      </c>
      <c r="D175" s="9">
        <v>5000</v>
      </c>
      <c r="E175" s="8">
        <v>5070</v>
      </c>
      <c r="F175" t="s">
        <v>8218</v>
      </c>
      <c r="G175" t="s">
        <v>8224</v>
      </c>
      <c r="H175" t="s">
        <v>8246</v>
      </c>
      <c r="I175">
        <v>1438358400</v>
      </c>
      <c r="J175">
        <v>1437063121</v>
      </c>
      <c r="K175" t="b">
        <v>0</v>
      </c>
      <c r="L175">
        <v>139</v>
      </c>
      <c r="M175" t="b">
        <v>1</v>
      </c>
      <c r="N175" t="s">
        <v>8269</v>
      </c>
      <c r="O175" s="10">
        <v>101</v>
      </c>
      <c r="P175">
        <v>36.47</v>
      </c>
      <c r="Q175" t="s">
        <v>8324</v>
      </c>
      <c r="R175" t="s">
        <v>8327</v>
      </c>
      <c r="S175" s="14">
        <v>42201.675011574072</v>
      </c>
      <c r="T175" s="14">
        <v>42216.666666666672</v>
      </c>
    </row>
    <row r="176" spans="1:20" ht="285" x14ac:dyDescent="0.25">
      <c r="A176">
        <v>2979</v>
      </c>
      <c r="B176" s="3" t="s">
        <v>2979</v>
      </c>
      <c r="C176" s="3" t="s">
        <v>7089</v>
      </c>
      <c r="D176" s="9">
        <v>5000</v>
      </c>
      <c r="E176" s="8">
        <v>5070</v>
      </c>
      <c r="F176" t="s">
        <v>8218</v>
      </c>
      <c r="G176" t="s">
        <v>8223</v>
      </c>
      <c r="H176" t="s">
        <v>8245</v>
      </c>
      <c r="I176">
        <v>1420524000</v>
      </c>
      <c r="J176">
        <v>1419104823</v>
      </c>
      <c r="K176" t="b">
        <v>0</v>
      </c>
      <c r="L176">
        <v>46</v>
      </c>
      <c r="M176" t="b">
        <v>1</v>
      </c>
      <c r="N176" t="s">
        <v>8269</v>
      </c>
      <c r="O176" s="10">
        <v>101</v>
      </c>
      <c r="P176">
        <v>110.22</v>
      </c>
      <c r="Q176" t="s">
        <v>8324</v>
      </c>
      <c r="R176" t="s">
        <v>8327</v>
      </c>
      <c r="S176" s="14">
        <v>41993.824340277773</v>
      </c>
      <c r="T176" s="14">
        <v>42010.25</v>
      </c>
    </row>
    <row r="177" spans="1:20" ht="300" x14ac:dyDescent="0.25">
      <c r="A177">
        <v>3351</v>
      </c>
      <c r="B177" s="3" t="s">
        <v>3350</v>
      </c>
      <c r="C177" s="3" t="s">
        <v>7461</v>
      </c>
      <c r="D177" s="9">
        <v>5000</v>
      </c>
      <c r="E177" s="8">
        <v>5055</v>
      </c>
      <c r="F177" t="s">
        <v>8218</v>
      </c>
      <c r="G177" t="s">
        <v>8224</v>
      </c>
      <c r="H177" t="s">
        <v>8246</v>
      </c>
      <c r="I177">
        <v>1406113200</v>
      </c>
      <c r="J177">
        <v>1402910965</v>
      </c>
      <c r="K177" t="b">
        <v>0</v>
      </c>
      <c r="L177">
        <v>54</v>
      </c>
      <c r="M177" t="b">
        <v>1</v>
      </c>
      <c r="N177" t="s">
        <v>8269</v>
      </c>
      <c r="O177" s="10">
        <v>101</v>
      </c>
      <c r="P177">
        <v>93.61</v>
      </c>
      <c r="Q177" t="s">
        <v>8324</v>
      </c>
      <c r="R177" t="s">
        <v>8327</v>
      </c>
      <c r="S177" s="14">
        <v>41806.395428240743</v>
      </c>
      <c r="T177" s="14">
        <v>41843.458333333336</v>
      </c>
    </row>
    <row r="178" spans="1:20" ht="165" x14ac:dyDescent="0.25">
      <c r="A178">
        <v>3212</v>
      </c>
      <c r="B178" s="3" t="s">
        <v>3212</v>
      </c>
      <c r="C178" s="3" t="s">
        <v>7322</v>
      </c>
      <c r="D178" s="9">
        <v>4000</v>
      </c>
      <c r="E178" s="8">
        <v>5050</v>
      </c>
      <c r="F178" t="s">
        <v>8218</v>
      </c>
      <c r="G178" t="s">
        <v>8223</v>
      </c>
      <c r="H178" t="s">
        <v>8245</v>
      </c>
      <c r="I178">
        <v>1407524751</v>
      </c>
      <c r="J178">
        <v>1404932751</v>
      </c>
      <c r="K178" t="b">
        <v>1</v>
      </c>
      <c r="L178">
        <v>94</v>
      </c>
      <c r="M178" t="b">
        <v>1</v>
      </c>
      <c r="N178" t="s">
        <v>8269</v>
      </c>
      <c r="O178" s="10">
        <v>126</v>
      </c>
      <c r="P178">
        <v>53.72</v>
      </c>
      <c r="Q178" t="s">
        <v>8324</v>
      </c>
      <c r="R178" t="s">
        <v>8327</v>
      </c>
      <c r="S178" s="14">
        <v>41829.795729166668</v>
      </c>
      <c r="T178" s="14">
        <v>41859.795729166668</v>
      </c>
    </row>
    <row r="179" spans="1:20" ht="315" x14ac:dyDescent="0.25">
      <c r="A179">
        <v>3721</v>
      </c>
      <c r="B179" s="3" t="s">
        <v>3718</v>
      </c>
      <c r="C179" s="3" t="s">
        <v>7831</v>
      </c>
      <c r="D179" s="9">
        <v>5000</v>
      </c>
      <c r="E179" s="8">
        <v>5040</v>
      </c>
      <c r="F179" t="s">
        <v>8218</v>
      </c>
      <c r="G179" t="s">
        <v>8223</v>
      </c>
      <c r="H179" t="s">
        <v>8245</v>
      </c>
      <c r="I179">
        <v>1415230084</v>
      </c>
      <c r="J179">
        <v>1413412084</v>
      </c>
      <c r="K179" t="b">
        <v>0</v>
      </c>
      <c r="L179">
        <v>44</v>
      </c>
      <c r="M179" t="b">
        <v>1</v>
      </c>
      <c r="N179" t="s">
        <v>8269</v>
      </c>
      <c r="O179" s="10">
        <v>101</v>
      </c>
      <c r="P179">
        <v>114.55</v>
      </c>
      <c r="Q179" t="s">
        <v>8324</v>
      </c>
      <c r="R179" t="s">
        <v>8327</v>
      </c>
      <c r="S179" s="14">
        <v>41927.936157407406</v>
      </c>
      <c r="T179" s="14">
        <v>41948.977824074071</v>
      </c>
    </row>
    <row r="180" spans="1:20" ht="255" x14ac:dyDescent="0.25">
      <c r="A180">
        <v>2964</v>
      </c>
      <c r="B180" s="3" t="s">
        <v>2964</v>
      </c>
      <c r="C180" s="3" t="s">
        <v>7074</v>
      </c>
      <c r="D180" s="9">
        <v>5000</v>
      </c>
      <c r="E180" s="8">
        <v>5035.6899999999996</v>
      </c>
      <c r="F180" t="s">
        <v>8218</v>
      </c>
      <c r="G180" t="s">
        <v>8223</v>
      </c>
      <c r="H180" t="s">
        <v>8245</v>
      </c>
      <c r="I180">
        <v>1407360720</v>
      </c>
      <c r="J180">
        <v>1404769819</v>
      </c>
      <c r="K180" t="b">
        <v>0</v>
      </c>
      <c r="L180">
        <v>196</v>
      </c>
      <c r="M180" t="b">
        <v>1</v>
      </c>
      <c r="N180" t="s">
        <v>8269</v>
      </c>
      <c r="O180" s="10">
        <v>101</v>
      </c>
      <c r="P180">
        <v>25.69</v>
      </c>
      <c r="Q180" t="s">
        <v>8324</v>
      </c>
      <c r="R180" t="s">
        <v>8327</v>
      </c>
      <c r="S180" s="14">
        <v>41827.909942129627</v>
      </c>
      <c r="T180" s="14">
        <v>41857.897222222222</v>
      </c>
    </row>
    <row r="181" spans="1:20" ht="285" x14ac:dyDescent="0.25">
      <c r="A181">
        <v>3569</v>
      </c>
      <c r="B181" s="3" t="s">
        <v>3568</v>
      </c>
      <c r="C181" s="3" t="s">
        <v>7679</v>
      </c>
      <c r="D181" s="9">
        <v>5000</v>
      </c>
      <c r="E181" s="8">
        <v>5024</v>
      </c>
      <c r="F181" t="s">
        <v>8218</v>
      </c>
      <c r="G181" t="s">
        <v>8223</v>
      </c>
      <c r="H181" t="s">
        <v>8245</v>
      </c>
      <c r="I181">
        <v>1420734696</v>
      </c>
      <c r="J181">
        <v>1418142696</v>
      </c>
      <c r="K181" t="b">
        <v>0</v>
      </c>
      <c r="L181">
        <v>41</v>
      </c>
      <c r="M181" t="b">
        <v>1</v>
      </c>
      <c r="N181" t="s">
        <v>8269</v>
      </c>
      <c r="O181" s="10">
        <v>100</v>
      </c>
      <c r="P181">
        <v>122.54</v>
      </c>
      <c r="Q181" t="s">
        <v>8324</v>
      </c>
      <c r="R181" t="s">
        <v>8327</v>
      </c>
      <c r="S181" s="14">
        <v>41982.688611111109</v>
      </c>
      <c r="T181" s="14">
        <v>42012.688611111109</v>
      </c>
    </row>
    <row r="182" spans="1:20" ht="300" x14ac:dyDescent="0.25">
      <c r="A182">
        <v>3335</v>
      </c>
      <c r="B182" s="3" t="s">
        <v>3335</v>
      </c>
      <c r="C182" s="3" t="s">
        <v>7445</v>
      </c>
      <c r="D182" s="9">
        <v>5000</v>
      </c>
      <c r="E182" s="8">
        <v>5016</v>
      </c>
      <c r="F182" t="s">
        <v>8218</v>
      </c>
      <c r="G182" t="s">
        <v>8224</v>
      </c>
      <c r="H182" t="s">
        <v>8246</v>
      </c>
      <c r="I182">
        <v>1407106800</v>
      </c>
      <c r="J182">
        <v>1404749446</v>
      </c>
      <c r="K182" t="b">
        <v>0</v>
      </c>
      <c r="L182">
        <v>63</v>
      </c>
      <c r="M182" t="b">
        <v>1</v>
      </c>
      <c r="N182" t="s">
        <v>8269</v>
      </c>
      <c r="O182" s="10">
        <v>100</v>
      </c>
      <c r="P182">
        <v>79.62</v>
      </c>
      <c r="Q182" t="s">
        <v>8324</v>
      </c>
      <c r="R182" t="s">
        <v>8327</v>
      </c>
      <c r="S182" s="14">
        <v>41827.674143518518</v>
      </c>
      <c r="T182" s="14">
        <v>41854.958333333336</v>
      </c>
    </row>
    <row r="183" spans="1:20" ht="270" x14ac:dyDescent="0.25">
      <c r="A183">
        <v>3687</v>
      </c>
      <c r="B183" s="3" t="s">
        <v>3684</v>
      </c>
      <c r="C183" s="3" t="s">
        <v>7797</v>
      </c>
      <c r="D183" s="9">
        <v>5000</v>
      </c>
      <c r="E183" s="8">
        <v>5012.25</v>
      </c>
      <c r="F183" t="s">
        <v>8218</v>
      </c>
      <c r="G183" t="s">
        <v>8223</v>
      </c>
      <c r="H183" t="s">
        <v>8245</v>
      </c>
      <c r="I183">
        <v>1403846055</v>
      </c>
      <c r="J183">
        <v>1401254055</v>
      </c>
      <c r="K183" t="b">
        <v>0</v>
      </c>
      <c r="L183">
        <v>25</v>
      </c>
      <c r="M183" t="b">
        <v>1</v>
      </c>
      <c r="N183" t="s">
        <v>8269</v>
      </c>
      <c r="O183" s="10">
        <v>100</v>
      </c>
      <c r="P183">
        <v>200.49</v>
      </c>
      <c r="Q183" t="s">
        <v>8324</v>
      </c>
      <c r="R183" t="s">
        <v>8327</v>
      </c>
      <c r="S183" s="14">
        <v>41787.218229166669</v>
      </c>
      <c r="T183" s="14">
        <v>41817.218229166669</v>
      </c>
    </row>
    <row r="184" spans="1:20" ht="300" x14ac:dyDescent="0.25">
      <c r="A184">
        <v>3590</v>
      </c>
      <c r="B184" s="3" t="s">
        <v>3589</v>
      </c>
      <c r="C184" s="3" t="s">
        <v>7700</v>
      </c>
      <c r="D184" s="9">
        <v>5000</v>
      </c>
      <c r="E184" s="8">
        <v>5003</v>
      </c>
      <c r="F184" t="s">
        <v>8218</v>
      </c>
      <c r="G184" t="s">
        <v>8224</v>
      </c>
      <c r="H184" t="s">
        <v>8246</v>
      </c>
      <c r="I184">
        <v>1413792034</v>
      </c>
      <c r="J184">
        <v>1411200034</v>
      </c>
      <c r="K184" t="b">
        <v>0</v>
      </c>
      <c r="L184">
        <v>73</v>
      </c>
      <c r="M184" t="b">
        <v>1</v>
      </c>
      <c r="N184" t="s">
        <v>8269</v>
      </c>
      <c r="O184" s="10">
        <v>100</v>
      </c>
      <c r="P184">
        <v>68.53</v>
      </c>
      <c r="Q184" t="s">
        <v>8324</v>
      </c>
      <c r="R184" t="s">
        <v>8327</v>
      </c>
      <c r="S184" s="14">
        <v>41902.333726851852</v>
      </c>
      <c r="T184" s="14">
        <v>41932.333726851852</v>
      </c>
    </row>
    <row r="185" spans="1:20" ht="270" x14ac:dyDescent="0.25">
      <c r="A185">
        <v>3828</v>
      </c>
      <c r="B185" s="3" t="s">
        <v>3825</v>
      </c>
      <c r="C185" s="3" t="s">
        <v>7937</v>
      </c>
      <c r="D185" s="9">
        <v>5000</v>
      </c>
      <c r="E185" s="8">
        <v>5000</v>
      </c>
      <c r="F185" t="s">
        <v>8218</v>
      </c>
      <c r="G185" t="s">
        <v>8223</v>
      </c>
      <c r="H185" t="s">
        <v>8245</v>
      </c>
      <c r="I185">
        <v>1420033187</v>
      </c>
      <c r="J185">
        <v>1414845587</v>
      </c>
      <c r="K185" t="b">
        <v>0</v>
      </c>
      <c r="L185">
        <v>28</v>
      </c>
      <c r="M185" t="b">
        <v>1</v>
      </c>
      <c r="N185" t="s">
        <v>8269</v>
      </c>
      <c r="O185" s="10">
        <v>100</v>
      </c>
      <c r="P185">
        <v>178.57</v>
      </c>
      <c r="Q185" t="s">
        <v>8324</v>
      </c>
      <c r="R185" t="s">
        <v>8327</v>
      </c>
      <c r="S185" s="14">
        <v>41944.527627314819</v>
      </c>
      <c r="T185" s="14">
        <v>42004.569293981483</v>
      </c>
    </row>
    <row r="186" spans="1:20" ht="315" x14ac:dyDescent="0.25">
      <c r="A186">
        <v>3473</v>
      </c>
      <c r="B186" s="3" t="s">
        <v>3472</v>
      </c>
      <c r="C186" s="3" t="s">
        <v>7583</v>
      </c>
      <c r="D186" s="9">
        <v>4900</v>
      </c>
      <c r="E186" s="8">
        <v>4900</v>
      </c>
      <c r="F186" t="s">
        <v>8218</v>
      </c>
      <c r="G186" t="s">
        <v>8223</v>
      </c>
      <c r="H186" t="s">
        <v>8245</v>
      </c>
      <c r="I186">
        <v>1426883220</v>
      </c>
      <c r="J186">
        <v>1425067296</v>
      </c>
      <c r="K186" t="b">
        <v>0</v>
      </c>
      <c r="L186">
        <v>33</v>
      </c>
      <c r="M186" t="b">
        <v>1</v>
      </c>
      <c r="N186" t="s">
        <v>8269</v>
      </c>
      <c r="O186" s="10">
        <v>100</v>
      </c>
      <c r="P186">
        <v>148.47999999999999</v>
      </c>
      <c r="Q186" t="s">
        <v>8324</v>
      </c>
      <c r="R186" t="s">
        <v>8327</v>
      </c>
      <c r="S186" s="14">
        <v>42062.834444444445</v>
      </c>
      <c r="T186" s="14">
        <v>42083.852083333331</v>
      </c>
    </row>
    <row r="187" spans="1:20" ht="195" x14ac:dyDescent="0.25">
      <c r="A187">
        <v>3179</v>
      </c>
      <c r="B187" s="3" t="s">
        <v>3179</v>
      </c>
      <c r="C187" s="3" t="s">
        <v>7289</v>
      </c>
      <c r="D187" s="9">
        <v>4200</v>
      </c>
      <c r="E187" s="8">
        <v>4794.82</v>
      </c>
      <c r="F187" t="s">
        <v>8218</v>
      </c>
      <c r="G187" t="s">
        <v>8223</v>
      </c>
      <c r="H187" t="s">
        <v>8245</v>
      </c>
      <c r="I187">
        <v>1367859071</v>
      </c>
      <c r="J187">
        <v>1365699071</v>
      </c>
      <c r="K187" t="b">
        <v>1</v>
      </c>
      <c r="L187">
        <v>62</v>
      </c>
      <c r="M187" t="b">
        <v>1</v>
      </c>
      <c r="N187" t="s">
        <v>8269</v>
      </c>
      <c r="O187" s="10">
        <v>114</v>
      </c>
      <c r="P187">
        <v>77.34</v>
      </c>
      <c r="Q187" t="s">
        <v>8324</v>
      </c>
      <c r="R187" t="s">
        <v>8327</v>
      </c>
      <c r="S187" s="14">
        <v>41375.702210648145</v>
      </c>
      <c r="T187" s="14">
        <v>41400.702210648145</v>
      </c>
    </row>
    <row r="188" spans="1:20" ht="285" x14ac:dyDescent="0.25">
      <c r="A188">
        <v>3416</v>
      </c>
      <c r="B188" s="3" t="s">
        <v>3415</v>
      </c>
      <c r="C188" s="3" t="s">
        <v>7526</v>
      </c>
      <c r="D188" s="9">
        <v>4000</v>
      </c>
      <c r="E188" s="8">
        <v>4784</v>
      </c>
      <c r="F188" t="s">
        <v>8218</v>
      </c>
      <c r="G188" t="s">
        <v>8224</v>
      </c>
      <c r="H188" t="s">
        <v>8246</v>
      </c>
      <c r="I188">
        <v>1429813800</v>
      </c>
      <c r="J188">
        <v>1427363645</v>
      </c>
      <c r="K188" t="b">
        <v>0</v>
      </c>
      <c r="L188">
        <v>30</v>
      </c>
      <c r="M188" t="b">
        <v>1</v>
      </c>
      <c r="N188" t="s">
        <v>8269</v>
      </c>
      <c r="O188" s="10">
        <v>120</v>
      </c>
      <c r="P188">
        <v>159.47</v>
      </c>
      <c r="Q188" t="s">
        <v>8324</v>
      </c>
      <c r="R188" t="s">
        <v>8327</v>
      </c>
      <c r="S188" s="14">
        <v>42089.412557870368</v>
      </c>
      <c r="T188" s="14">
        <v>42117.770833333328</v>
      </c>
    </row>
    <row r="189" spans="1:20" ht="240" x14ac:dyDescent="0.25">
      <c r="A189">
        <v>3486</v>
      </c>
      <c r="B189" s="3" t="s">
        <v>3485</v>
      </c>
      <c r="C189" s="3" t="s">
        <v>7596</v>
      </c>
      <c r="D189" s="9">
        <v>3000</v>
      </c>
      <c r="E189" s="8">
        <v>4656</v>
      </c>
      <c r="F189" t="s">
        <v>8218</v>
      </c>
      <c r="G189" t="s">
        <v>8223</v>
      </c>
      <c r="H189" t="s">
        <v>8245</v>
      </c>
      <c r="I189">
        <v>1433314740</v>
      </c>
      <c r="J189">
        <v>1430600401</v>
      </c>
      <c r="K189" t="b">
        <v>0</v>
      </c>
      <c r="L189">
        <v>56</v>
      </c>
      <c r="M189" t="b">
        <v>1</v>
      </c>
      <c r="N189" t="s">
        <v>8269</v>
      </c>
      <c r="O189" s="10">
        <v>155</v>
      </c>
      <c r="P189">
        <v>83.14</v>
      </c>
      <c r="Q189" t="s">
        <v>8324</v>
      </c>
      <c r="R189" t="s">
        <v>8327</v>
      </c>
      <c r="S189" s="14">
        <v>42126.87501157407</v>
      </c>
      <c r="T189" s="14">
        <v>42158.290972222225</v>
      </c>
    </row>
    <row r="190" spans="1:20" ht="240" x14ac:dyDescent="0.25">
      <c r="A190">
        <v>3184</v>
      </c>
      <c r="B190" s="3" t="s">
        <v>3184</v>
      </c>
      <c r="C190" s="3" t="s">
        <v>7294</v>
      </c>
      <c r="D190" s="9">
        <v>4300</v>
      </c>
      <c r="E190" s="8">
        <v>4610</v>
      </c>
      <c r="F190" t="s">
        <v>8218</v>
      </c>
      <c r="G190" t="s">
        <v>8223</v>
      </c>
      <c r="H190" t="s">
        <v>8245</v>
      </c>
      <c r="I190">
        <v>1404258631</v>
      </c>
      <c r="J190">
        <v>1401666631</v>
      </c>
      <c r="K190" t="b">
        <v>1</v>
      </c>
      <c r="L190">
        <v>46</v>
      </c>
      <c r="M190" t="b">
        <v>1</v>
      </c>
      <c r="N190" t="s">
        <v>8269</v>
      </c>
      <c r="O190" s="10">
        <v>107</v>
      </c>
      <c r="P190">
        <v>100.22</v>
      </c>
      <c r="Q190" t="s">
        <v>8324</v>
      </c>
      <c r="R190" t="s">
        <v>8327</v>
      </c>
      <c r="S190" s="14">
        <v>41791.993414351848</v>
      </c>
      <c r="T190" s="14">
        <v>41821.993414351848</v>
      </c>
    </row>
    <row r="191" spans="1:20" ht="120" x14ac:dyDescent="0.25">
      <c r="A191">
        <v>3723</v>
      </c>
      <c r="B191" s="3" t="s">
        <v>3720</v>
      </c>
      <c r="C191" s="3" t="s">
        <v>7833</v>
      </c>
      <c r="D191" s="9">
        <v>4500</v>
      </c>
      <c r="E191" s="8">
        <v>4592</v>
      </c>
      <c r="F191" t="s">
        <v>8218</v>
      </c>
      <c r="G191" t="s">
        <v>8224</v>
      </c>
      <c r="H191" t="s">
        <v>8246</v>
      </c>
      <c r="I191">
        <v>1417374262</v>
      </c>
      <c r="J191">
        <v>1414778662</v>
      </c>
      <c r="K191" t="b">
        <v>0</v>
      </c>
      <c r="L191">
        <v>63</v>
      </c>
      <c r="M191" t="b">
        <v>1</v>
      </c>
      <c r="N191" t="s">
        <v>8269</v>
      </c>
      <c r="O191" s="10">
        <v>102</v>
      </c>
      <c r="P191">
        <v>72.89</v>
      </c>
      <c r="Q191" t="s">
        <v>8324</v>
      </c>
      <c r="R191" t="s">
        <v>8327</v>
      </c>
      <c r="S191" s="14">
        <v>41943.753032407411</v>
      </c>
      <c r="T191" s="14">
        <v>41973.794699074075</v>
      </c>
    </row>
    <row r="192" spans="1:20" ht="345" x14ac:dyDescent="0.25">
      <c r="A192">
        <v>3827</v>
      </c>
      <c r="B192" s="3" t="s">
        <v>3824</v>
      </c>
      <c r="C192" s="3" t="s">
        <v>7936</v>
      </c>
      <c r="D192" s="9">
        <v>3000</v>
      </c>
      <c r="E192" s="8">
        <v>4580</v>
      </c>
      <c r="F192" t="s">
        <v>8218</v>
      </c>
      <c r="G192" t="s">
        <v>8224</v>
      </c>
      <c r="H192" t="s">
        <v>8246</v>
      </c>
      <c r="I192">
        <v>1427414400</v>
      </c>
      <c r="J192">
        <v>1422656201</v>
      </c>
      <c r="K192" t="b">
        <v>0</v>
      </c>
      <c r="L192">
        <v>65</v>
      </c>
      <c r="M192" t="b">
        <v>1</v>
      </c>
      <c r="N192" t="s">
        <v>8269</v>
      </c>
      <c r="O192" s="10">
        <v>153</v>
      </c>
      <c r="P192">
        <v>70.459999999999994</v>
      </c>
      <c r="Q192" t="s">
        <v>8324</v>
      </c>
      <c r="R192" t="s">
        <v>8327</v>
      </c>
      <c r="S192" s="14">
        <v>42034.928252314814</v>
      </c>
      <c r="T192" s="14">
        <v>42090</v>
      </c>
    </row>
    <row r="193" spans="1:20" ht="270" x14ac:dyDescent="0.25">
      <c r="A193">
        <v>3160</v>
      </c>
      <c r="B193" s="3" t="s">
        <v>3160</v>
      </c>
      <c r="C193" s="3" t="s">
        <v>7270</v>
      </c>
      <c r="D193" s="9">
        <v>4500</v>
      </c>
      <c r="E193" s="8">
        <v>4569</v>
      </c>
      <c r="F193" t="s">
        <v>8218</v>
      </c>
      <c r="G193" t="s">
        <v>8223</v>
      </c>
      <c r="H193" t="s">
        <v>8245</v>
      </c>
      <c r="I193">
        <v>1407905940</v>
      </c>
      <c r="J193">
        <v>1405923687</v>
      </c>
      <c r="K193" t="b">
        <v>1</v>
      </c>
      <c r="L193">
        <v>57</v>
      </c>
      <c r="M193" t="b">
        <v>1</v>
      </c>
      <c r="N193" t="s">
        <v>8269</v>
      </c>
      <c r="O193" s="10">
        <v>102</v>
      </c>
      <c r="P193">
        <v>80.16</v>
      </c>
      <c r="Q193" t="s">
        <v>8324</v>
      </c>
      <c r="R193" t="s">
        <v>8327</v>
      </c>
      <c r="S193" s="14">
        <v>41841.26489583333</v>
      </c>
      <c r="T193" s="14">
        <v>41864.207638888889</v>
      </c>
    </row>
    <row r="194" spans="1:20" ht="270" x14ac:dyDescent="0.25">
      <c r="A194">
        <v>3344</v>
      </c>
      <c r="B194" s="3" t="s">
        <v>3344</v>
      </c>
      <c r="C194" s="3" t="s">
        <v>7454</v>
      </c>
      <c r="D194" s="9">
        <v>4500</v>
      </c>
      <c r="E194" s="8">
        <v>4565</v>
      </c>
      <c r="F194" t="s">
        <v>8218</v>
      </c>
      <c r="G194" t="s">
        <v>8223</v>
      </c>
      <c r="H194" t="s">
        <v>8245</v>
      </c>
      <c r="I194">
        <v>1409374093</v>
      </c>
      <c r="J194">
        <v>1406782093</v>
      </c>
      <c r="K194" t="b">
        <v>0</v>
      </c>
      <c r="L194">
        <v>40</v>
      </c>
      <c r="M194" t="b">
        <v>1</v>
      </c>
      <c r="N194" t="s">
        <v>8269</v>
      </c>
      <c r="O194" s="10">
        <v>101</v>
      </c>
      <c r="P194">
        <v>114.13</v>
      </c>
      <c r="Q194" t="s">
        <v>8324</v>
      </c>
      <c r="R194" t="s">
        <v>8327</v>
      </c>
      <c r="S194" s="14">
        <v>41851.200150462959</v>
      </c>
      <c r="T194" s="14">
        <v>41881.200150462959</v>
      </c>
    </row>
    <row r="195" spans="1:20" ht="105" x14ac:dyDescent="0.25">
      <c r="A195">
        <v>1303</v>
      </c>
      <c r="B195" s="3" t="s">
        <v>1304</v>
      </c>
      <c r="C195" s="3" t="s">
        <v>5413</v>
      </c>
      <c r="D195" s="9">
        <v>3500</v>
      </c>
      <c r="E195" s="8">
        <v>4559.13</v>
      </c>
      <c r="F195" t="s">
        <v>8218</v>
      </c>
      <c r="G195" t="s">
        <v>8224</v>
      </c>
      <c r="H195" t="s">
        <v>8246</v>
      </c>
      <c r="I195">
        <v>1469962800</v>
      </c>
      <c r="J195">
        <v>1468578920</v>
      </c>
      <c r="K195" t="b">
        <v>0</v>
      </c>
      <c r="L195">
        <v>108</v>
      </c>
      <c r="M195" t="b">
        <v>1</v>
      </c>
      <c r="N195" t="s">
        <v>8269</v>
      </c>
      <c r="O195" s="10">
        <v>130</v>
      </c>
      <c r="P195">
        <v>42.21</v>
      </c>
      <c r="Q195" t="s">
        <v>8324</v>
      </c>
      <c r="R195" t="s">
        <v>8327</v>
      </c>
      <c r="S195" s="14">
        <v>42566.441203703704</v>
      </c>
      <c r="T195" s="14">
        <v>42582.458333333328</v>
      </c>
    </row>
    <row r="196" spans="1:20" ht="270" x14ac:dyDescent="0.25">
      <c r="A196">
        <v>3523</v>
      </c>
      <c r="B196" s="3" t="s">
        <v>3522</v>
      </c>
      <c r="C196" s="3" t="s">
        <v>7633</v>
      </c>
      <c r="D196" s="9">
        <v>4000</v>
      </c>
      <c r="E196" s="8">
        <v>4546</v>
      </c>
      <c r="F196" t="s">
        <v>8218</v>
      </c>
      <c r="G196" t="s">
        <v>8224</v>
      </c>
      <c r="H196" t="s">
        <v>8246</v>
      </c>
      <c r="I196">
        <v>1474844400</v>
      </c>
      <c r="J196">
        <v>1469871148</v>
      </c>
      <c r="K196" t="b">
        <v>0</v>
      </c>
      <c r="L196">
        <v>80</v>
      </c>
      <c r="M196" t="b">
        <v>1</v>
      </c>
      <c r="N196" t="s">
        <v>8269</v>
      </c>
      <c r="O196" s="10">
        <v>114</v>
      </c>
      <c r="P196">
        <v>56.83</v>
      </c>
      <c r="Q196" t="s">
        <v>8324</v>
      </c>
      <c r="R196" t="s">
        <v>8327</v>
      </c>
      <c r="S196" s="14">
        <v>42581.397546296299</v>
      </c>
      <c r="T196" s="14">
        <v>42638.958333333328</v>
      </c>
    </row>
    <row r="197" spans="1:20" ht="255" x14ac:dyDescent="0.25">
      <c r="A197">
        <v>3673</v>
      </c>
      <c r="B197" s="3" t="s">
        <v>3670</v>
      </c>
      <c r="C197" s="3" t="s">
        <v>7783</v>
      </c>
      <c r="D197" s="9">
        <v>4000</v>
      </c>
      <c r="E197" s="8">
        <v>4545</v>
      </c>
      <c r="F197" t="s">
        <v>8218</v>
      </c>
      <c r="G197" t="s">
        <v>8224</v>
      </c>
      <c r="H197" t="s">
        <v>8246</v>
      </c>
      <c r="I197">
        <v>1415191920</v>
      </c>
      <c r="J197">
        <v>1412233497</v>
      </c>
      <c r="K197" t="b">
        <v>0</v>
      </c>
      <c r="L197">
        <v>114</v>
      </c>
      <c r="M197" t="b">
        <v>1</v>
      </c>
      <c r="N197" t="s">
        <v>8269</v>
      </c>
      <c r="O197" s="10">
        <v>114</v>
      </c>
      <c r="P197">
        <v>39.869999999999997</v>
      </c>
      <c r="Q197" t="s">
        <v>8324</v>
      </c>
      <c r="R197" t="s">
        <v>8327</v>
      </c>
      <c r="S197" s="14">
        <v>41914.295104166667</v>
      </c>
      <c r="T197" s="14">
        <v>41948.536111111112</v>
      </c>
    </row>
    <row r="198" spans="1:20" ht="285" x14ac:dyDescent="0.25">
      <c r="A198">
        <v>2808</v>
      </c>
      <c r="B198" s="3" t="s">
        <v>2808</v>
      </c>
      <c r="C198" s="3" t="s">
        <v>6918</v>
      </c>
      <c r="D198" s="9">
        <v>4500</v>
      </c>
      <c r="E198" s="8">
        <v>4511</v>
      </c>
      <c r="F198" t="s">
        <v>8218</v>
      </c>
      <c r="G198" t="s">
        <v>8223</v>
      </c>
      <c r="H198" t="s">
        <v>8245</v>
      </c>
      <c r="I198">
        <v>1440274735</v>
      </c>
      <c r="J198">
        <v>1437682735</v>
      </c>
      <c r="K198" t="b">
        <v>0</v>
      </c>
      <c r="L198">
        <v>69</v>
      </c>
      <c r="M198" t="b">
        <v>1</v>
      </c>
      <c r="N198" t="s">
        <v>8269</v>
      </c>
      <c r="O198" s="10">
        <v>100</v>
      </c>
      <c r="P198">
        <v>65.38</v>
      </c>
      <c r="Q198" t="s">
        <v>8324</v>
      </c>
      <c r="R198" t="s">
        <v>8327</v>
      </c>
      <c r="S198" s="14">
        <v>42208.84646990741</v>
      </c>
      <c r="T198" s="14">
        <v>42238.84646990741</v>
      </c>
    </row>
    <row r="199" spans="1:20" ht="300" x14ac:dyDescent="0.25">
      <c r="A199">
        <v>3674</v>
      </c>
      <c r="B199" s="3" t="s">
        <v>3671</v>
      </c>
      <c r="C199" s="3" t="s">
        <v>7784</v>
      </c>
      <c r="D199" s="9">
        <v>4500</v>
      </c>
      <c r="E199" s="8">
        <v>4500</v>
      </c>
      <c r="F199" t="s">
        <v>8218</v>
      </c>
      <c r="G199" t="s">
        <v>8235</v>
      </c>
      <c r="H199" t="s">
        <v>8248</v>
      </c>
      <c r="I199">
        <v>1472936229</v>
      </c>
      <c r="J199">
        <v>1467752229</v>
      </c>
      <c r="K199" t="b">
        <v>0</v>
      </c>
      <c r="L199">
        <v>31</v>
      </c>
      <c r="M199" t="b">
        <v>1</v>
      </c>
      <c r="N199" t="s">
        <v>8269</v>
      </c>
      <c r="O199" s="10">
        <v>100</v>
      </c>
      <c r="P199">
        <v>145.16</v>
      </c>
      <c r="Q199" t="s">
        <v>8324</v>
      </c>
      <c r="R199" t="s">
        <v>8327</v>
      </c>
      <c r="S199" s="14">
        <v>42556.873020833329</v>
      </c>
      <c r="T199" s="14">
        <v>42616.873020833329</v>
      </c>
    </row>
    <row r="200" spans="1:20" ht="210" x14ac:dyDescent="0.25">
      <c r="A200">
        <v>3466</v>
      </c>
      <c r="B200" s="3" t="s">
        <v>3465</v>
      </c>
      <c r="C200" s="3" t="s">
        <v>7576</v>
      </c>
      <c r="D200" s="9">
        <v>3500</v>
      </c>
      <c r="E200" s="8">
        <v>4450</v>
      </c>
      <c r="F200" t="s">
        <v>8218</v>
      </c>
      <c r="G200" t="s">
        <v>8223</v>
      </c>
      <c r="H200" t="s">
        <v>8245</v>
      </c>
      <c r="I200">
        <v>1461108450</v>
      </c>
      <c r="J200">
        <v>1455928050</v>
      </c>
      <c r="K200" t="b">
        <v>0</v>
      </c>
      <c r="L200">
        <v>61</v>
      </c>
      <c r="M200" t="b">
        <v>1</v>
      </c>
      <c r="N200" t="s">
        <v>8269</v>
      </c>
      <c r="O200" s="10">
        <v>127</v>
      </c>
      <c r="P200">
        <v>72.95</v>
      </c>
      <c r="Q200" t="s">
        <v>8324</v>
      </c>
      <c r="R200" t="s">
        <v>8327</v>
      </c>
      <c r="S200" s="14">
        <v>42420.019097222219</v>
      </c>
      <c r="T200" s="14">
        <v>42479.977430555555</v>
      </c>
    </row>
    <row r="201" spans="1:20" ht="315" x14ac:dyDescent="0.25">
      <c r="A201">
        <v>3398</v>
      </c>
      <c r="B201" s="3" t="s">
        <v>3397</v>
      </c>
      <c r="C201" s="3" t="s">
        <v>7508</v>
      </c>
      <c r="D201" s="9">
        <v>4000</v>
      </c>
      <c r="E201" s="8">
        <v>4443</v>
      </c>
      <c r="F201" t="s">
        <v>8218</v>
      </c>
      <c r="G201" t="s">
        <v>8223</v>
      </c>
      <c r="H201" t="s">
        <v>8245</v>
      </c>
      <c r="I201">
        <v>1416589200</v>
      </c>
      <c r="J201">
        <v>1414605776</v>
      </c>
      <c r="K201" t="b">
        <v>0</v>
      </c>
      <c r="L201">
        <v>65</v>
      </c>
      <c r="M201" t="b">
        <v>1</v>
      </c>
      <c r="N201" t="s">
        <v>8269</v>
      </c>
      <c r="O201" s="10">
        <v>111</v>
      </c>
      <c r="P201">
        <v>68.349999999999994</v>
      </c>
      <c r="Q201" t="s">
        <v>8324</v>
      </c>
      <c r="R201" t="s">
        <v>8327</v>
      </c>
      <c r="S201" s="14">
        <v>41941.75203703704</v>
      </c>
      <c r="T201" s="14">
        <v>41964.708333333328</v>
      </c>
    </row>
    <row r="202" spans="1:20" ht="210" x14ac:dyDescent="0.25">
      <c r="A202">
        <v>3265</v>
      </c>
      <c r="B202" s="3" t="s">
        <v>3265</v>
      </c>
      <c r="C202" s="3" t="s">
        <v>7375</v>
      </c>
      <c r="D202" s="9">
        <v>2700</v>
      </c>
      <c r="E202" s="8">
        <v>4428</v>
      </c>
      <c r="F202" t="s">
        <v>8218</v>
      </c>
      <c r="G202" t="s">
        <v>8240</v>
      </c>
      <c r="H202" t="s">
        <v>8248</v>
      </c>
      <c r="I202">
        <v>1449162000</v>
      </c>
      <c r="J202">
        <v>1446570315</v>
      </c>
      <c r="K202" t="b">
        <v>1</v>
      </c>
      <c r="L202">
        <v>63</v>
      </c>
      <c r="M202" t="b">
        <v>1</v>
      </c>
      <c r="N202" t="s">
        <v>8269</v>
      </c>
      <c r="O202" s="10">
        <v>164</v>
      </c>
      <c r="P202">
        <v>70.290000000000006</v>
      </c>
      <c r="Q202" t="s">
        <v>8324</v>
      </c>
      <c r="R202" t="s">
        <v>8327</v>
      </c>
      <c r="S202" s="14">
        <v>42311.711979166663</v>
      </c>
      <c r="T202" s="14">
        <v>42341.708333333328</v>
      </c>
    </row>
    <row r="203" spans="1:20" ht="300" x14ac:dyDescent="0.25">
      <c r="A203">
        <v>3724</v>
      </c>
      <c r="B203" s="3" t="s">
        <v>3721</v>
      </c>
      <c r="C203" s="3" t="s">
        <v>7834</v>
      </c>
      <c r="D203" s="9">
        <v>4300</v>
      </c>
      <c r="E203" s="8">
        <v>4409.55</v>
      </c>
      <c r="F203" t="s">
        <v>8218</v>
      </c>
      <c r="G203" t="s">
        <v>8224</v>
      </c>
      <c r="H203" t="s">
        <v>8246</v>
      </c>
      <c r="I203">
        <v>1462402800</v>
      </c>
      <c r="J203">
        <v>1459856860</v>
      </c>
      <c r="K203" t="b">
        <v>0</v>
      </c>
      <c r="L203">
        <v>89</v>
      </c>
      <c r="M203" t="b">
        <v>1</v>
      </c>
      <c r="N203" t="s">
        <v>8269</v>
      </c>
      <c r="O203" s="10">
        <v>103</v>
      </c>
      <c r="P203">
        <v>49.55</v>
      </c>
      <c r="Q203" t="s">
        <v>8324</v>
      </c>
      <c r="R203" t="s">
        <v>8327</v>
      </c>
      <c r="S203" s="14">
        <v>42465.491435185191</v>
      </c>
      <c r="T203" s="14">
        <v>42494.958333333328</v>
      </c>
    </row>
    <row r="204" spans="1:20" ht="240" x14ac:dyDescent="0.25">
      <c r="A204">
        <v>3315</v>
      </c>
      <c r="B204" s="3" t="s">
        <v>3315</v>
      </c>
      <c r="C204" s="3" t="s">
        <v>7425</v>
      </c>
      <c r="D204" s="9">
        <v>4000</v>
      </c>
      <c r="E204" s="8">
        <v>4400</v>
      </c>
      <c r="F204" t="s">
        <v>8218</v>
      </c>
      <c r="G204" t="s">
        <v>8224</v>
      </c>
      <c r="H204" t="s">
        <v>8246</v>
      </c>
      <c r="I204">
        <v>1462519041</v>
      </c>
      <c r="J204">
        <v>1459927041</v>
      </c>
      <c r="K204" t="b">
        <v>0</v>
      </c>
      <c r="L204">
        <v>89</v>
      </c>
      <c r="M204" t="b">
        <v>1</v>
      </c>
      <c r="N204" t="s">
        <v>8269</v>
      </c>
      <c r="O204" s="10">
        <v>110</v>
      </c>
      <c r="P204">
        <v>49.44</v>
      </c>
      <c r="Q204" t="s">
        <v>8324</v>
      </c>
      <c r="R204" t="s">
        <v>8327</v>
      </c>
      <c r="S204" s="14">
        <v>42466.303715277783</v>
      </c>
      <c r="T204" s="14">
        <v>42496.303715277783</v>
      </c>
    </row>
    <row r="205" spans="1:20" ht="270" x14ac:dyDescent="0.25">
      <c r="A205">
        <v>1291</v>
      </c>
      <c r="B205" s="3" t="s">
        <v>1292</v>
      </c>
      <c r="C205" s="3" t="s">
        <v>5401</v>
      </c>
      <c r="D205" s="9">
        <v>3000</v>
      </c>
      <c r="E205" s="8">
        <v>4371</v>
      </c>
      <c r="F205" t="s">
        <v>8218</v>
      </c>
      <c r="G205" t="s">
        <v>8223</v>
      </c>
      <c r="H205" t="s">
        <v>8245</v>
      </c>
      <c r="I205">
        <v>1428390000</v>
      </c>
      <c r="J205">
        <v>1425224391</v>
      </c>
      <c r="K205" t="b">
        <v>0</v>
      </c>
      <c r="L205">
        <v>42</v>
      </c>
      <c r="M205" t="b">
        <v>1</v>
      </c>
      <c r="N205" t="s">
        <v>8269</v>
      </c>
      <c r="O205" s="10">
        <v>146</v>
      </c>
      <c r="P205">
        <v>104.07</v>
      </c>
      <c r="Q205" t="s">
        <v>8324</v>
      </c>
      <c r="R205" t="s">
        <v>8327</v>
      </c>
      <c r="S205" s="14">
        <v>42064.652673611112</v>
      </c>
      <c r="T205" s="14">
        <v>42101.291666666672</v>
      </c>
    </row>
    <row r="206" spans="1:20" ht="255" x14ac:dyDescent="0.25">
      <c r="A206">
        <v>1299</v>
      </c>
      <c r="B206" s="3" t="s">
        <v>1300</v>
      </c>
      <c r="C206" s="3" t="s">
        <v>5409</v>
      </c>
      <c r="D206" s="9">
        <v>3500</v>
      </c>
      <c r="E206" s="8">
        <v>4340</v>
      </c>
      <c r="F206" t="s">
        <v>8218</v>
      </c>
      <c r="G206" t="s">
        <v>8223</v>
      </c>
      <c r="H206" t="s">
        <v>8245</v>
      </c>
      <c r="I206">
        <v>1436902359</v>
      </c>
      <c r="J206">
        <v>1434310359</v>
      </c>
      <c r="K206" t="b">
        <v>0</v>
      </c>
      <c r="L206">
        <v>32</v>
      </c>
      <c r="M206" t="b">
        <v>1</v>
      </c>
      <c r="N206" t="s">
        <v>8269</v>
      </c>
      <c r="O206" s="10">
        <v>124</v>
      </c>
      <c r="P206">
        <v>135.63</v>
      </c>
      <c r="Q206" t="s">
        <v>8324</v>
      </c>
      <c r="R206" t="s">
        <v>8327</v>
      </c>
      <c r="S206" s="14">
        <v>42169.814340277779</v>
      </c>
      <c r="T206" s="14">
        <v>42199.814340277779</v>
      </c>
    </row>
    <row r="207" spans="1:20" ht="285" x14ac:dyDescent="0.25">
      <c r="A207">
        <v>3273</v>
      </c>
      <c r="B207" s="3" t="s">
        <v>3273</v>
      </c>
      <c r="C207" s="3" t="s">
        <v>7383</v>
      </c>
      <c r="D207" s="9">
        <v>4000</v>
      </c>
      <c r="E207" s="8">
        <v>4296</v>
      </c>
      <c r="F207" t="s">
        <v>8218</v>
      </c>
      <c r="G207" t="s">
        <v>8223</v>
      </c>
      <c r="H207" t="s">
        <v>8245</v>
      </c>
      <c r="I207">
        <v>1473879600</v>
      </c>
      <c r="J207">
        <v>1472498042</v>
      </c>
      <c r="K207" t="b">
        <v>1</v>
      </c>
      <c r="L207">
        <v>21</v>
      </c>
      <c r="M207" t="b">
        <v>1</v>
      </c>
      <c r="N207" t="s">
        <v>8269</v>
      </c>
      <c r="O207" s="10">
        <v>107</v>
      </c>
      <c r="P207">
        <v>204.57</v>
      </c>
      <c r="Q207" t="s">
        <v>8324</v>
      </c>
      <c r="R207" t="s">
        <v>8327</v>
      </c>
      <c r="S207" s="14">
        <v>42611.801412037035</v>
      </c>
      <c r="T207" s="14">
        <v>42627.791666666672</v>
      </c>
    </row>
    <row r="208" spans="1:20" ht="255" x14ac:dyDescent="0.25">
      <c r="A208">
        <v>3308</v>
      </c>
      <c r="B208" s="3" t="s">
        <v>3308</v>
      </c>
      <c r="C208" s="3" t="s">
        <v>7418</v>
      </c>
      <c r="D208" s="9">
        <v>3500</v>
      </c>
      <c r="E208" s="8">
        <v>4280</v>
      </c>
      <c r="F208" t="s">
        <v>8218</v>
      </c>
      <c r="G208" t="s">
        <v>8223</v>
      </c>
      <c r="H208" t="s">
        <v>8245</v>
      </c>
      <c r="I208">
        <v>1460581365</v>
      </c>
      <c r="J208">
        <v>1458766965</v>
      </c>
      <c r="K208" t="b">
        <v>0</v>
      </c>
      <c r="L208">
        <v>57</v>
      </c>
      <c r="M208" t="b">
        <v>1</v>
      </c>
      <c r="N208" t="s">
        <v>8269</v>
      </c>
      <c r="O208" s="10">
        <v>122</v>
      </c>
      <c r="P208">
        <v>75.09</v>
      </c>
      <c r="Q208" t="s">
        <v>8324</v>
      </c>
      <c r="R208" t="s">
        <v>8327</v>
      </c>
      <c r="S208" s="14">
        <v>42452.876909722225</v>
      </c>
      <c r="T208" s="14">
        <v>42473.876909722225</v>
      </c>
    </row>
    <row r="209" spans="1:20" ht="210" x14ac:dyDescent="0.25">
      <c r="A209">
        <v>3359</v>
      </c>
      <c r="B209" s="3" t="s">
        <v>3358</v>
      </c>
      <c r="C209" s="3" t="s">
        <v>7469</v>
      </c>
      <c r="D209" s="9">
        <v>4000</v>
      </c>
      <c r="E209" s="8">
        <v>4250</v>
      </c>
      <c r="F209" t="s">
        <v>8218</v>
      </c>
      <c r="G209" t="s">
        <v>8223</v>
      </c>
      <c r="H209" t="s">
        <v>8245</v>
      </c>
      <c r="I209">
        <v>1487985734</v>
      </c>
      <c r="J209">
        <v>1484097734</v>
      </c>
      <c r="K209" t="b">
        <v>0</v>
      </c>
      <c r="L209">
        <v>23</v>
      </c>
      <c r="M209" t="b">
        <v>1</v>
      </c>
      <c r="N209" t="s">
        <v>8269</v>
      </c>
      <c r="O209" s="10">
        <v>106</v>
      </c>
      <c r="P209">
        <v>184.78</v>
      </c>
      <c r="Q209" t="s">
        <v>8324</v>
      </c>
      <c r="R209" t="s">
        <v>8327</v>
      </c>
      <c r="S209" s="14">
        <v>42746.057106481487</v>
      </c>
      <c r="T209" s="14">
        <v>42791.057106481487</v>
      </c>
    </row>
    <row r="210" spans="1:20" ht="270" x14ac:dyDescent="0.25">
      <c r="A210">
        <v>2816</v>
      </c>
      <c r="B210" s="3" t="s">
        <v>2816</v>
      </c>
      <c r="C210" s="3" t="s">
        <v>6926</v>
      </c>
      <c r="D210" s="9">
        <v>3000</v>
      </c>
      <c r="E210" s="8">
        <v>4247</v>
      </c>
      <c r="F210" t="s">
        <v>8218</v>
      </c>
      <c r="G210" t="s">
        <v>8224</v>
      </c>
      <c r="H210" t="s">
        <v>8246</v>
      </c>
      <c r="I210">
        <v>1438531200</v>
      </c>
      <c r="J210">
        <v>1435921992</v>
      </c>
      <c r="K210" t="b">
        <v>0</v>
      </c>
      <c r="L210">
        <v>169</v>
      </c>
      <c r="M210" t="b">
        <v>1</v>
      </c>
      <c r="N210" t="s">
        <v>8269</v>
      </c>
      <c r="O210" s="10">
        <v>142</v>
      </c>
      <c r="P210">
        <v>25.13</v>
      </c>
      <c r="Q210" t="s">
        <v>8324</v>
      </c>
      <c r="R210" t="s">
        <v>8327</v>
      </c>
      <c r="S210" s="14">
        <v>42188.467499999999</v>
      </c>
      <c r="T210" s="14">
        <v>42218.666666666672</v>
      </c>
    </row>
    <row r="211" spans="1:20" ht="285" x14ac:dyDescent="0.25">
      <c r="A211">
        <v>3502</v>
      </c>
      <c r="B211" s="3" t="s">
        <v>3501</v>
      </c>
      <c r="C211" s="3" t="s">
        <v>7612</v>
      </c>
      <c r="D211" s="9">
        <v>4000</v>
      </c>
      <c r="E211" s="8">
        <v>4216</v>
      </c>
      <c r="F211" t="s">
        <v>8218</v>
      </c>
      <c r="G211" t="s">
        <v>8223</v>
      </c>
      <c r="H211" t="s">
        <v>8245</v>
      </c>
      <c r="I211">
        <v>1458100740</v>
      </c>
      <c r="J211">
        <v>1456862924</v>
      </c>
      <c r="K211" t="b">
        <v>0</v>
      </c>
      <c r="L211">
        <v>31</v>
      </c>
      <c r="M211" t="b">
        <v>1</v>
      </c>
      <c r="N211" t="s">
        <v>8269</v>
      </c>
      <c r="O211" s="10">
        <v>105</v>
      </c>
      <c r="P211">
        <v>136</v>
      </c>
      <c r="Q211" t="s">
        <v>8324</v>
      </c>
      <c r="R211" t="s">
        <v>8327</v>
      </c>
      <c r="S211" s="14">
        <v>42430.839398148149</v>
      </c>
      <c r="T211" s="14">
        <v>42445.165972222225</v>
      </c>
    </row>
    <row r="212" spans="1:20" ht="270" x14ac:dyDescent="0.25">
      <c r="A212">
        <v>3682</v>
      </c>
      <c r="B212" s="3" t="s">
        <v>3679</v>
      </c>
      <c r="C212" s="3" t="s">
        <v>7792</v>
      </c>
      <c r="D212" s="9">
        <v>3000</v>
      </c>
      <c r="E212" s="8">
        <v>4176</v>
      </c>
      <c r="F212" t="s">
        <v>8218</v>
      </c>
      <c r="G212" t="s">
        <v>8223</v>
      </c>
      <c r="H212" t="s">
        <v>8245</v>
      </c>
      <c r="I212">
        <v>1402901940</v>
      </c>
      <c r="J212">
        <v>1399998418</v>
      </c>
      <c r="K212" t="b">
        <v>0</v>
      </c>
      <c r="L212">
        <v>67</v>
      </c>
      <c r="M212" t="b">
        <v>1</v>
      </c>
      <c r="N212" t="s">
        <v>8269</v>
      </c>
      <c r="O212" s="10">
        <v>139</v>
      </c>
      <c r="P212">
        <v>62.33</v>
      </c>
      <c r="Q212" t="s">
        <v>8324</v>
      </c>
      <c r="R212" t="s">
        <v>8327</v>
      </c>
      <c r="S212" s="14">
        <v>41772.685393518521</v>
      </c>
      <c r="T212" s="14">
        <v>41806.290972222225</v>
      </c>
    </row>
    <row r="213" spans="1:20" ht="255" x14ac:dyDescent="0.25">
      <c r="A213">
        <v>3482</v>
      </c>
      <c r="B213" s="3" t="s">
        <v>3481</v>
      </c>
      <c r="C213" s="3" t="s">
        <v>7592</v>
      </c>
      <c r="D213" s="9">
        <v>3000</v>
      </c>
      <c r="E213" s="8">
        <v>4150</v>
      </c>
      <c r="F213" t="s">
        <v>8218</v>
      </c>
      <c r="G213" t="s">
        <v>8224</v>
      </c>
      <c r="H213" t="s">
        <v>8246</v>
      </c>
      <c r="I213">
        <v>1404671466</v>
      </c>
      <c r="J213">
        <v>1402079466</v>
      </c>
      <c r="K213" t="b">
        <v>0</v>
      </c>
      <c r="L213">
        <v>80</v>
      </c>
      <c r="M213" t="b">
        <v>1</v>
      </c>
      <c r="N213" t="s">
        <v>8269</v>
      </c>
      <c r="O213" s="10">
        <v>138</v>
      </c>
      <c r="P213">
        <v>51.88</v>
      </c>
      <c r="Q213" t="s">
        <v>8324</v>
      </c>
      <c r="R213" t="s">
        <v>8327</v>
      </c>
      <c r="S213" s="14">
        <v>41796.771597222221</v>
      </c>
      <c r="T213" s="14">
        <v>41826.771597222221</v>
      </c>
    </row>
    <row r="214" spans="1:20" ht="300" x14ac:dyDescent="0.25">
      <c r="A214">
        <v>3340</v>
      </c>
      <c r="B214" s="3" t="s">
        <v>3340</v>
      </c>
      <c r="C214" s="3" t="s">
        <v>7450</v>
      </c>
      <c r="D214" s="9">
        <v>3000</v>
      </c>
      <c r="E214" s="8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 s="10">
        <v>138</v>
      </c>
      <c r="P214">
        <v>109.08</v>
      </c>
      <c r="Q214" t="s">
        <v>8324</v>
      </c>
      <c r="R214" t="s">
        <v>8327</v>
      </c>
      <c r="S214" s="14">
        <v>42685.974004629628</v>
      </c>
      <c r="T214" s="14">
        <v>42710.974004629628</v>
      </c>
    </row>
    <row r="215" spans="1:20" ht="315" x14ac:dyDescent="0.25">
      <c r="A215">
        <v>3221</v>
      </c>
      <c r="B215" s="3" t="s">
        <v>3221</v>
      </c>
      <c r="C215" s="3" t="s">
        <v>7331</v>
      </c>
      <c r="D215" s="9">
        <v>4000</v>
      </c>
      <c r="E215" s="8">
        <v>4137</v>
      </c>
      <c r="F215" t="s">
        <v>8218</v>
      </c>
      <c r="G215" t="s">
        <v>8224</v>
      </c>
      <c r="H215" t="s">
        <v>8246</v>
      </c>
      <c r="I215">
        <v>1436114603</v>
      </c>
      <c r="J215">
        <v>1433090603</v>
      </c>
      <c r="K215" t="b">
        <v>1</v>
      </c>
      <c r="L215">
        <v>113</v>
      </c>
      <c r="M215" t="b">
        <v>1</v>
      </c>
      <c r="N215" t="s">
        <v>8269</v>
      </c>
      <c r="O215" s="10">
        <v>103</v>
      </c>
      <c r="P215">
        <v>36.61</v>
      </c>
      <c r="Q215" t="s">
        <v>8324</v>
      </c>
      <c r="R215" t="s">
        <v>8327</v>
      </c>
      <c r="S215" s="14">
        <v>42155.696793981479</v>
      </c>
      <c r="T215" s="14">
        <v>42190.696793981479</v>
      </c>
    </row>
    <row r="216" spans="1:20" ht="255" x14ac:dyDescent="0.25">
      <c r="A216">
        <v>3381</v>
      </c>
      <c r="B216" s="3" t="s">
        <v>3380</v>
      </c>
      <c r="C216" s="3" t="s">
        <v>7491</v>
      </c>
      <c r="D216" s="9">
        <v>4000</v>
      </c>
      <c r="E216" s="8">
        <v>4090</v>
      </c>
      <c r="F216" t="s">
        <v>8218</v>
      </c>
      <c r="G216" t="s">
        <v>8223</v>
      </c>
      <c r="H216" t="s">
        <v>8245</v>
      </c>
      <c r="I216">
        <v>1426044383</v>
      </c>
      <c r="J216">
        <v>1423455983</v>
      </c>
      <c r="K216" t="b">
        <v>0</v>
      </c>
      <c r="L216">
        <v>48</v>
      </c>
      <c r="M216" t="b">
        <v>1</v>
      </c>
      <c r="N216" t="s">
        <v>8269</v>
      </c>
      <c r="O216" s="10">
        <v>102</v>
      </c>
      <c r="P216">
        <v>85.21</v>
      </c>
      <c r="Q216" t="s">
        <v>8324</v>
      </c>
      <c r="R216" t="s">
        <v>8327</v>
      </c>
      <c r="S216" s="14">
        <v>42044.184988425928</v>
      </c>
      <c r="T216" s="14">
        <v>42074.143321759257</v>
      </c>
    </row>
    <row r="217" spans="1:20" ht="255" x14ac:dyDescent="0.25">
      <c r="A217">
        <v>3300</v>
      </c>
      <c r="B217" s="3" t="s">
        <v>3300</v>
      </c>
      <c r="C217" s="3" t="s">
        <v>7410</v>
      </c>
      <c r="D217" s="9">
        <v>3000</v>
      </c>
      <c r="E217" s="8">
        <v>4085</v>
      </c>
      <c r="F217" t="s">
        <v>8218</v>
      </c>
      <c r="G217" t="s">
        <v>8223</v>
      </c>
      <c r="H217" t="s">
        <v>8245</v>
      </c>
      <c r="I217">
        <v>1430329862</v>
      </c>
      <c r="J217">
        <v>1428515462</v>
      </c>
      <c r="K217" t="b">
        <v>0</v>
      </c>
      <c r="L217">
        <v>88</v>
      </c>
      <c r="M217" t="b">
        <v>1</v>
      </c>
      <c r="N217" t="s">
        <v>8269</v>
      </c>
      <c r="O217" s="10">
        <v>136</v>
      </c>
      <c r="P217">
        <v>46.42</v>
      </c>
      <c r="Q217" t="s">
        <v>8324</v>
      </c>
      <c r="R217" t="s">
        <v>8327</v>
      </c>
      <c r="S217" s="14">
        <v>42102.743773148148</v>
      </c>
      <c r="T217" s="14">
        <v>42123.743773148148</v>
      </c>
    </row>
    <row r="218" spans="1:20" ht="285" x14ac:dyDescent="0.25">
      <c r="A218">
        <v>3305</v>
      </c>
      <c r="B218" s="3" t="s">
        <v>3305</v>
      </c>
      <c r="C218" s="3" t="s">
        <v>7415</v>
      </c>
      <c r="D218" s="9">
        <v>4000</v>
      </c>
      <c r="E218" s="8">
        <v>4081</v>
      </c>
      <c r="F218" t="s">
        <v>8218</v>
      </c>
      <c r="G218" t="s">
        <v>8223</v>
      </c>
      <c r="H218" t="s">
        <v>8245</v>
      </c>
      <c r="I218">
        <v>1438374748</v>
      </c>
      <c r="J218">
        <v>1435782748</v>
      </c>
      <c r="K218" t="b">
        <v>0</v>
      </c>
      <c r="L218">
        <v>20</v>
      </c>
      <c r="M218" t="b">
        <v>1</v>
      </c>
      <c r="N218" t="s">
        <v>8269</v>
      </c>
      <c r="O218" s="10">
        <v>102</v>
      </c>
      <c r="P218">
        <v>204.05</v>
      </c>
      <c r="Q218" t="s">
        <v>8324</v>
      </c>
      <c r="R218" t="s">
        <v>8327</v>
      </c>
      <c r="S218" s="14">
        <v>42186.855879629627</v>
      </c>
      <c r="T218" s="14">
        <v>42216.855879629627</v>
      </c>
    </row>
    <row r="219" spans="1:20" ht="285" x14ac:dyDescent="0.25">
      <c r="A219">
        <v>3626</v>
      </c>
      <c r="B219" s="3" t="s">
        <v>3624</v>
      </c>
      <c r="C219" s="3" t="s">
        <v>7736</v>
      </c>
      <c r="D219" s="9">
        <v>4000</v>
      </c>
      <c r="E219" s="8">
        <v>4073</v>
      </c>
      <c r="F219" t="s">
        <v>8218</v>
      </c>
      <c r="G219" t="s">
        <v>8224</v>
      </c>
      <c r="H219" t="s">
        <v>8246</v>
      </c>
      <c r="I219">
        <v>1408204857</v>
      </c>
      <c r="J219">
        <v>1406390457</v>
      </c>
      <c r="K219" t="b">
        <v>0</v>
      </c>
      <c r="L219">
        <v>48</v>
      </c>
      <c r="M219" t="b">
        <v>1</v>
      </c>
      <c r="N219" t="s">
        <v>8269</v>
      </c>
      <c r="O219" s="10">
        <v>102</v>
      </c>
      <c r="P219">
        <v>84.85</v>
      </c>
      <c r="Q219" t="s">
        <v>8324</v>
      </c>
      <c r="R219" t="s">
        <v>8327</v>
      </c>
      <c r="S219" s="14">
        <v>41846.667326388888</v>
      </c>
      <c r="T219" s="14">
        <v>41867.667326388888</v>
      </c>
    </row>
    <row r="220" spans="1:20" ht="300" x14ac:dyDescent="0.25">
      <c r="A220">
        <v>3844</v>
      </c>
      <c r="B220" s="3" t="s">
        <v>3841</v>
      </c>
      <c r="C220" s="3" t="s">
        <v>7953</v>
      </c>
      <c r="D220" s="9">
        <v>9800</v>
      </c>
      <c r="E220" s="8">
        <v>4066</v>
      </c>
      <c r="F220" t="s">
        <v>8220</v>
      </c>
      <c r="G220" t="s">
        <v>8223</v>
      </c>
      <c r="H220" t="s">
        <v>8245</v>
      </c>
      <c r="I220">
        <v>1401778740</v>
      </c>
      <c r="J220">
        <v>1399474134</v>
      </c>
      <c r="K220" t="b">
        <v>1</v>
      </c>
      <c r="L220">
        <v>50</v>
      </c>
      <c r="M220" t="b">
        <v>0</v>
      </c>
      <c r="N220" t="s">
        <v>8269</v>
      </c>
      <c r="O220" s="10">
        <v>41</v>
      </c>
      <c r="P220">
        <v>81.319999999999993</v>
      </c>
      <c r="Q220" t="s">
        <v>8324</v>
      </c>
      <c r="R220" t="s">
        <v>8327</v>
      </c>
      <c r="S220" s="14">
        <v>41766.617291666669</v>
      </c>
      <c r="T220" s="14">
        <v>41793.290972222225</v>
      </c>
    </row>
    <row r="221" spans="1:20" ht="255" x14ac:dyDescent="0.25">
      <c r="A221">
        <v>3426</v>
      </c>
      <c r="B221" s="3" t="s">
        <v>3425</v>
      </c>
      <c r="C221" s="3" t="s">
        <v>7536</v>
      </c>
      <c r="D221" s="9">
        <v>3750</v>
      </c>
      <c r="E221" s="8">
        <v>4055</v>
      </c>
      <c r="F221" t="s">
        <v>8218</v>
      </c>
      <c r="G221" t="s">
        <v>8223</v>
      </c>
      <c r="H221" t="s">
        <v>8245</v>
      </c>
      <c r="I221">
        <v>1411264800</v>
      </c>
      <c r="J221">
        <v>1409620903</v>
      </c>
      <c r="K221" t="b">
        <v>0</v>
      </c>
      <c r="L221">
        <v>87</v>
      </c>
      <c r="M221" t="b">
        <v>1</v>
      </c>
      <c r="N221" t="s">
        <v>8269</v>
      </c>
      <c r="O221" s="10">
        <v>108</v>
      </c>
      <c r="P221">
        <v>46.61</v>
      </c>
      <c r="Q221" t="s">
        <v>8324</v>
      </c>
      <c r="R221" t="s">
        <v>8327</v>
      </c>
      <c r="S221" s="14">
        <v>41884.056747685187</v>
      </c>
      <c r="T221" s="14">
        <v>41903.083333333336</v>
      </c>
    </row>
    <row r="222" spans="1:20" ht="285" x14ac:dyDescent="0.25">
      <c r="A222">
        <v>1300</v>
      </c>
      <c r="B222" s="3" t="s">
        <v>1301</v>
      </c>
      <c r="C222" s="3" t="s">
        <v>5410</v>
      </c>
      <c r="D222" s="9">
        <v>3000</v>
      </c>
      <c r="E222" s="8">
        <v>4050</v>
      </c>
      <c r="F222" t="s">
        <v>8218</v>
      </c>
      <c r="G222" t="s">
        <v>8223</v>
      </c>
      <c r="H222" t="s">
        <v>8245</v>
      </c>
      <c r="I222">
        <v>1464807420</v>
      </c>
      <c r="J222">
        <v>1461427938</v>
      </c>
      <c r="K222" t="b">
        <v>0</v>
      </c>
      <c r="L222">
        <v>24</v>
      </c>
      <c r="M222" t="b">
        <v>1</v>
      </c>
      <c r="N222" t="s">
        <v>8269</v>
      </c>
      <c r="O222" s="10">
        <v>135</v>
      </c>
      <c r="P222">
        <v>168.75</v>
      </c>
      <c r="Q222" t="s">
        <v>8324</v>
      </c>
      <c r="R222" t="s">
        <v>8327</v>
      </c>
      <c r="S222" s="14">
        <v>42483.675208333334</v>
      </c>
      <c r="T222" s="14">
        <v>42522.789583333331</v>
      </c>
    </row>
    <row r="223" spans="1:20" ht="270" x14ac:dyDescent="0.25">
      <c r="A223">
        <v>3585</v>
      </c>
      <c r="B223" s="3" t="s">
        <v>3584</v>
      </c>
      <c r="C223" s="3" t="s">
        <v>7695</v>
      </c>
      <c r="D223" s="9">
        <v>3400</v>
      </c>
      <c r="E223" s="8">
        <v>4050</v>
      </c>
      <c r="F223" t="s">
        <v>8218</v>
      </c>
      <c r="G223" t="s">
        <v>8223</v>
      </c>
      <c r="H223" t="s">
        <v>8245</v>
      </c>
      <c r="I223">
        <v>1419181890</v>
      </c>
      <c r="J223">
        <v>1416589890</v>
      </c>
      <c r="K223" t="b">
        <v>0</v>
      </c>
      <c r="L223">
        <v>23</v>
      </c>
      <c r="M223" t="b">
        <v>1</v>
      </c>
      <c r="N223" t="s">
        <v>8269</v>
      </c>
      <c r="O223" s="10">
        <v>119</v>
      </c>
      <c r="P223">
        <v>176.09</v>
      </c>
      <c r="Q223" t="s">
        <v>8324</v>
      </c>
      <c r="R223" t="s">
        <v>8327</v>
      </c>
      <c r="S223" s="14">
        <v>41964.716319444444</v>
      </c>
      <c r="T223" s="14">
        <v>41994.716319444444</v>
      </c>
    </row>
    <row r="224" spans="1:20" ht="120" x14ac:dyDescent="0.25">
      <c r="A224">
        <v>3157</v>
      </c>
      <c r="B224" s="3" t="s">
        <v>3157</v>
      </c>
      <c r="C224" s="3" t="s">
        <v>7267</v>
      </c>
      <c r="D224" s="9">
        <v>4000</v>
      </c>
      <c r="E224" s="8">
        <v>4040</v>
      </c>
      <c r="F224" t="s">
        <v>8218</v>
      </c>
      <c r="G224" t="s">
        <v>8223</v>
      </c>
      <c r="H224" t="s">
        <v>8245</v>
      </c>
      <c r="I224">
        <v>1405746000</v>
      </c>
      <c r="J224">
        <v>1404932105</v>
      </c>
      <c r="K224" t="b">
        <v>1</v>
      </c>
      <c r="L224">
        <v>41</v>
      </c>
      <c r="M224" t="b">
        <v>1</v>
      </c>
      <c r="N224" t="s">
        <v>8269</v>
      </c>
      <c r="O224" s="10">
        <v>101</v>
      </c>
      <c r="P224">
        <v>98.54</v>
      </c>
      <c r="Q224" t="s">
        <v>8324</v>
      </c>
      <c r="R224" t="s">
        <v>8327</v>
      </c>
      <c r="S224" s="14">
        <v>41829.788252314815</v>
      </c>
      <c r="T224" s="14">
        <v>41839.208333333336</v>
      </c>
    </row>
    <row r="225" spans="1:20" ht="285" x14ac:dyDescent="0.25">
      <c r="A225">
        <v>3418</v>
      </c>
      <c r="B225" s="3" t="s">
        <v>3417</v>
      </c>
      <c r="C225" s="3" t="s">
        <v>7528</v>
      </c>
      <c r="D225" s="9">
        <v>4000</v>
      </c>
      <c r="E225" s="8">
        <v>4035</v>
      </c>
      <c r="F225" t="s">
        <v>8218</v>
      </c>
      <c r="G225" t="s">
        <v>8223</v>
      </c>
      <c r="H225" t="s">
        <v>8245</v>
      </c>
      <c r="I225">
        <v>1400875307</v>
      </c>
      <c r="J225">
        <v>1398283307</v>
      </c>
      <c r="K225" t="b">
        <v>0</v>
      </c>
      <c r="L225">
        <v>56</v>
      </c>
      <c r="M225" t="b">
        <v>1</v>
      </c>
      <c r="N225" t="s">
        <v>8269</v>
      </c>
      <c r="O225" s="10">
        <v>101</v>
      </c>
      <c r="P225">
        <v>72.05</v>
      </c>
      <c r="Q225" t="s">
        <v>8324</v>
      </c>
      <c r="R225" t="s">
        <v>8327</v>
      </c>
      <c r="S225" s="14">
        <v>41752.83457175926</v>
      </c>
      <c r="T225" s="14">
        <v>41782.83457175926</v>
      </c>
    </row>
    <row r="226" spans="1:20" ht="225" x14ac:dyDescent="0.25">
      <c r="A226">
        <v>3717</v>
      </c>
      <c r="B226" s="3" t="s">
        <v>3714</v>
      </c>
      <c r="C226" s="3" t="s">
        <v>7827</v>
      </c>
      <c r="D226" s="9">
        <v>4000</v>
      </c>
      <c r="E226" s="8">
        <v>4030</v>
      </c>
      <c r="F226" t="s">
        <v>8218</v>
      </c>
      <c r="G226" t="s">
        <v>8224</v>
      </c>
      <c r="H226" t="s">
        <v>8246</v>
      </c>
      <c r="I226">
        <v>1431204449</v>
      </c>
      <c r="J226">
        <v>1428526049</v>
      </c>
      <c r="K226" t="b">
        <v>0</v>
      </c>
      <c r="L226">
        <v>13</v>
      </c>
      <c r="M226" t="b">
        <v>1</v>
      </c>
      <c r="N226" t="s">
        <v>8269</v>
      </c>
      <c r="O226" s="10">
        <v>101</v>
      </c>
      <c r="P226">
        <v>310</v>
      </c>
      <c r="Q226" t="s">
        <v>8324</v>
      </c>
      <c r="R226" t="s">
        <v>8327</v>
      </c>
      <c r="S226" s="14">
        <v>42102.866307870368</v>
      </c>
      <c r="T226" s="14">
        <v>42133.866307870368</v>
      </c>
    </row>
    <row r="227" spans="1:20" ht="300" x14ac:dyDescent="0.25">
      <c r="A227">
        <v>1288</v>
      </c>
      <c r="B227" s="3" t="s">
        <v>1289</v>
      </c>
      <c r="C227" s="3" t="s">
        <v>5398</v>
      </c>
      <c r="D227" s="9">
        <v>4000</v>
      </c>
      <c r="E227" s="8">
        <v>4018</v>
      </c>
      <c r="F227" t="s">
        <v>8218</v>
      </c>
      <c r="G227" t="s">
        <v>8223</v>
      </c>
      <c r="H227" t="s">
        <v>8245</v>
      </c>
      <c r="I227">
        <v>1470801600</v>
      </c>
      <c r="J227">
        <v>1468122163</v>
      </c>
      <c r="K227" t="b">
        <v>0</v>
      </c>
      <c r="L227">
        <v>61</v>
      </c>
      <c r="M227" t="b">
        <v>1</v>
      </c>
      <c r="N227" t="s">
        <v>8269</v>
      </c>
      <c r="O227" s="10">
        <v>100</v>
      </c>
      <c r="P227">
        <v>65.87</v>
      </c>
      <c r="Q227" t="s">
        <v>8324</v>
      </c>
      <c r="R227" t="s">
        <v>8327</v>
      </c>
      <c r="S227" s="14">
        <v>42561.154664351852</v>
      </c>
      <c r="T227" s="14">
        <v>42592.166666666672</v>
      </c>
    </row>
    <row r="228" spans="1:20" ht="300" x14ac:dyDescent="0.25">
      <c r="A228">
        <v>3234</v>
      </c>
      <c r="B228" s="3" t="s">
        <v>3234</v>
      </c>
      <c r="C228" s="3" t="s">
        <v>7344</v>
      </c>
      <c r="D228" s="9">
        <v>4000</v>
      </c>
      <c r="E228" s="8">
        <v>4015.71</v>
      </c>
      <c r="F228" t="s">
        <v>8218</v>
      </c>
      <c r="G228" t="s">
        <v>8224</v>
      </c>
      <c r="H228" t="s">
        <v>8246</v>
      </c>
      <c r="I228">
        <v>1485991860</v>
      </c>
      <c r="J228">
        <v>1483124208</v>
      </c>
      <c r="K228" t="b">
        <v>0</v>
      </c>
      <c r="L228">
        <v>115</v>
      </c>
      <c r="M228" t="b">
        <v>1</v>
      </c>
      <c r="N228" t="s">
        <v>8269</v>
      </c>
      <c r="O228" s="10">
        <v>100</v>
      </c>
      <c r="P228">
        <v>34.92</v>
      </c>
      <c r="Q228" t="s">
        <v>8324</v>
      </c>
      <c r="R228" t="s">
        <v>8327</v>
      </c>
      <c r="S228" s="14">
        <v>42734.789444444439</v>
      </c>
      <c r="T228" s="14">
        <v>42767.979861111111</v>
      </c>
    </row>
    <row r="229" spans="1:20" ht="300" x14ac:dyDescent="0.25">
      <c r="A229">
        <v>3695</v>
      </c>
      <c r="B229" s="3" t="s">
        <v>3692</v>
      </c>
      <c r="C229" s="3" t="s">
        <v>7805</v>
      </c>
      <c r="D229" s="9">
        <v>4000</v>
      </c>
      <c r="E229" s="8">
        <v>4005</v>
      </c>
      <c r="F229" t="s">
        <v>8218</v>
      </c>
      <c r="G229" t="s">
        <v>8223</v>
      </c>
      <c r="H229" t="s">
        <v>8245</v>
      </c>
      <c r="I229">
        <v>1421009610</v>
      </c>
      <c r="J229">
        <v>1419281610</v>
      </c>
      <c r="K229" t="b">
        <v>0</v>
      </c>
      <c r="L229">
        <v>33</v>
      </c>
      <c r="M229" t="b">
        <v>1</v>
      </c>
      <c r="N229" t="s">
        <v>8269</v>
      </c>
      <c r="O229" s="10">
        <v>100</v>
      </c>
      <c r="P229">
        <v>121.36</v>
      </c>
      <c r="Q229" t="s">
        <v>8324</v>
      </c>
      <c r="R229" t="s">
        <v>8327</v>
      </c>
      <c r="S229" s="14">
        <v>41995.870486111111</v>
      </c>
      <c r="T229" s="14">
        <v>42015.870486111111</v>
      </c>
    </row>
    <row r="230" spans="1:20" ht="240" x14ac:dyDescent="0.25">
      <c r="A230">
        <v>3301</v>
      </c>
      <c r="B230" s="3" t="s">
        <v>3301</v>
      </c>
      <c r="C230" s="3" t="s">
        <v>7411</v>
      </c>
      <c r="D230" s="9">
        <v>3000</v>
      </c>
      <c r="E230" s="8">
        <v>4004</v>
      </c>
      <c r="F230" t="s">
        <v>8218</v>
      </c>
      <c r="G230" t="s">
        <v>8223</v>
      </c>
      <c r="H230" t="s">
        <v>8245</v>
      </c>
      <c r="I230">
        <v>1470034740</v>
      </c>
      <c r="J230">
        <v>1466185176</v>
      </c>
      <c r="K230" t="b">
        <v>0</v>
      </c>
      <c r="L230">
        <v>70</v>
      </c>
      <c r="M230" t="b">
        <v>1</v>
      </c>
      <c r="N230" t="s">
        <v>8269</v>
      </c>
      <c r="O230" s="10">
        <v>133</v>
      </c>
      <c r="P230">
        <v>57.2</v>
      </c>
      <c r="Q230" t="s">
        <v>8324</v>
      </c>
      <c r="R230" t="s">
        <v>8327</v>
      </c>
      <c r="S230" s="14">
        <v>42538.73583333334</v>
      </c>
      <c r="T230" s="14">
        <v>42583.290972222225</v>
      </c>
    </row>
    <row r="231" spans="1:20" ht="300" x14ac:dyDescent="0.25">
      <c r="A231">
        <v>3602</v>
      </c>
      <c r="B231" s="3" t="s">
        <v>3601</v>
      </c>
      <c r="C231" s="3" t="s">
        <v>7712</v>
      </c>
      <c r="D231" s="9">
        <v>4000</v>
      </c>
      <c r="E231" s="8">
        <v>4002</v>
      </c>
      <c r="F231" t="s">
        <v>8218</v>
      </c>
      <c r="G231" t="s">
        <v>8223</v>
      </c>
      <c r="H231" t="s">
        <v>8245</v>
      </c>
      <c r="I231">
        <v>1463520479</v>
      </c>
      <c r="J231">
        <v>1458336479</v>
      </c>
      <c r="K231" t="b">
        <v>0</v>
      </c>
      <c r="L231">
        <v>49</v>
      </c>
      <c r="M231" t="b">
        <v>1</v>
      </c>
      <c r="N231" t="s">
        <v>8269</v>
      </c>
      <c r="O231" s="10">
        <v>100</v>
      </c>
      <c r="P231">
        <v>81.67</v>
      </c>
      <c r="Q231" t="s">
        <v>8324</v>
      </c>
      <c r="R231" t="s">
        <v>8327</v>
      </c>
      <c r="S231" s="14">
        <v>42447.894432870366</v>
      </c>
      <c r="T231" s="14">
        <v>42507.894432870366</v>
      </c>
    </row>
    <row r="232" spans="1:20" ht="270" x14ac:dyDescent="0.25">
      <c r="A232">
        <v>3492</v>
      </c>
      <c r="B232" s="3" t="s">
        <v>3491</v>
      </c>
      <c r="C232" s="3" t="s">
        <v>7602</v>
      </c>
      <c r="D232" s="9">
        <v>3800</v>
      </c>
      <c r="E232" s="8">
        <v>4000.22</v>
      </c>
      <c r="F232" t="s">
        <v>8218</v>
      </c>
      <c r="G232" t="s">
        <v>8223</v>
      </c>
      <c r="H232" t="s">
        <v>8245</v>
      </c>
      <c r="I232">
        <v>1445818397</v>
      </c>
      <c r="J232">
        <v>1442794397</v>
      </c>
      <c r="K232" t="b">
        <v>0</v>
      </c>
      <c r="L232">
        <v>35</v>
      </c>
      <c r="M232" t="b">
        <v>1</v>
      </c>
      <c r="N232" t="s">
        <v>8269</v>
      </c>
      <c r="O232" s="10">
        <v>105</v>
      </c>
      <c r="P232">
        <v>114.29</v>
      </c>
      <c r="Q232" t="s">
        <v>8324</v>
      </c>
      <c r="R232" t="s">
        <v>8327</v>
      </c>
      <c r="S232" s="14">
        <v>42268.009224537032</v>
      </c>
      <c r="T232" s="14">
        <v>42303.009224537032</v>
      </c>
    </row>
    <row r="233" spans="1:20" ht="285" x14ac:dyDescent="0.25">
      <c r="A233">
        <v>531</v>
      </c>
      <c r="B233" s="3" t="s">
        <v>532</v>
      </c>
      <c r="C233" s="3" t="s">
        <v>4641</v>
      </c>
      <c r="D233" s="9">
        <v>4000</v>
      </c>
      <c r="E233" s="8">
        <v>4000</v>
      </c>
      <c r="F233" t="s">
        <v>8218</v>
      </c>
      <c r="G233" t="s">
        <v>8223</v>
      </c>
      <c r="H233" t="s">
        <v>8245</v>
      </c>
      <c r="I233">
        <v>1481957940</v>
      </c>
      <c r="J233">
        <v>1478050429</v>
      </c>
      <c r="K233" t="b">
        <v>0</v>
      </c>
      <c r="L233">
        <v>31</v>
      </c>
      <c r="M233" t="b">
        <v>1</v>
      </c>
      <c r="N233" t="s">
        <v>8269</v>
      </c>
      <c r="O233" s="10">
        <v>100</v>
      </c>
      <c r="P233">
        <v>129.03</v>
      </c>
      <c r="Q233" t="s">
        <v>8324</v>
      </c>
      <c r="R233" t="s">
        <v>8327</v>
      </c>
      <c r="S233" s="14">
        <v>42676.065150462964</v>
      </c>
      <c r="T233" s="14">
        <v>42721.290972222225</v>
      </c>
    </row>
    <row r="234" spans="1:20" ht="225" x14ac:dyDescent="0.25">
      <c r="A234">
        <v>3517</v>
      </c>
      <c r="B234" s="3" t="s">
        <v>3516</v>
      </c>
      <c r="C234" s="3" t="s">
        <v>7627</v>
      </c>
      <c r="D234" s="9">
        <v>4000</v>
      </c>
      <c r="E234" s="8">
        <v>4000</v>
      </c>
      <c r="F234" t="s">
        <v>8218</v>
      </c>
      <c r="G234" t="s">
        <v>8224</v>
      </c>
      <c r="H234" t="s">
        <v>8246</v>
      </c>
      <c r="I234">
        <v>1404471600</v>
      </c>
      <c r="J234">
        <v>1401910634</v>
      </c>
      <c r="K234" t="b">
        <v>0</v>
      </c>
      <c r="L234">
        <v>13</v>
      </c>
      <c r="M234" t="b">
        <v>1</v>
      </c>
      <c r="N234" t="s">
        <v>8269</v>
      </c>
      <c r="O234" s="10">
        <v>100</v>
      </c>
      <c r="P234">
        <v>307.69</v>
      </c>
      <c r="Q234" t="s">
        <v>8324</v>
      </c>
      <c r="R234" t="s">
        <v>8327</v>
      </c>
      <c r="S234" s="14">
        <v>41794.817523148151</v>
      </c>
      <c r="T234" s="14">
        <v>41824.458333333336</v>
      </c>
    </row>
    <row r="235" spans="1:20" ht="270" x14ac:dyDescent="0.25">
      <c r="A235">
        <v>3606</v>
      </c>
      <c r="B235" s="3" t="s">
        <v>3605</v>
      </c>
      <c r="C235" s="3" t="s">
        <v>7716</v>
      </c>
      <c r="D235" s="9">
        <v>3000</v>
      </c>
      <c r="E235" s="8">
        <v>3908</v>
      </c>
      <c r="F235" t="s">
        <v>8218</v>
      </c>
      <c r="G235" t="s">
        <v>8224</v>
      </c>
      <c r="H235" t="s">
        <v>8246</v>
      </c>
      <c r="I235">
        <v>1471185057</v>
      </c>
      <c r="J235">
        <v>1468593057</v>
      </c>
      <c r="K235" t="b">
        <v>0</v>
      </c>
      <c r="L235">
        <v>64</v>
      </c>
      <c r="M235" t="b">
        <v>1</v>
      </c>
      <c r="N235" t="s">
        <v>8269</v>
      </c>
      <c r="O235" s="10">
        <v>130</v>
      </c>
      <c r="P235">
        <v>61.06</v>
      </c>
      <c r="Q235" t="s">
        <v>8324</v>
      </c>
      <c r="R235" t="s">
        <v>8327</v>
      </c>
      <c r="S235" s="14">
        <v>42566.604826388888</v>
      </c>
      <c r="T235" s="14">
        <v>42596.604826388888</v>
      </c>
    </row>
    <row r="236" spans="1:20" ht="300" x14ac:dyDescent="0.25">
      <c r="A236">
        <v>3973</v>
      </c>
      <c r="B236" s="3" t="s">
        <v>3970</v>
      </c>
      <c r="C236" s="3" t="s">
        <v>8080</v>
      </c>
      <c r="D236" s="9">
        <v>5000</v>
      </c>
      <c r="E236" s="8">
        <v>3905</v>
      </c>
      <c r="F236" t="s">
        <v>8220</v>
      </c>
      <c r="G236" t="s">
        <v>8223</v>
      </c>
      <c r="H236" t="s">
        <v>8245</v>
      </c>
      <c r="I236">
        <v>1462766400</v>
      </c>
      <c r="J236">
        <v>1460219110</v>
      </c>
      <c r="K236" t="b">
        <v>0</v>
      </c>
      <c r="L236">
        <v>37</v>
      </c>
      <c r="M236" t="b">
        <v>0</v>
      </c>
      <c r="N236" t="s">
        <v>8269</v>
      </c>
      <c r="O236" s="10">
        <v>78</v>
      </c>
      <c r="P236">
        <v>105.54</v>
      </c>
      <c r="Q236" t="s">
        <v>8324</v>
      </c>
      <c r="R236" t="s">
        <v>8327</v>
      </c>
      <c r="S236" s="14">
        <v>42469.68414351852</v>
      </c>
      <c r="T236" s="14">
        <v>42499.166666666672</v>
      </c>
    </row>
    <row r="237" spans="1:20" ht="285" x14ac:dyDescent="0.25">
      <c r="A237">
        <v>536</v>
      </c>
      <c r="B237" s="3" t="s">
        <v>537</v>
      </c>
      <c r="C237" s="3" t="s">
        <v>4646</v>
      </c>
      <c r="D237" s="9">
        <v>3300</v>
      </c>
      <c r="E237" s="8">
        <v>3902.5</v>
      </c>
      <c r="F237" t="s">
        <v>8218</v>
      </c>
      <c r="G237" t="s">
        <v>8224</v>
      </c>
      <c r="H237" t="s">
        <v>8246</v>
      </c>
      <c r="I237">
        <v>1438624800</v>
      </c>
      <c r="J237">
        <v>1435133807</v>
      </c>
      <c r="K237" t="b">
        <v>0</v>
      </c>
      <c r="L237">
        <v>39</v>
      </c>
      <c r="M237" t="b">
        <v>1</v>
      </c>
      <c r="N237" t="s">
        <v>8269</v>
      </c>
      <c r="O237" s="10">
        <v>118</v>
      </c>
      <c r="P237">
        <v>100.06</v>
      </c>
      <c r="Q237" t="s">
        <v>8324</v>
      </c>
      <c r="R237" t="s">
        <v>8327</v>
      </c>
      <c r="S237" s="14">
        <v>42179.344988425932</v>
      </c>
      <c r="T237" s="14">
        <v>42219.75</v>
      </c>
    </row>
    <row r="238" spans="1:20" ht="285" x14ac:dyDescent="0.25">
      <c r="A238">
        <v>2839</v>
      </c>
      <c r="B238" s="3" t="s">
        <v>2839</v>
      </c>
      <c r="C238" s="3" t="s">
        <v>6949</v>
      </c>
      <c r="D238" s="9">
        <v>3500</v>
      </c>
      <c r="E238" s="8">
        <v>3900</v>
      </c>
      <c r="F238" t="s">
        <v>8218</v>
      </c>
      <c r="G238" t="s">
        <v>8223</v>
      </c>
      <c r="H238" t="s">
        <v>8245</v>
      </c>
      <c r="I238">
        <v>1408942740</v>
      </c>
      <c r="J238">
        <v>1406958354</v>
      </c>
      <c r="K238" t="b">
        <v>0</v>
      </c>
      <c r="L238">
        <v>31</v>
      </c>
      <c r="M238" t="b">
        <v>1</v>
      </c>
      <c r="N238" t="s">
        <v>8269</v>
      </c>
      <c r="O238" s="10">
        <v>111</v>
      </c>
      <c r="P238">
        <v>125.81</v>
      </c>
      <c r="Q238" t="s">
        <v>8324</v>
      </c>
      <c r="R238" t="s">
        <v>8327</v>
      </c>
      <c r="S238" s="14">
        <v>41853.240208333329</v>
      </c>
      <c r="T238" s="14">
        <v>41876.207638888889</v>
      </c>
    </row>
    <row r="239" spans="1:20" ht="240" x14ac:dyDescent="0.25">
      <c r="A239">
        <v>3683</v>
      </c>
      <c r="B239" s="3" t="s">
        <v>3680</v>
      </c>
      <c r="C239" s="3" t="s">
        <v>7793</v>
      </c>
      <c r="D239" s="9">
        <v>3500</v>
      </c>
      <c r="E239" s="8">
        <v>3880</v>
      </c>
      <c r="F239" t="s">
        <v>8218</v>
      </c>
      <c r="G239" t="s">
        <v>8223</v>
      </c>
      <c r="H239" t="s">
        <v>8245</v>
      </c>
      <c r="I239">
        <v>1476931696</v>
      </c>
      <c r="J239">
        <v>1474339696</v>
      </c>
      <c r="K239" t="b">
        <v>0</v>
      </c>
      <c r="L239">
        <v>66</v>
      </c>
      <c r="M239" t="b">
        <v>1</v>
      </c>
      <c r="N239" t="s">
        <v>8269</v>
      </c>
      <c r="O239" s="10">
        <v>111</v>
      </c>
      <c r="P239">
        <v>58.79</v>
      </c>
      <c r="Q239" t="s">
        <v>8324</v>
      </c>
      <c r="R239" t="s">
        <v>8327</v>
      </c>
      <c r="S239" s="14">
        <v>42633.116851851853</v>
      </c>
      <c r="T239" s="14">
        <v>42663.116851851853</v>
      </c>
    </row>
    <row r="240" spans="1:20" ht="285" x14ac:dyDescent="0.25">
      <c r="A240">
        <v>3983</v>
      </c>
      <c r="B240" s="3" t="s">
        <v>3979</v>
      </c>
      <c r="C240" s="3" t="s">
        <v>8089</v>
      </c>
      <c r="D240" s="9">
        <v>11140</v>
      </c>
      <c r="E240" s="8">
        <v>3877</v>
      </c>
      <c r="F240" t="s">
        <v>8220</v>
      </c>
      <c r="G240" t="s">
        <v>8223</v>
      </c>
      <c r="H240" t="s">
        <v>8245</v>
      </c>
      <c r="I240">
        <v>1400569140</v>
      </c>
      <c r="J240">
        <v>1397854356</v>
      </c>
      <c r="K240" t="b">
        <v>0</v>
      </c>
      <c r="L240">
        <v>46</v>
      </c>
      <c r="M240" t="b">
        <v>0</v>
      </c>
      <c r="N240" t="s">
        <v>8269</v>
      </c>
      <c r="O240" s="10">
        <v>35</v>
      </c>
      <c r="P240">
        <v>84.28</v>
      </c>
      <c r="Q240" t="s">
        <v>8324</v>
      </c>
      <c r="R240" t="s">
        <v>8327</v>
      </c>
      <c r="S240" s="14">
        <v>41747.86986111111</v>
      </c>
      <c r="T240" s="14">
        <v>41779.290972222225</v>
      </c>
    </row>
    <row r="241" spans="1:20" ht="285" x14ac:dyDescent="0.25">
      <c r="A241">
        <v>524</v>
      </c>
      <c r="B241" s="3" t="s">
        <v>525</v>
      </c>
      <c r="C241" s="3" t="s">
        <v>4634</v>
      </c>
      <c r="D241" s="9">
        <v>3500</v>
      </c>
      <c r="E241" s="8">
        <v>3803.55</v>
      </c>
      <c r="F241" t="s">
        <v>8218</v>
      </c>
      <c r="G241" t="s">
        <v>8224</v>
      </c>
      <c r="H241" t="s">
        <v>8246</v>
      </c>
      <c r="I241">
        <v>1464801169</v>
      </c>
      <c r="J241">
        <v>1462209169</v>
      </c>
      <c r="K241" t="b">
        <v>0</v>
      </c>
      <c r="L241">
        <v>130</v>
      </c>
      <c r="M241" t="b">
        <v>1</v>
      </c>
      <c r="N241" t="s">
        <v>8269</v>
      </c>
      <c r="O241" s="10">
        <v>109</v>
      </c>
      <c r="P241">
        <v>29.26</v>
      </c>
      <c r="Q241" t="s">
        <v>8324</v>
      </c>
      <c r="R241" t="s">
        <v>8327</v>
      </c>
      <c r="S241" s="14">
        <v>42492.717233796298</v>
      </c>
      <c r="T241" s="14">
        <v>42522.717233796298</v>
      </c>
    </row>
    <row r="242" spans="1:20" ht="120" x14ac:dyDescent="0.25">
      <c r="A242">
        <v>1290</v>
      </c>
      <c r="B242" s="3" t="s">
        <v>1291</v>
      </c>
      <c r="C242" s="3" t="s">
        <v>5400</v>
      </c>
      <c r="D242" s="9">
        <v>3500</v>
      </c>
      <c r="E242" s="8">
        <v>3800</v>
      </c>
      <c r="F242" t="s">
        <v>8218</v>
      </c>
      <c r="G242" t="s">
        <v>8223</v>
      </c>
      <c r="H242" t="s">
        <v>8245</v>
      </c>
      <c r="I242">
        <v>1429772340</v>
      </c>
      <c r="J242">
        <v>1427121931</v>
      </c>
      <c r="K242" t="b">
        <v>0</v>
      </c>
      <c r="L242">
        <v>86</v>
      </c>
      <c r="M242" t="b">
        <v>1</v>
      </c>
      <c r="N242" t="s">
        <v>8269</v>
      </c>
      <c r="O242" s="10">
        <v>109</v>
      </c>
      <c r="P242">
        <v>44.19</v>
      </c>
      <c r="Q242" t="s">
        <v>8324</v>
      </c>
      <c r="R242" t="s">
        <v>8327</v>
      </c>
      <c r="S242" s="14">
        <v>42086.614942129629</v>
      </c>
      <c r="T242" s="14">
        <v>42117.290972222225</v>
      </c>
    </row>
    <row r="243" spans="1:20" ht="270" x14ac:dyDescent="0.25">
      <c r="A243">
        <v>3210</v>
      </c>
      <c r="B243" s="3" t="s">
        <v>3210</v>
      </c>
      <c r="C243" s="3" t="s">
        <v>7320</v>
      </c>
      <c r="D243" s="9">
        <v>3000</v>
      </c>
      <c r="E243" s="8">
        <v>3773</v>
      </c>
      <c r="F243" t="s">
        <v>8218</v>
      </c>
      <c r="G243" t="s">
        <v>8223</v>
      </c>
      <c r="H243" t="s">
        <v>8245</v>
      </c>
      <c r="I243">
        <v>1338523140</v>
      </c>
      <c r="J243">
        <v>1334442519</v>
      </c>
      <c r="K243" t="b">
        <v>1</v>
      </c>
      <c r="L243">
        <v>60</v>
      </c>
      <c r="M243" t="b">
        <v>1</v>
      </c>
      <c r="N243" t="s">
        <v>8269</v>
      </c>
      <c r="O243" s="10">
        <v>126</v>
      </c>
      <c r="P243">
        <v>62.88</v>
      </c>
      <c r="Q243" t="s">
        <v>8324</v>
      </c>
      <c r="R243" t="s">
        <v>8327</v>
      </c>
      <c r="S243" s="14">
        <v>41013.936562499999</v>
      </c>
      <c r="T243" s="14">
        <v>41061.165972222225</v>
      </c>
    </row>
    <row r="244" spans="1:20" ht="255" x14ac:dyDescent="0.25">
      <c r="A244">
        <v>3694</v>
      </c>
      <c r="B244" s="3" t="s">
        <v>3691</v>
      </c>
      <c r="C244" s="3" t="s">
        <v>7804</v>
      </c>
      <c r="D244" s="9">
        <v>3500</v>
      </c>
      <c r="E244" s="8">
        <v>3760</v>
      </c>
      <c r="F244" t="s">
        <v>8218</v>
      </c>
      <c r="G244" t="s">
        <v>8223</v>
      </c>
      <c r="H244" t="s">
        <v>8245</v>
      </c>
      <c r="I244">
        <v>1465178400</v>
      </c>
      <c r="J244">
        <v>1461985967</v>
      </c>
      <c r="K244" t="b">
        <v>0</v>
      </c>
      <c r="L244">
        <v>60</v>
      </c>
      <c r="M244" t="b">
        <v>1</v>
      </c>
      <c r="N244" t="s">
        <v>8269</v>
      </c>
      <c r="O244" s="10">
        <v>107</v>
      </c>
      <c r="P244">
        <v>62.67</v>
      </c>
      <c r="Q244" t="s">
        <v>8324</v>
      </c>
      <c r="R244" t="s">
        <v>8327</v>
      </c>
      <c r="S244" s="14">
        <v>42490.133877314816</v>
      </c>
      <c r="T244" s="14">
        <v>42527.083333333328</v>
      </c>
    </row>
    <row r="245" spans="1:20" ht="285" x14ac:dyDescent="0.25">
      <c r="A245">
        <v>3496</v>
      </c>
      <c r="B245" s="3" t="s">
        <v>3495</v>
      </c>
      <c r="C245" s="3" t="s">
        <v>7606</v>
      </c>
      <c r="D245" s="9">
        <v>3000</v>
      </c>
      <c r="E245" s="8">
        <v>3732</v>
      </c>
      <c r="F245" t="s">
        <v>8218</v>
      </c>
      <c r="G245" t="s">
        <v>8223</v>
      </c>
      <c r="H245" t="s">
        <v>8245</v>
      </c>
      <c r="I245">
        <v>1473625166</v>
      </c>
      <c r="J245">
        <v>1470169166</v>
      </c>
      <c r="K245" t="b">
        <v>0</v>
      </c>
      <c r="L245">
        <v>78</v>
      </c>
      <c r="M245" t="b">
        <v>1</v>
      </c>
      <c r="N245" t="s">
        <v>8269</v>
      </c>
      <c r="O245" s="10">
        <v>124</v>
      </c>
      <c r="P245">
        <v>47.85</v>
      </c>
      <c r="Q245" t="s">
        <v>8324</v>
      </c>
      <c r="R245" t="s">
        <v>8327</v>
      </c>
      <c r="S245" s="14">
        <v>42584.846828703703</v>
      </c>
      <c r="T245" s="14">
        <v>42624.846828703703</v>
      </c>
    </row>
    <row r="246" spans="1:20" ht="225" x14ac:dyDescent="0.25">
      <c r="A246">
        <v>3374</v>
      </c>
      <c r="B246" s="3" t="s">
        <v>3373</v>
      </c>
      <c r="C246" s="3" t="s">
        <v>7484</v>
      </c>
      <c r="D246" s="9">
        <v>3500</v>
      </c>
      <c r="E246" s="8">
        <v>3730</v>
      </c>
      <c r="F246" t="s">
        <v>8218</v>
      </c>
      <c r="G246" t="s">
        <v>8228</v>
      </c>
      <c r="H246" t="s">
        <v>8250</v>
      </c>
      <c r="I246">
        <v>1446053616</v>
      </c>
      <c r="J246">
        <v>1443461616</v>
      </c>
      <c r="K246" t="b">
        <v>0</v>
      </c>
      <c r="L246">
        <v>52</v>
      </c>
      <c r="M246" t="b">
        <v>1</v>
      </c>
      <c r="N246" t="s">
        <v>8269</v>
      </c>
      <c r="O246" s="10">
        <v>107</v>
      </c>
      <c r="P246">
        <v>71.73</v>
      </c>
      <c r="Q246" t="s">
        <v>8324</v>
      </c>
      <c r="R246" t="s">
        <v>8327</v>
      </c>
      <c r="S246" s="14">
        <v>42275.731666666667</v>
      </c>
      <c r="T246" s="14">
        <v>42305.731666666667</v>
      </c>
    </row>
    <row r="247" spans="1:20" ht="180" x14ac:dyDescent="0.25">
      <c r="A247">
        <v>2968</v>
      </c>
      <c r="B247" s="3" t="s">
        <v>2968</v>
      </c>
      <c r="C247" s="3" t="s">
        <v>7078</v>
      </c>
      <c r="D247" s="9">
        <v>3500</v>
      </c>
      <c r="E247" s="8">
        <v>3710</v>
      </c>
      <c r="F247" t="s">
        <v>8218</v>
      </c>
      <c r="G247" t="s">
        <v>8223</v>
      </c>
      <c r="H247" t="s">
        <v>8245</v>
      </c>
      <c r="I247">
        <v>1471406340</v>
      </c>
      <c r="J247">
        <v>1470227660</v>
      </c>
      <c r="K247" t="b">
        <v>0</v>
      </c>
      <c r="L247">
        <v>47</v>
      </c>
      <c r="M247" t="b">
        <v>1</v>
      </c>
      <c r="N247" t="s">
        <v>8269</v>
      </c>
      <c r="O247" s="10">
        <v>106</v>
      </c>
      <c r="P247">
        <v>78.94</v>
      </c>
      <c r="Q247" t="s">
        <v>8324</v>
      </c>
      <c r="R247" t="s">
        <v>8327</v>
      </c>
      <c r="S247" s="14">
        <v>42585.523842592593</v>
      </c>
      <c r="T247" s="14">
        <v>42599.165972222225</v>
      </c>
    </row>
    <row r="248" spans="1:20" ht="165" x14ac:dyDescent="0.25">
      <c r="A248">
        <v>4035</v>
      </c>
      <c r="B248" s="3" t="s">
        <v>4031</v>
      </c>
      <c r="C248" s="3" t="s">
        <v>8140</v>
      </c>
      <c r="D248" s="9">
        <v>10000</v>
      </c>
      <c r="E248" s="8">
        <v>3685</v>
      </c>
      <c r="F248" t="s">
        <v>8220</v>
      </c>
      <c r="G248" t="s">
        <v>8223</v>
      </c>
      <c r="H248" t="s">
        <v>8245</v>
      </c>
      <c r="I248">
        <v>1413925887</v>
      </c>
      <c r="J248">
        <v>1411333887</v>
      </c>
      <c r="K248" t="b">
        <v>0</v>
      </c>
      <c r="L248">
        <v>25</v>
      </c>
      <c r="M248" t="b">
        <v>0</v>
      </c>
      <c r="N248" t="s">
        <v>8269</v>
      </c>
      <c r="O248" s="10">
        <v>37</v>
      </c>
      <c r="P248">
        <v>147.4</v>
      </c>
      <c r="Q248" t="s">
        <v>8324</v>
      </c>
      <c r="R248" t="s">
        <v>8327</v>
      </c>
      <c r="S248" s="14">
        <v>41903.882951388885</v>
      </c>
      <c r="T248" s="14">
        <v>41933.882951388885</v>
      </c>
    </row>
    <row r="249" spans="1:20" ht="255" x14ac:dyDescent="0.25">
      <c r="A249">
        <v>530</v>
      </c>
      <c r="B249" s="3" t="s">
        <v>531</v>
      </c>
      <c r="C249" s="3" t="s">
        <v>4640</v>
      </c>
      <c r="D249" s="9">
        <v>3405</v>
      </c>
      <c r="E249" s="8">
        <v>3670</v>
      </c>
      <c r="F249" t="s">
        <v>8218</v>
      </c>
      <c r="G249" t="s">
        <v>8223</v>
      </c>
      <c r="H249" t="s">
        <v>8245</v>
      </c>
      <c r="I249">
        <v>1435111200</v>
      </c>
      <c r="J249">
        <v>1433254268</v>
      </c>
      <c r="K249" t="b">
        <v>0</v>
      </c>
      <c r="L249">
        <v>29</v>
      </c>
      <c r="M249" t="b">
        <v>1</v>
      </c>
      <c r="N249" t="s">
        <v>8269</v>
      </c>
      <c r="O249" s="10">
        <v>108</v>
      </c>
      <c r="P249">
        <v>126.55</v>
      </c>
      <c r="Q249" t="s">
        <v>8324</v>
      </c>
      <c r="R249" t="s">
        <v>8327</v>
      </c>
      <c r="S249" s="14">
        <v>42157.591064814813</v>
      </c>
      <c r="T249" s="14">
        <v>42179.083333333328</v>
      </c>
    </row>
    <row r="250" spans="1:20" ht="285" x14ac:dyDescent="0.25">
      <c r="A250">
        <v>3333</v>
      </c>
      <c r="B250" s="3" t="s">
        <v>3333</v>
      </c>
      <c r="C250" s="3" t="s">
        <v>7443</v>
      </c>
      <c r="D250" s="9">
        <v>3500</v>
      </c>
      <c r="E250" s="8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 s="10">
        <v>105</v>
      </c>
      <c r="P250">
        <v>32.97</v>
      </c>
      <c r="Q250" t="s">
        <v>8324</v>
      </c>
      <c r="R250" t="s">
        <v>8327</v>
      </c>
      <c r="S250" s="14">
        <v>42148.676851851851</v>
      </c>
      <c r="T250" s="14">
        <v>42170.676851851851</v>
      </c>
    </row>
    <row r="251" spans="1:20" ht="255" x14ac:dyDescent="0.25">
      <c r="A251">
        <v>3821</v>
      </c>
      <c r="B251" s="3" t="s">
        <v>3818</v>
      </c>
      <c r="C251" s="3" t="s">
        <v>7930</v>
      </c>
      <c r="D251" s="9">
        <v>3500</v>
      </c>
      <c r="E251" s="8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8269</v>
      </c>
      <c r="O251" s="10">
        <v>105</v>
      </c>
      <c r="P251">
        <v>79.540000000000006</v>
      </c>
      <c r="Q251" t="s">
        <v>8324</v>
      </c>
      <c r="R251" t="s">
        <v>8327</v>
      </c>
      <c r="S251" s="14">
        <v>42341.180636574078</v>
      </c>
      <c r="T251" s="14">
        <v>42373.180636574078</v>
      </c>
    </row>
    <row r="252" spans="1:20" ht="330" x14ac:dyDescent="0.25">
      <c r="A252">
        <v>3350</v>
      </c>
      <c r="B252" s="3" t="s">
        <v>3349</v>
      </c>
      <c r="C252" s="3" t="s">
        <v>7460</v>
      </c>
      <c r="D252" s="9">
        <v>3500</v>
      </c>
      <c r="E252" s="8">
        <v>3655</v>
      </c>
      <c r="F252" t="s">
        <v>8218</v>
      </c>
      <c r="G252" t="s">
        <v>8242</v>
      </c>
      <c r="H252" t="s">
        <v>8248</v>
      </c>
      <c r="I252">
        <v>1448838000</v>
      </c>
      <c r="J252">
        <v>1445791811</v>
      </c>
      <c r="K252" t="b">
        <v>0</v>
      </c>
      <c r="L252">
        <v>51</v>
      </c>
      <c r="M252" t="b">
        <v>1</v>
      </c>
      <c r="N252" t="s">
        <v>8269</v>
      </c>
      <c r="O252" s="10">
        <v>104</v>
      </c>
      <c r="P252">
        <v>71.67</v>
      </c>
      <c r="Q252" t="s">
        <v>8324</v>
      </c>
      <c r="R252" t="s">
        <v>8327</v>
      </c>
      <c r="S252" s="14">
        <v>42302.701516203699</v>
      </c>
      <c r="T252" s="14">
        <v>42337.958333333328</v>
      </c>
    </row>
    <row r="253" spans="1:20" ht="270" x14ac:dyDescent="0.25">
      <c r="A253">
        <v>3488</v>
      </c>
      <c r="B253" s="3" t="s">
        <v>3487</v>
      </c>
      <c r="C253" s="3" t="s">
        <v>7598</v>
      </c>
      <c r="D253" s="9">
        <v>3000</v>
      </c>
      <c r="E253" s="8">
        <v>3636</v>
      </c>
      <c r="F253" t="s">
        <v>8218</v>
      </c>
      <c r="G253" t="s">
        <v>8223</v>
      </c>
      <c r="H253" t="s">
        <v>8245</v>
      </c>
      <c r="I253">
        <v>1429286400</v>
      </c>
      <c r="J253">
        <v>1427221560</v>
      </c>
      <c r="K253" t="b">
        <v>0</v>
      </c>
      <c r="L253">
        <v>29</v>
      </c>
      <c r="M253" t="b">
        <v>1</v>
      </c>
      <c r="N253" t="s">
        <v>8269</v>
      </c>
      <c r="O253" s="10">
        <v>121</v>
      </c>
      <c r="P253">
        <v>125.38</v>
      </c>
      <c r="Q253" t="s">
        <v>8324</v>
      </c>
      <c r="R253" t="s">
        <v>8327</v>
      </c>
      <c r="S253" s="14">
        <v>42087.768055555556</v>
      </c>
      <c r="T253" s="14">
        <v>42111.666666666672</v>
      </c>
    </row>
    <row r="254" spans="1:20" ht="270" x14ac:dyDescent="0.25">
      <c r="A254">
        <v>3715</v>
      </c>
      <c r="B254" s="3" t="s">
        <v>3712</v>
      </c>
      <c r="C254" s="3" t="s">
        <v>7825</v>
      </c>
      <c r="D254" s="9">
        <v>3500</v>
      </c>
      <c r="E254" s="8">
        <v>3590</v>
      </c>
      <c r="F254" t="s">
        <v>8218</v>
      </c>
      <c r="G254" t="s">
        <v>8224</v>
      </c>
      <c r="H254" t="s">
        <v>8246</v>
      </c>
      <c r="I254">
        <v>1427806320</v>
      </c>
      <c r="J254">
        <v>1422834819</v>
      </c>
      <c r="K254" t="b">
        <v>0</v>
      </c>
      <c r="L254">
        <v>27</v>
      </c>
      <c r="M254" t="b">
        <v>1</v>
      </c>
      <c r="N254" t="s">
        <v>8269</v>
      </c>
      <c r="O254" s="10">
        <v>103</v>
      </c>
      <c r="P254">
        <v>132.96</v>
      </c>
      <c r="Q254" t="s">
        <v>8324</v>
      </c>
      <c r="R254" t="s">
        <v>8327</v>
      </c>
      <c r="S254" s="14">
        <v>42036.995590277773</v>
      </c>
      <c r="T254" s="14">
        <v>42094.536111111112</v>
      </c>
    </row>
    <row r="255" spans="1:20" ht="225" x14ac:dyDescent="0.25">
      <c r="A255">
        <v>2813</v>
      </c>
      <c r="B255" s="3" t="s">
        <v>2813</v>
      </c>
      <c r="C255" s="3" t="s">
        <v>6923</v>
      </c>
      <c r="D255" s="9">
        <v>2800</v>
      </c>
      <c r="E255" s="8">
        <v>3572.12</v>
      </c>
      <c r="F255" t="s">
        <v>8218</v>
      </c>
      <c r="G255" t="s">
        <v>8223</v>
      </c>
      <c r="H255" t="s">
        <v>8245</v>
      </c>
      <c r="I255">
        <v>1481737761</v>
      </c>
      <c r="J255">
        <v>1479577761</v>
      </c>
      <c r="K255" t="b">
        <v>0</v>
      </c>
      <c r="L255">
        <v>96</v>
      </c>
      <c r="M255" t="b">
        <v>1</v>
      </c>
      <c r="N255" t="s">
        <v>8269</v>
      </c>
      <c r="O255" s="10">
        <v>128</v>
      </c>
      <c r="P255">
        <v>37.21</v>
      </c>
      <c r="Q255" t="s">
        <v>8324</v>
      </c>
      <c r="R255" t="s">
        <v>8327</v>
      </c>
      <c r="S255" s="14">
        <v>42693.742604166662</v>
      </c>
      <c r="T255" s="14">
        <v>42718.742604166662</v>
      </c>
    </row>
    <row r="256" spans="1:20" ht="300" x14ac:dyDescent="0.25">
      <c r="A256">
        <v>3689</v>
      </c>
      <c r="B256" s="3" t="s">
        <v>3686</v>
      </c>
      <c r="C256" s="3" t="s">
        <v>7799</v>
      </c>
      <c r="D256" s="9">
        <v>3000</v>
      </c>
      <c r="E256" s="8">
        <v>3550</v>
      </c>
      <c r="F256" t="s">
        <v>8218</v>
      </c>
      <c r="G256" t="s">
        <v>8223</v>
      </c>
      <c r="H256" t="s">
        <v>8245</v>
      </c>
      <c r="I256">
        <v>1434925500</v>
      </c>
      <c r="J256">
        <v>1432410639</v>
      </c>
      <c r="K256" t="b">
        <v>0</v>
      </c>
      <c r="L256">
        <v>62</v>
      </c>
      <c r="M256" t="b">
        <v>1</v>
      </c>
      <c r="N256" t="s">
        <v>8269</v>
      </c>
      <c r="O256" s="10">
        <v>118</v>
      </c>
      <c r="P256">
        <v>57.26</v>
      </c>
      <c r="Q256" t="s">
        <v>8324</v>
      </c>
      <c r="R256" t="s">
        <v>8327</v>
      </c>
      <c r="S256" s="14">
        <v>42147.826840277776</v>
      </c>
      <c r="T256" s="14">
        <v>42176.934027777781</v>
      </c>
    </row>
    <row r="257" spans="1:20" ht="300" x14ac:dyDescent="0.25">
      <c r="A257">
        <v>3150</v>
      </c>
      <c r="B257" s="3" t="s">
        <v>3150</v>
      </c>
      <c r="C257" s="3" t="s">
        <v>7260</v>
      </c>
      <c r="D257" s="9">
        <v>3500</v>
      </c>
      <c r="E257" s="8">
        <v>3535</v>
      </c>
      <c r="F257" t="s">
        <v>8218</v>
      </c>
      <c r="G257" t="s">
        <v>8223</v>
      </c>
      <c r="H257" t="s">
        <v>8245</v>
      </c>
      <c r="I257">
        <v>1295928000</v>
      </c>
      <c r="J257">
        <v>1288160403</v>
      </c>
      <c r="K257" t="b">
        <v>1</v>
      </c>
      <c r="L257">
        <v>104</v>
      </c>
      <c r="M257" t="b">
        <v>1</v>
      </c>
      <c r="N257" t="s">
        <v>8269</v>
      </c>
      <c r="O257" s="10">
        <v>101</v>
      </c>
      <c r="P257">
        <v>33.99</v>
      </c>
      <c r="Q257" t="s">
        <v>8324</v>
      </c>
      <c r="R257" t="s">
        <v>8327</v>
      </c>
      <c r="S257" s="14">
        <v>40478.263923611114</v>
      </c>
      <c r="T257" s="14">
        <v>40568.166666666664</v>
      </c>
    </row>
    <row r="258" spans="1:20" ht="300" x14ac:dyDescent="0.25">
      <c r="A258">
        <v>3671</v>
      </c>
      <c r="B258" s="3" t="s">
        <v>3668</v>
      </c>
      <c r="C258" s="3" t="s">
        <v>7781</v>
      </c>
      <c r="D258" s="9">
        <v>3500</v>
      </c>
      <c r="E258" s="8">
        <v>3530</v>
      </c>
      <c r="F258" t="s">
        <v>8218</v>
      </c>
      <c r="G258" t="s">
        <v>8223</v>
      </c>
      <c r="H258" t="s">
        <v>8245</v>
      </c>
      <c r="I258">
        <v>1405915140</v>
      </c>
      <c r="J258">
        <v>1404140667</v>
      </c>
      <c r="K258" t="b">
        <v>0</v>
      </c>
      <c r="L258">
        <v>40</v>
      </c>
      <c r="M258" t="b">
        <v>1</v>
      </c>
      <c r="N258" t="s">
        <v>8269</v>
      </c>
      <c r="O258" s="10">
        <v>101</v>
      </c>
      <c r="P258">
        <v>88.25</v>
      </c>
      <c r="Q258" t="s">
        <v>8324</v>
      </c>
      <c r="R258" t="s">
        <v>8327</v>
      </c>
      <c r="S258" s="14">
        <v>41820.62809027778</v>
      </c>
      <c r="T258" s="14">
        <v>41841.165972222225</v>
      </c>
    </row>
    <row r="259" spans="1:20" ht="255" x14ac:dyDescent="0.25">
      <c r="A259">
        <v>4106</v>
      </c>
      <c r="B259" s="3" t="s">
        <v>4102</v>
      </c>
      <c r="C259" s="3" t="s">
        <v>8209</v>
      </c>
      <c r="D259" s="9">
        <v>5000</v>
      </c>
      <c r="E259" s="8">
        <v>3530</v>
      </c>
      <c r="F259" t="s">
        <v>8220</v>
      </c>
      <c r="G259" t="s">
        <v>8223</v>
      </c>
      <c r="H259" t="s">
        <v>8245</v>
      </c>
      <c r="I259">
        <v>1427936400</v>
      </c>
      <c r="J259">
        <v>1424221866</v>
      </c>
      <c r="K259" t="b">
        <v>0</v>
      </c>
      <c r="L259">
        <v>33</v>
      </c>
      <c r="M259" t="b">
        <v>0</v>
      </c>
      <c r="N259" t="s">
        <v>8269</v>
      </c>
      <c r="O259" s="10">
        <v>71</v>
      </c>
      <c r="P259">
        <v>106.97</v>
      </c>
      <c r="Q259" t="s">
        <v>8324</v>
      </c>
      <c r="R259" t="s">
        <v>8327</v>
      </c>
      <c r="S259" s="14">
        <v>42053.049375000002</v>
      </c>
      <c r="T259" s="14">
        <v>42096.041666666672</v>
      </c>
    </row>
    <row r="260" spans="1:20" ht="270" x14ac:dyDescent="0.25">
      <c r="A260">
        <v>3382</v>
      </c>
      <c r="B260" s="3" t="s">
        <v>3381</v>
      </c>
      <c r="C260" s="3" t="s">
        <v>7492</v>
      </c>
      <c r="D260" s="9">
        <v>3500</v>
      </c>
      <c r="E260" s="8">
        <v>3526</v>
      </c>
      <c r="F260" t="s">
        <v>8218</v>
      </c>
      <c r="G260" t="s">
        <v>8224</v>
      </c>
      <c r="H260" t="s">
        <v>8246</v>
      </c>
      <c r="I260">
        <v>1470092340</v>
      </c>
      <c r="J260">
        <v>1467973256</v>
      </c>
      <c r="K260" t="b">
        <v>0</v>
      </c>
      <c r="L260">
        <v>46</v>
      </c>
      <c r="M260" t="b">
        <v>1</v>
      </c>
      <c r="N260" t="s">
        <v>8269</v>
      </c>
      <c r="O260" s="10">
        <v>101</v>
      </c>
      <c r="P260">
        <v>76.650000000000006</v>
      </c>
      <c r="Q260" t="s">
        <v>8324</v>
      </c>
      <c r="R260" t="s">
        <v>8327</v>
      </c>
      <c r="S260" s="14">
        <v>42559.431203703702</v>
      </c>
      <c r="T260" s="14">
        <v>42583.957638888889</v>
      </c>
    </row>
    <row r="261" spans="1:20" ht="195" x14ac:dyDescent="0.25">
      <c r="A261">
        <v>3151</v>
      </c>
      <c r="B261" s="3" t="s">
        <v>3151</v>
      </c>
      <c r="C261" s="3" t="s">
        <v>7261</v>
      </c>
      <c r="D261" s="9">
        <v>3500</v>
      </c>
      <c r="E261" s="8">
        <v>3514</v>
      </c>
      <c r="F261" t="s">
        <v>8218</v>
      </c>
      <c r="G261" t="s">
        <v>8223</v>
      </c>
      <c r="H261" t="s">
        <v>8245</v>
      </c>
      <c r="I261">
        <v>1410379774</v>
      </c>
      <c r="J261">
        <v>1407787774</v>
      </c>
      <c r="K261" t="b">
        <v>1</v>
      </c>
      <c r="L261">
        <v>34</v>
      </c>
      <c r="M261" t="b">
        <v>1</v>
      </c>
      <c r="N261" t="s">
        <v>8269</v>
      </c>
      <c r="O261" s="10">
        <v>100</v>
      </c>
      <c r="P261">
        <v>103.35</v>
      </c>
      <c r="Q261" t="s">
        <v>8324</v>
      </c>
      <c r="R261" t="s">
        <v>8327</v>
      </c>
      <c r="S261" s="14">
        <v>41862.83997685185</v>
      </c>
      <c r="T261" s="14">
        <v>41892.83997685185</v>
      </c>
    </row>
    <row r="262" spans="1:20" ht="285" x14ac:dyDescent="0.25">
      <c r="A262">
        <v>3387</v>
      </c>
      <c r="B262" s="3" t="s">
        <v>3386</v>
      </c>
      <c r="C262" s="3" t="s">
        <v>7497</v>
      </c>
      <c r="D262" s="9">
        <v>3000</v>
      </c>
      <c r="E262" s="8">
        <v>3506</v>
      </c>
      <c r="F262" t="s">
        <v>8218</v>
      </c>
      <c r="G262" t="s">
        <v>8223</v>
      </c>
      <c r="H262" t="s">
        <v>8245</v>
      </c>
      <c r="I262">
        <v>1418581088</v>
      </c>
      <c r="J262">
        <v>1415125088</v>
      </c>
      <c r="K262" t="b">
        <v>0</v>
      </c>
      <c r="L262">
        <v>35</v>
      </c>
      <c r="M262" t="b">
        <v>1</v>
      </c>
      <c r="N262" t="s">
        <v>8269</v>
      </c>
      <c r="O262" s="10">
        <v>117</v>
      </c>
      <c r="P262">
        <v>100.17</v>
      </c>
      <c r="Q262" t="s">
        <v>8324</v>
      </c>
      <c r="R262" t="s">
        <v>8327</v>
      </c>
      <c r="S262" s="14">
        <v>41947.762592592589</v>
      </c>
      <c r="T262" s="14">
        <v>41987.762592592597</v>
      </c>
    </row>
    <row r="263" spans="1:20" ht="255" x14ac:dyDescent="0.25">
      <c r="A263">
        <v>3299</v>
      </c>
      <c r="B263" s="3" t="s">
        <v>3299</v>
      </c>
      <c r="C263" s="3" t="s">
        <v>7409</v>
      </c>
      <c r="D263" s="9">
        <v>3000</v>
      </c>
      <c r="E263" s="8">
        <v>3486</v>
      </c>
      <c r="F263" t="s">
        <v>8218</v>
      </c>
      <c r="G263" t="s">
        <v>8223</v>
      </c>
      <c r="H263" t="s">
        <v>8245</v>
      </c>
      <c r="I263">
        <v>1444860063</v>
      </c>
      <c r="J263">
        <v>1442268063</v>
      </c>
      <c r="K263" t="b">
        <v>0</v>
      </c>
      <c r="L263">
        <v>63</v>
      </c>
      <c r="M263" t="b">
        <v>1</v>
      </c>
      <c r="N263" t="s">
        <v>8269</v>
      </c>
      <c r="O263" s="10">
        <v>116</v>
      </c>
      <c r="P263">
        <v>55.33</v>
      </c>
      <c r="Q263" t="s">
        <v>8324</v>
      </c>
      <c r="R263" t="s">
        <v>8327</v>
      </c>
      <c r="S263" s="14">
        <v>42261.917395833334</v>
      </c>
      <c r="T263" s="14">
        <v>42291.917395833334</v>
      </c>
    </row>
    <row r="264" spans="1:20" ht="135" x14ac:dyDescent="0.25">
      <c r="A264">
        <v>3167</v>
      </c>
      <c r="B264" s="3" t="s">
        <v>3167</v>
      </c>
      <c r="C264" s="3" t="s">
        <v>7277</v>
      </c>
      <c r="D264" s="9">
        <v>3000</v>
      </c>
      <c r="E264" s="8">
        <v>3485</v>
      </c>
      <c r="F264" t="s">
        <v>8218</v>
      </c>
      <c r="G264" t="s">
        <v>8223</v>
      </c>
      <c r="H264" t="s">
        <v>8245</v>
      </c>
      <c r="I264">
        <v>1406952781</v>
      </c>
      <c r="J264">
        <v>1405743181</v>
      </c>
      <c r="K264" t="b">
        <v>1</v>
      </c>
      <c r="L264">
        <v>55</v>
      </c>
      <c r="M264" t="b">
        <v>1</v>
      </c>
      <c r="N264" t="s">
        <v>8269</v>
      </c>
      <c r="O264" s="10">
        <v>116</v>
      </c>
      <c r="P264">
        <v>63.36</v>
      </c>
      <c r="Q264" t="s">
        <v>8324</v>
      </c>
      <c r="R264" t="s">
        <v>8327</v>
      </c>
      <c r="S264" s="14">
        <v>41839.175706018519</v>
      </c>
      <c r="T264" s="14">
        <v>41853.175706018519</v>
      </c>
    </row>
    <row r="265" spans="1:20" ht="300" x14ac:dyDescent="0.25">
      <c r="A265">
        <v>3560</v>
      </c>
      <c r="B265" s="3" t="s">
        <v>3559</v>
      </c>
      <c r="C265" s="3" t="s">
        <v>7670</v>
      </c>
      <c r="D265" s="9">
        <v>3200</v>
      </c>
      <c r="E265" s="8">
        <v>3470</v>
      </c>
      <c r="F265" t="s">
        <v>8218</v>
      </c>
      <c r="G265" t="s">
        <v>8228</v>
      </c>
      <c r="H265" t="s">
        <v>8250</v>
      </c>
      <c r="I265">
        <v>1432694700</v>
      </c>
      <c r="J265">
        <v>1429651266</v>
      </c>
      <c r="K265" t="b">
        <v>0</v>
      </c>
      <c r="L265">
        <v>74</v>
      </c>
      <c r="M265" t="b">
        <v>1</v>
      </c>
      <c r="N265" t="s">
        <v>8269</v>
      </c>
      <c r="O265" s="10">
        <v>108</v>
      </c>
      <c r="P265">
        <v>46.89</v>
      </c>
      <c r="Q265" t="s">
        <v>8324</v>
      </c>
      <c r="R265" t="s">
        <v>8327</v>
      </c>
      <c r="S265" s="14">
        <v>42115.889652777783</v>
      </c>
      <c r="T265" s="14">
        <v>42151.114583333328</v>
      </c>
    </row>
    <row r="266" spans="1:20" ht="270" x14ac:dyDescent="0.25">
      <c r="A266">
        <v>3584</v>
      </c>
      <c r="B266" s="3" t="s">
        <v>3583</v>
      </c>
      <c r="C266" s="3" t="s">
        <v>7694</v>
      </c>
      <c r="D266" s="9">
        <v>3000</v>
      </c>
      <c r="E266" s="8">
        <v>3465</v>
      </c>
      <c r="F266" t="s">
        <v>8218</v>
      </c>
      <c r="G266" t="s">
        <v>8224</v>
      </c>
      <c r="H266" t="s">
        <v>8246</v>
      </c>
      <c r="I266">
        <v>1436772944</v>
      </c>
      <c r="J266">
        <v>1434180944</v>
      </c>
      <c r="K266" t="b">
        <v>0</v>
      </c>
      <c r="L266">
        <v>112</v>
      </c>
      <c r="M266" t="b">
        <v>1</v>
      </c>
      <c r="N266" t="s">
        <v>8269</v>
      </c>
      <c r="O266" s="10">
        <v>116</v>
      </c>
      <c r="P266">
        <v>30.94</v>
      </c>
      <c r="Q266" t="s">
        <v>8324</v>
      </c>
      <c r="R266" t="s">
        <v>8327</v>
      </c>
      <c r="S266" s="14">
        <v>42168.316481481481</v>
      </c>
      <c r="T266" s="14">
        <v>42198.316481481481</v>
      </c>
    </row>
    <row r="267" spans="1:20" ht="135" x14ac:dyDescent="0.25">
      <c r="A267">
        <v>3720</v>
      </c>
      <c r="B267" s="3" t="s">
        <v>3717</v>
      </c>
      <c r="C267" s="3" t="s">
        <v>7830</v>
      </c>
      <c r="D267" s="9">
        <v>3300</v>
      </c>
      <c r="E267" s="8">
        <v>3449</v>
      </c>
      <c r="F267" t="s">
        <v>8218</v>
      </c>
      <c r="G267" t="s">
        <v>8223</v>
      </c>
      <c r="H267" t="s">
        <v>8245</v>
      </c>
      <c r="I267">
        <v>1435881006</v>
      </c>
      <c r="J267">
        <v>1433980206</v>
      </c>
      <c r="K267" t="b">
        <v>0</v>
      </c>
      <c r="L267">
        <v>40</v>
      </c>
      <c r="M267" t="b">
        <v>1</v>
      </c>
      <c r="N267" t="s">
        <v>8269</v>
      </c>
      <c r="O267" s="10">
        <v>105</v>
      </c>
      <c r="P267">
        <v>86.23</v>
      </c>
      <c r="Q267" t="s">
        <v>8324</v>
      </c>
      <c r="R267" t="s">
        <v>8327</v>
      </c>
      <c r="S267" s="14">
        <v>42165.993125000001</v>
      </c>
      <c r="T267" s="14">
        <v>42187.993125000001</v>
      </c>
    </row>
    <row r="268" spans="1:20" ht="195" x14ac:dyDescent="0.25">
      <c r="A268">
        <v>522</v>
      </c>
      <c r="B268" s="3" t="s">
        <v>523</v>
      </c>
      <c r="C268" s="3" t="s">
        <v>4632</v>
      </c>
      <c r="D268" s="9">
        <v>3000</v>
      </c>
      <c r="E268" s="8">
        <v>3440</v>
      </c>
      <c r="F268" t="s">
        <v>8218</v>
      </c>
      <c r="G268" t="s">
        <v>8223</v>
      </c>
      <c r="H268" t="s">
        <v>8245</v>
      </c>
      <c r="I268">
        <v>1458518325</v>
      </c>
      <c r="J268">
        <v>1456793925</v>
      </c>
      <c r="K268" t="b">
        <v>0</v>
      </c>
      <c r="L268">
        <v>31</v>
      </c>
      <c r="M268" t="b">
        <v>1</v>
      </c>
      <c r="N268" t="s">
        <v>8269</v>
      </c>
      <c r="O268" s="10">
        <v>115</v>
      </c>
      <c r="P268">
        <v>110.97</v>
      </c>
      <c r="Q268" t="s">
        <v>8324</v>
      </c>
      <c r="R268" t="s">
        <v>8327</v>
      </c>
      <c r="S268" s="14">
        <v>42430.040798611109</v>
      </c>
      <c r="T268" s="14">
        <v>42449.999131944445</v>
      </c>
    </row>
    <row r="269" spans="1:20" ht="315" x14ac:dyDescent="0.25">
      <c r="A269">
        <v>2977</v>
      </c>
      <c r="B269" s="3" t="s">
        <v>2977</v>
      </c>
      <c r="C269" s="3" t="s">
        <v>7087</v>
      </c>
      <c r="D269" s="9">
        <v>3000</v>
      </c>
      <c r="E269" s="8">
        <v>3407</v>
      </c>
      <c r="F269" t="s">
        <v>8218</v>
      </c>
      <c r="G269" t="s">
        <v>8223</v>
      </c>
      <c r="H269" t="s">
        <v>8245</v>
      </c>
      <c r="I269">
        <v>1427076840</v>
      </c>
      <c r="J269">
        <v>1421960934</v>
      </c>
      <c r="K269" t="b">
        <v>0</v>
      </c>
      <c r="L269">
        <v>30</v>
      </c>
      <c r="M269" t="b">
        <v>1</v>
      </c>
      <c r="N269" t="s">
        <v>8269</v>
      </c>
      <c r="O269" s="10">
        <v>114</v>
      </c>
      <c r="P269">
        <v>113.57</v>
      </c>
      <c r="Q269" t="s">
        <v>8324</v>
      </c>
      <c r="R269" t="s">
        <v>8327</v>
      </c>
      <c r="S269" s="14">
        <v>42026.88118055556</v>
      </c>
      <c r="T269" s="14">
        <v>42086.093055555553</v>
      </c>
    </row>
    <row r="270" spans="1:20" ht="315" x14ac:dyDescent="0.25">
      <c r="A270">
        <v>2900</v>
      </c>
      <c r="B270" s="3" t="s">
        <v>2900</v>
      </c>
      <c r="C270" s="3" t="s">
        <v>7010</v>
      </c>
      <c r="D270" s="9">
        <v>5500</v>
      </c>
      <c r="E270" s="8">
        <v>3405</v>
      </c>
      <c r="F270" t="s">
        <v>8220</v>
      </c>
      <c r="G270" t="s">
        <v>8223</v>
      </c>
      <c r="H270" t="s">
        <v>8245</v>
      </c>
      <c r="I270">
        <v>1407562632</v>
      </c>
      <c r="J270">
        <v>1404970632</v>
      </c>
      <c r="K270" t="b">
        <v>0</v>
      </c>
      <c r="L270">
        <v>7</v>
      </c>
      <c r="M270" t="b">
        <v>0</v>
      </c>
      <c r="N270" t="s">
        <v>8269</v>
      </c>
      <c r="O270" s="10">
        <v>62</v>
      </c>
      <c r="P270">
        <v>486.43</v>
      </c>
      <c r="Q270" t="s">
        <v>8324</v>
      </c>
      <c r="R270" t="s">
        <v>8327</v>
      </c>
      <c r="S270" s="14">
        <v>41830.234166666669</v>
      </c>
      <c r="T270" s="14">
        <v>41860.234166666669</v>
      </c>
    </row>
    <row r="271" spans="1:20" ht="300" x14ac:dyDescent="0.25">
      <c r="A271">
        <v>3611</v>
      </c>
      <c r="B271" s="3" t="s">
        <v>3610</v>
      </c>
      <c r="C271" s="3" t="s">
        <v>7721</v>
      </c>
      <c r="D271" s="9">
        <v>2500</v>
      </c>
      <c r="E271" s="8">
        <v>3400</v>
      </c>
      <c r="F271" t="s">
        <v>8218</v>
      </c>
      <c r="G271" t="s">
        <v>8224</v>
      </c>
      <c r="H271" t="s">
        <v>8246</v>
      </c>
      <c r="I271">
        <v>1428483201</v>
      </c>
      <c r="J271">
        <v>1425891201</v>
      </c>
      <c r="K271" t="b">
        <v>0</v>
      </c>
      <c r="L271">
        <v>51</v>
      </c>
      <c r="M271" t="b">
        <v>1</v>
      </c>
      <c r="N271" t="s">
        <v>8269</v>
      </c>
      <c r="O271" s="10">
        <v>136</v>
      </c>
      <c r="P271">
        <v>66.67</v>
      </c>
      <c r="Q271" t="s">
        <v>8324</v>
      </c>
      <c r="R271" t="s">
        <v>8327</v>
      </c>
      <c r="S271" s="14">
        <v>42072.370381944449</v>
      </c>
      <c r="T271" s="14">
        <v>42102.370381944449</v>
      </c>
    </row>
    <row r="272" spans="1:20" ht="165" x14ac:dyDescent="0.25">
      <c r="A272">
        <v>3223</v>
      </c>
      <c r="B272" s="3" t="s">
        <v>3223</v>
      </c>
      <c r="C272" s="3" t="s">
        <v>7333</v>
      </c>
      <c r="D272" s="9">
        <v>3100</v>
      </c>
      <c r="E272" s="8">
        <v>3395</v>
      </c>
      <c r="F272" t="s">
        <v>8218</v>
      </c>
      <c r="G272" t="s">
        <v>8223</v>
      </c>
      <c r="H272" t="s">
        <v>8245</v>
      </c>
      <c r="I272">
        <v>1440100976</v>
      </c>
      <c r="J272">
        <v>1437508976</v>
      </c>
      <c r="K272" t="b">
        <v>1</v>
      </c>
      <c r="L272">
        <v>74</v>
      </c>
      <c r="M272" t="b">
        <v>1</v>
      </c>
      <c r="N272" t="s">
        <v>8269</v>
      </c>
      <c r="O272" s="10">
        <v>110</v>
      </c>
      <c r="P272">
        <v>45.88</v>
      </c>
      <c r="Q272" t="s">
        <v>8324</v>
      </c>
      <c r="R272" t="s">
        <v>8327</v>
      </c>
      <c r="S272" s="14">
        <v>42206.835370370376</v>
      </c>
      <c r="T272" s="14">
        <v>42236.835370370376</v>
      </c>
    </row>
    <row r="273" spans="1:20" ht="270" x14ac:dyDescent="0.25">
      <c r="A273">
        <v>3604</v>
      </c>
      <c r="B273" s="3" t="s">
        <v>3603</v>
      </c>
      <c r="C273" s="3" t="s">
        <v>7714</v>
      </c>
      <c r="D273" s="9">
        <v>3000</v>
      </c>
      <c r="E273" s="8">
        <v>3385</v>
      </c>
      <c r="F273" t="s">
        <v>8218</v>
      </c>
      <c r="G273" t="s">
        <v>8223</v>
      </c>
      <c r="H273" t="s">
        <v>8245</v>
      </c>
      <c r="I273">
        <v>1461913140</v>
      </c>
      <c r="J273">
        <v>1461370956</v>
      </c>
      <c r="K273" t="b">
        <v>0</v>
      </c>
      <c r="L273">
        <v>69</v>
      </c>
      <c r="M273" t="b">
        <v>1</v>
      </c>
      <c r="N273" t="s">
        <v>8269</v>
      </c>
      <c r="O273" s="10">
        <v>113</v>
      </c>
      <c r="P273">
        <v>49.06</v>
      </c>
      <c r="Q273" t="s">
        <v>8324</v>
      </c>
      <c r="R273" t="s">
        <v>8327</v>
      </c>
      <c r="S273" s="14">
        <v>42483.015694444446</v>
      </c>
      <c r="T273" s="14">
        <v>42489.290972222225</v>
      </c>
    </row>
    <row r="274" spans="1:20" ht="210" x14ac:dyDescent="0.25">
      <c r="A274">
        <v>3680</v>
      </c>
      <c r="B274" s="3" t="s">
        <v>3677</v>
      </c>
      <c r="C274" s="3" t="s">
        <v>7790</v>
      </c>
      <c r="D274" s="9">
        <v>3000</v>
      </c>
      <c r="E274" s="8">
        <v>3383</v>
      </c>
      <c r="F274" t="s">
        <v>8218</v>
      </c>
      <c r="G274" t="s">
        <v>8223</v>
      </c>
      <c r="H274" t="s">
        <v>8245</v>
      </c>
      <c r="I274">
        <v>1475664834</v>
      </c>
      <c r="J274">
        <v>1473850434</v>
      </c>
      <c r="K274" t="b">
        <v>0</v>
      </c>
      <c r="L274">
        <v>34</v>
      </c>
      <c r="M274" t="b">
        <v>1</v>
      </c>
      <c r="N274" t="s">
        <v>8269</v>
      </c>
      <c r="O274" s="10">
        <v>113</v>
      </c>
      <c r="P274">
        <v>99.5</v>
      </c>
      <c r="Q274" t="s">
        <v>8324</v>
      </c>
      <c r="R274" t="s">
        <v>8327</v>
      </c>
      <c r="S274" s="14">
        <v>42627.454097222217</v>
      </c>
      <c r="T274" s="14">
        <v>42648.454097222217</v>
      </c>
    </row>
    <row r="275" spans="1:20" ht="285" x14ac:dyDescent="0.25">
      <c r="A275">
        <v>3526</v>
      </c>
      <c r="B275" s="3" t="s">
        <v>3525</v>
      </c>
      <c r="C275" s="3" t="s">
        <v>7636</v>
      </c>
      <c r="D275" s="9">
        <v>3300</v>
      </c>
      <c r="E275" s="8">
        <v>3366</v>
      </c>
      <c r="F275" t="s">
        <v>8218</v>
      </c>
      <c r="G275" t="s">
        <v>8223</v>
      </c>
      <c r="H275" t="s">
        <v>8245</v>
      </c>
      <c r="I275">
        <v>1461823140</v>
      </c>
      <c r="J275">
        <v>1459411371</v>
      </c>
      <c r="K275" t="b">
        <v>0</v>
      </c>
      <c r="L275">
        <v>34</v>
      </c>
      <c r="M275" t="b">
        <v>1</v>
      </c>
      <c r="N275" t="s">
        <v>8269</v>
      </c>
      <c r="O275" s="10">
        <v>102</v>
      </c>
      <c r="P275">
        <v>99</v>
      </c>
      <c r="Q275" t="s">
        <v>8324</v>
      </c>
      <c r="R275" t="s">
        <v>8327</v>
      </c>
      <c r="S275" s="14">
        <v>42460.335312499999</v>
      </c>
      <c r="T275" s="14">
        <v>42488.249305555553</v>
      </c>
    </row>
    <row r="276" spans="1:20" ht="270" x14ac:dyDescent="0.25">
      <c r="A276">
        <v>2806</v>
      </c>
      <c r="B276" s="3" t="s">
        <v>2806</v>
      </c>
      <c r="C276" s="3" t="s">
        <v>6916</v>
      </c>
      <c r="D276" s="9">
        <v>3000</v>
      </c>
      <c r="E276" s="8">
        <v>3363</v>
      </c>
      <c r="F276" t="s">
        <v>8218</v>
      </c>
      <c r="G276" t="s">
        <v>8224</v>
      </c>
      <c r="H276" t="s">
        <v>8246</v>
      </c>
      <c r="I276">
        <v>1438772400</v>
      </c>
      <c r="J276">
        <v>1435645490</v>
      </c>
      <c r="K276" t="b">
        <v>0</v>
      </c>
      <c r="L276">
        <v>76</v>
      </c>
      <c r="M276" t="b">
        <v>1</v>
      </c>
      <c r="N276" t="s">
        <v>8269</v>
      </c>
      <c r="O276" s="10">
        <v>112</v>
      </c>
      <c r="P276">
        <v>44.25</v>
      </c>
      <c r="Q276" t="s">
        <v>8324</v>
      </c>
      <c r="R276" t="s">
        <v>8327</v>
      </c>
      <c r="S276" s="14">
        <v>42185.267245370371</v>
      </c>
      <c r="T276" s="14">
        <v>42221.458333333328</v>
      </c>
    </row>
    <row r="277" spans="1:20" ht="270" x14ac:dyDescent="0.25">
      <c r="A277">
        <v>3322</v>
      </c>
      <c r="B277" s="3" t="s">
        <v>3322</v>
      </c>
      <c r="C277" s="3" t="s">
        <v>7432</v>
      </c>
      <c r="D277" s="9">
        <v>3300</v>
      </c>
      <c r="E277" s="8">
        <v>3350</v>
      </c>
      <c r="F277" t="s">
        <v>8218</v>
      </c>
      <c r="G277" t="s">
        <v>8223</v>
      </c>
      <c r="H277" t="s">
        <v>8245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8269</v>
      </c>
      <c r="O277" s="10">
        <v>102</v>
      </c>
      <c r="P277">
        <v>145.65</v>
      </c>
      <c r="Q277" t="s">
        <v>8324</v>
      </c>
      <c r="R277" t="s">
        <v>8327</v>
      </c>
      <c r="S277" s="14">
        <v>42521.010370370372</v>
      </c>
      <c r="T277" s="14">
        <v>42543.163194444445</v>
      </c>
    </row>
    <row r="278" spans="1:20" ht="285" x14ac:dyDescent="0.25">
      <c r="A278">
        <v>3341</v>
      </c>
      <c r="B278" s="3" t="s">
        <v>3341</v>
      </c>
      <c r="C278" s="3" t="s">
        <v>7451</v>
      </c>
      <c r="D278" s="9">
        <v>3350</v>
      </c>
      <c r="E278" s="8">
        <v>3350</v>
      </c>
      <c r="F278" t="s">
        <v>8218</v>
      </c>
      <c r="G278" t="s">
        <v>8224</v>
      </c>
      <c r="H278" t="s">
        <v>8246</v>
      </c>
      <c r="I278">
        <v>1465750800</v>
      </c>
      <c r="J278">
        <v>1463771421</v>
      </c>
      <c r="K278" t="b">
        <v>0</v>
      </c>
      <c r="L278">
        <v>28</v>
      </c>
      <c r="M278" t="b">
        <v>1</v>
      </c>
      <c r="N278" t="s">
        <v>8269</v>
      </c>
      <c r="O278" s="10">
        <v>100</v>
      </c>
      <c r="P278">
        <v>119.64</v>
      </c>
      <c r="Q278" t="s">
        <v>8324</v>
      </c>
      <c r="R278" t="s">
        <v>8327</v>
      </c>
      <c r="S278" s="14">
        <v>42510.798854166671</v>
      </c>
      <c r="T278" s="14">
        <v>42533.708333333328</v>
      </c>
    </row>
    <row r="279" spans="1:20" ht="285" x14ac:dyDescent="0.25">
      <c r="A279">
        <v>3661</v>
      </c>
      <c r="B279" s="3" t="s">
        <v>3658</v>
      </c>
      <c r="C279" s="3" t="s">
        <v>7771</v>
      </c>
      <c r="D279" s="9">
        <v>3000</v>
      </c>
      <c r="E279" s="8">
        <v>3330</v>
      </c>
      <c r="F279" t="s">
        <v>8218</v>
      </c>
      <c r="G279" t="s">
        <v>8223</v>
      </c>
      <c r="H279" t="s">
        <v>8245</v>
      </c>
      <c r="I279">
        <v>1460260800</v>
      </c>
      <c r="J279">
        <v>1458336672</v>
      </c>
      <c r="K279" t="b">
        <v>0</v>
      </c>
      <c r="L279">
        <v>36</v>
      </c>
      <c r="M279" t="b">
        <v>1</v>
      </c>
      <c r="N279" t="s">
        <v>8269</v>
      </c>
      <c r="O279" s="10">
        <v>111</v>
      </c>
      <c r="P279">
        <v>92.5</v>
      </c>
      <c r="Q279" t="s">
        <v>8324</v>
      </c>
      <c r="R279" t="s">
        <v>8327</v>
      </c>
      <c r="S279" s="14">
        <v>42447.896666666667</v>
      </c>
      <c r="T279" s="14">
        <v>42470.166666666672</v>
      </c>
    </row>
    <row r="280" spans="1:20" ht="180" x14ac:dyDescent="0.25">
      <c r="A280">
        <v>2831</v>
      </c>
      <c r="B280" s="3" t="s">
        <v>2831</v>
      </c>
      <c r="C280" s="3" t="s">
        <v>6941</v>
      </c>
      <c r="D280" s="9">
        <v>3000</v>
      </c>
      <c r="E280" s="8">
        <v>3320</v>
      </c>
      <c r="F280" t="s">
        <v>8218</v>
      </c>
      <c r="G280" t="s">
        <v>8223</v>
      </c>
      <c r="H280" t="s">
        <v>8245</v>
      </c>
      <c r="I280">
        <v>1437076070</v>
      </c>
      <c r="J280">
        <v>1434484070</v>
      </c>
      <c r="K280" t="b">
        <v>0</v>
      </c>
      <c r="L280">
        <v>52</v>
      </c>
      <c r="M280" t="b">
        <v>1</v>
      </c>
      <c r="N280" t="s">
        <v>8269</v>
      </c>
      <c r="O280" s="10">
        <v>111</v>
      </c>
      <c r="P280">
        <v>63.85</v>
      </c>
      <c r="Q280" t="s">
        <v>8324</v>
      </c>
      <c r="R280" t="s">
        <v>8327</v>
      </c>
      <c r="S280" s="14">
        <v>42171.824884259258</v>
      </c>
      <c r="T280" s="14">
        <v>42201.824884259258</v>
      </c>
    </row>
    <row r="281" spans="1:20" ht="240" x14ac:dyDescent="0.25">
      <c r="A281">
        <v>3593</v>
      </c>
      <c r="B281" s="3" t="s">
        <v>3592</v>
      </c>
      <c r="C281" s="3" t="s">
        <v>7703</v>
      </c>
      <c r="D281" s="9">
        <v>3000</v>
      </c>
      <c r="E281" s="8">
        <v>3319</v>
      </c>
      <c r="F281" t="s">
        <v>8218</v>
      </c>
      <c r="G281" t="s">
        <v>8223</v>
      </c>
      <c r="H281" t="s">
        <v>8245</v>
      </c>
      <c r="I281">
        <v>1420489560</v>
      </c>
      <c r="J281">
        <v>1417469639</v>
      </c>
      <c r="K281" t="b">
        <v>0</v>
      </c>
      <c r="L281">
        <v>43</v>
      </c>
      <c r="M281" t="b">
        <v>1</v>
      </c>
      <c r="N281" t="s">
        <v>8269</v>
      </c>
      <c r="O281" s="10">
        <v>111</v>
      </c>
      <c r="P281">
        <v>77.19</v>
      </c>
      <c r="Q281" t="s">
        <v>8324</v>
      </c>
      <c r="R281" t="s">
        <v>8327</v>
      </c>
      <c r="S281" s="14">
        <v>41974.898599537039</v>
      </c>
      <c r="T281" s="14">
        <v>42009.851388888885</v>
      </c>
    </row>
    <row r="282" spans="1:20" ht="285" x14ac:dyDescent="0.25">
      <c r="A282">
        <v>3261</v>
      </c>
      <c r="B282" s="3" t="s">
        <v>3261</v>
      </c>
      <c r="C282" s="3" t="s">
        <v>7371</v>
      </c>
      <c r="D282" s="9">
        <v>3300</v>
      </c>
      <c r="E282" s="8">
        <v>3315</v>
      </c>
      <c r="F282" t="s">
        <v>8218</v>
      </c>
      <c r="G282" t="s">
        <v>8223</v>
      </c>
      <c r="H282" t="s">
        <v>8245</v>
      </c>
      <c r="I282">
        <v>1437067476</v>
      </c>
      <c r="J282">
        <v>1434475476</v>
      </c>
      <c r="K282" t="b">
        <v>1</v>
      </c>
      <c r="L282">
        <v>49</v>
      </c>
      <c r="M282" t="b">
        <v>1</v>
      </c>
      <c r="N282" t="s">
        <v>8269</v>
      </c>
      <c r="O282" s="10">
        <v>100</v>
      </c>
      <c r="P282">
        <v>67.650000000000006</v>
      </c>
      <c r="Q282" t="s">
        <v>8324</v>
      </c>
      <c r="R282" t="s">
        <v>8327</v>
      </c>
      <c r="S282" s="14">
        <v>42171.725416666668</v>
      </c>
      <c r="T282" s="14">
        <v>42201.725416666668</v>
      </c>
    </row>
    <row r="283" spans="1:20" ht="300" x14ac:dyDescent="0.25">
      <c r="A283">
        <v>3513</v>
      </c>
      <c r="B283" s="3" t="s">
        <v>3512</v>
      </c>
      <c r="C283" s="3" t="s">
        <v>7623</v>
      </c>
      <c r="D283" s="9">
        <v>2800</v>
      </c>
      <c r="E283" s="8">
        <v>3315</v>
      </c>
      <c r="F283" t="s">
        <v>8218</v>
      </c>
      <c r="G283" t="s">
        <v>8223</v>
      </c>
      <c r="H283" t="s">
        <v>8245</v>
      </c>
      <c r="I283">
        <v>1401857940</v>
      </c>
      <c r="J283">
        <v>1400725112</v>
      </c>
      <c r="K283" t="b">
        <v>0</v>
      </c>
      <c r="L283">
        <v>44</v>
      </c>
      <c r="M283" t="b">
        <v>1</v>
      </c>
      <c r="N283" t="s">
        <v>8269</v>
      </c>
      <c r="O283" s="10">
        <v>118</v>
      </c>
      <c r="P283">
        <v>75.34</v>
      </c>
      <c r="Q283" t="s">
        <v>8324</v>
      </c>
      <c r="R283" t="s">
        <v>8327</v>
      </c>
      <c r="S283" s="14">
        <v>41781.096203703702</v>
      </c>
      <c r="T283" s="14">
        <v>41794.207638888889</v>
      </c>
    </row>
    <row r="284" spans="1:20" ht="270" x14ac:dyDescent="0.25">
      <c r="A284">
        <v>3621</v>
      </c>
      <c r="B284" s="3" t="s">
        <v>3619</v>
      </c>
      <c r="C284" s="3" t="s">
        <v>7731</v>
      </c>
      <c r="D284" s="9">
        <v>3000</v>
      </c>
      <c r="E284" s="8">
        <v>3292</v>
      </c>
      <c r="F284" t="s">
        <v>8218</v>
      </c>
      <c r="G284" t="s">
        <v>8223</v>
      </c>
      <c r="H284" t="s">
        <v>8245</v>
      </c>
      <c r="I284">
        <v>1475269200</v>
      </c>
      <c r="J284">
        <v>1473200844</v>
      </c>
      <c r="K284" t="b">
        <v>0</v>
      </c>
      <c r="L284">
        <v>70</v>
      </c>
      <c r="M284" t="b">
        <v>1</v>
      </c>
      <c r="N284" t="s">
        <v>8269</v>
      </c>
      <c r="O284" s="10">
        <v>110</v>
      </c>
      <c r="P284">
        <v>47.03</v>
      </c>
      <c r="Q284" t="s">
        <v>8324</v>
      </c>
      <c r="R284" t="s">
        <v>8327</v>
      </c>
      <c r="S284" s="14">
        <v>42619.935694444444</v>
      </c>
      <c r="T284" s="14">
        <v>42643.875</v>
      </c>
    </row>
    <row r="285" spans="1:20" ht="225" x14ac:dyDescent="0.25">
      <c r="A285">
        <v>2980</v>
      </c>
      <c r="B285" s="3" t="s">
        <v>2980</v>
      </c>
      <c r="C285" s="3" t="s">
        <v>7090</v>
      </c>
      <c r="D285" s="9">
        <v>3000</v>
      </c>
      <c r="E285" s="8">
        <v>3275</v>
      </c>
      <c r="F285" t="s">
        <v>8218</v>
      </c>
      <c r="G285" t="s">
        <v>8223</v>
      </c>
      <c r="H285" t="s">
        <v>8245</v>
      </c>
      <c r="I285">
        <v>1440381600</v>
      </c>
      <c r="J285">
        <v>1438639130</v>
      </c>
      <c r="K285" t="b">
        <v>0</v>
      </c>
      <c r="L285">
        <v>24</v>
      </c>
      <c r="M285" t="b">
        <v>1</v>
      </c>
      <c r="N285" t="s">
        <v>8269</v>
      </c>
      <c r="O285" s="10">
        <v>109</v>
      </c>
      <c r="P285">
        <v>136.46</v>
      </c>
      <c r="Q285" t="s">
        <v>8324</v>
      </c>
      <c r="R285" t="s">
        <v>8327</v>
      </c>
      <c r="S285" s="14">
        <v>42219.915856481486</v>
      </c>
      <c r="T285" s="14">
        <v>42240.083333333328</v>
      </c>
    </row>
    <row r="286" spans="1:20" ht="255" x14ac:dyDescent="0.25">
      <c r="A286">
        <v>3688</v>
      </c>
      <c r="B286" s="3" t="s">
        <v>3685</v>
      </c>
      <c r="C286" s="3" t="s">
        <v>7798</v>
      </c>
      <c r="D286" s="9">
        <v>3000</v>
      </c>
      <c r="E286" s="8">
        <v>3275</v>
      </c>
      <c r="F286" t="s">
        <v>8218</v>
      </c>
      <c r="G286" t="s">
        <v>8224</v>
      </c>
      <c r="H286" t="s">
        <v>8246</v>
      </c>
      <c r="I286">
        <v>1407524004</v>
      </c>
      <c r="J286">
        <v>1404932004</v>
      </c>
      <c r="K286" t="b">
        <v>0</v>
      </c>
      <c r="L286">
        <v>39</v>
      </c>
      <c r="M286" t="b">
        <v>1</v>
      </c>
      <c r="N286" t="s">
        <v>8269</v>
      </c>
      <c r="O286" s="10">
        <v>109</v>
      </c>
      <c r="P286">
        <v>83.97</v>
      </c>
      <c r="Q286" t="s">
        <v>8324</v>
      </c>
      <c r="R286" t="s">
        <v>8327</v>
      </c>
      <c r="S286" s="14">
        <v>41829.787083333329</v>
      </c>
      <c r="T286" s="14">
        <v>41859.787083333329</v>
      </c>
    </row>
    <row r="287" spans="1:20" ht="285" x14ac:dyDescent="0.25">
      <c r="A287">
        <v>3702</v>
      </c>
      <c r="B287" s="3" t="s">
        <v>3699</v>
      </c>
      <c r="C287" s="3" t="s">
        <v>7812</v>
      </c>
      <c r="D287" s="9">
        <v>3000</v>
      </c>
      <c r="E287" s="8">
        <v>3275</v>
      </c>
      <c r="F287" t="s">
        <v>8218</v>
      </c>
      <c r="G287" t="s">
        <v>8224</v>
      </c>
      <c r="H287" t="s">
        <v>8246</v>
      </c>
      <c r="I287">
        <v>1468191540</v>
      </c>
      <c r="J287">
        <v>1464958484</v>
      </c>
      <c r="K287" t="b">
        <v>0</v>
      </c>
      <c r="L287">
        <v>21</v>
      </c>
      <c r="M287" t="b">
        <v>1</v>
      </c>
      <c r="N287" t="s">
        <v>8269</v>
      </c>
      <c r="O287" s="10">
        <v>109</v>
      </c>
      <c r="P287">
        <v>155.94999999999999</v>
      </c>
      <c r="Q287" t="s">
        <v>8324</v>
      </c>
      <c r="R287" t="s">
        <v>8327</v>
      </c>
      <c r="S287" s="14">
        <v>42524.53800925926</v>
      </c>
      <c r="T287" s="14">
        <v>42561.957638888889</v>
      </c>
    </row>
    <row r="288" spans="1:20" ht="300" x14ac:dyDescent="0.25">
      <c r="A288">
        <v>3422</v>
      </c>
      <c r="B288" s="3" t="s">
        <v>3421</v>
      </c>
      <c r="C288" s="3" t="s">
        <v>7532</v>
      </c>
      <c r="D288" s="9">
        <v>3000</v>
      </c>
      <c r="E288" s="8">
        <v>3273</v>
      </c>
      <c r="F288" t="s">
        <v>8218</v>
      </c>
      <c r="G288" t="s">
        <v>8224</v>
      </c>
      <c r="H288" t="s">
        <v>8246</v>
      </c>
      <c r="I288">
        <v>1450051200</v>
      </c>
      <c r="J288">
        <v>1447594176</v>
      </c>
      <c r="K288" t="b">
        <v>0</v>
      </c>
      <c r="L288">
        <v>46</v>
      </c>
      <c r="M288" t="b">
        <v>1</v>
      </c>
      <c r="N288" t="s">
        <v>8269</v>
      </c>
      <c r="O288" s="10">
        <v>109</v>
      </c>
      <c r="P288">
        <v>71.150000000000006</v>
      </c>
      <c r="Q288" t="s">
        <v>8324</v>
      </c>
      <c r="R288" t="s">
        <v>8327</v>
      </c>
      <c r="S288" s="14">
        <v>42323.562222222223</v>
      </c>
      <c r="T288" s="14">
        <v>42352</v>
      </c>
    </row>
    <row r="289" spans="1:20" ht="315" x14ac:dyDescent="0.25">
      <c r="A289">
        <v>3834</v>
      </c>
      <c r="B289" s="3" t="s">
        <v>3831</v>
      </c>
      <c r="C289" s="3" t="s">
        <v>7943</v>
      </c>
      <c r="D289" s="9">
        <v>3000</v>
      </c>
      <c r="E289" s="8">
        <v>3271</v>
      </c>
      <c r="F289" t="s">
        <v>8218</v>
      </c>
      <c r="G289" t="s">
        <v>8224</v>
      </c>
      <c r="H289" t="s">
        <v>8246</v>
      </c>
      <c r="I289">
        <v>1434624067</v>
      </c>
      <c r="J289">
        <v>1432032067</v>
      </c>
      <c r="K289" t="b">
        <v>0</v>
      </c>
      <c r="L289">
        <v>57</v>
      </c>
      <c r="M289" t="b">
        <v>1</v>
      </c>
      <c r="N289" t="s">
        <v>8269</v>
      </c>
      <c r="O289" s="10">
        <v>109</v>
      </c>
      <c r="P289">
        <v>57.39</v>
      </c>
      <c r="Q289" t="s">
        <v>8324</v>
      </c>
      <c r="R289" t="s">
        <v>8327</v>
      </c>
      <c r="S289" s="14">
        <v>42143.445219907408</v>
      </c>
      <c r="T289" s="14">
        <v>42173.445219907408</v>
      </c>
    </row>
    <row r="290" spans="1:20" ht="285" x14ac:dyDescent="0.25">
      <c r="A290">
        <v>3186</v>
      </c>
      <c r="B290" s="3" t="s">
        <v>3186</v>
      </c>
      <c r="C290" s="3" t="s">
        <v>7296</v>
      </c>
      <c r="D290" s="9">
        <v>3200</v>
      </c>
      <c r="E290" s="8">
        <v>3270</v>
      </c>
      <c r="F290" t="s">
        <v>8218</v>
      </c>
      <c r="G290" t="s">
        <v>8224</v>
      </c>
      <c r="H290" t="s">
        <v>8246</v>
      </c>
      <c r="I290">
        <v>1410901200</v>
      </c>
      <c r="J290">
        <v>1408313438</v>
      </c>
      <c r="K290" t="b">
        <v>1</v>
      </c>
      <c r="L290">
        <v>70</v>
      </c>
      <c r="M290" t="b">
        <v>1</v>
      </c>
      <c r="N290" t="s">
        <v>8269</v>
      </c>
      <c r="O290" s="10">
        <v>102</v>
      </c>
      <c r="P290">
        <v>46.71</v>
      </c>
      <c r="Q290" t="s">
        <v>8324</v>
      </c>
      <c r="R290" t="s">
        <v>8327</v>
      </c>
      <c r="S290" s="14">
        <v>41868.924050925925</v>
      </c>
      <c r="T290" s="14">
        <v>41898.875</v>
      </c>
    </row>
    <row r="291" spans="1:20" ht="240" x14ac:dyDescent="0.25">
      <c r="A291">
        <v>3410</v>
      </c>
      <c r="B291" s="3" t="s">
        <v>3409</v>
      </c>
      <c r="C291" s="3" t="s">
        <v>7520</v>
      </c>
      <c r="D291" s="9">
        <v>3000</v>
      </c>
      <c r="E291" s="8">
        <v>3255</v>
      </c>
      <c r="F291" t="s">
        <v>8218</v>
      </c>
      <c r="G291" t="s">
        <v>8223</v>
      </c>
      <c r="H291" t="s">
        <v>8245</v>
      </c>
      <c r="I291">
        <v>1465196400</v>
      </c>
      <c r="J291">
        <v>1462841990</v>
      </c>
      <c r="K291" t="b">
        <v>0</v>
      </c>
      <c r="L291">
        <v>40</v>
      </c>
      <c r="M291" t="b">
        <v>1</v>
      </c>
      <c r="N291" t="s">
        <v>8269</v>
      </c>
      <c r="O291" s="10">
        <v>109</v>
      </c>
      <c r="P291">
        <v>81.38</v>
      </c>
      <c r="Q291" t="s">
        <v>8324</v>
      </c>
      <c r="R291" t="s">
        <v>8327</v>
      </c>
      <c r="S291" s="14">
        <v>42500.041550925926</v>
      </c>
      <c r="T291" s="14">
        <v>42527.291666666672</v>
      </c>
    </row>
    <row r="292" spans="1:20" ht="300" x14ac:dyDescent="0.25">
      <c r="A292">
        <v>3583</v>
      </c>
      <c r="B292" s="3" t="s">
        <v>3582</v>
      </c>
      <c r="C292" s="3" t="s">
        <v>7693</v>
      </c>
      <c r="D292" s="9">
        <v>3000</v>
      </c>
      <c r="E292" s="8">
        <v>3255</v>
      </c>
      <c r="F292" t="s">
        <v>8218</v>
      </c>
      <c r="G292" t="s">
        <v>8223</v>
      </c>
      <c r="H292" t="s">
        <v>8245</v>
      </c>
      <c r="I292">
        <v>1460970805</v>
      </c>
      <c r="J292">
        <v>1455790405</v>
      </c>
      <c r="K292" t="b">
        <v>0</v>
      </c>
      <c r="L292">
        <v>24</v>
      </c>
      <c r="M292" t="b">
        <v>1</v>
      </c>
      <c r="N292" t="s">
        <v>8269</v>
      </c>
      <c r="O292" s="10">
        <v>109</v>
      </c>
      <c r="P292">
        <v>135.63</v>
      </c>
      <c r="Q292" t="s">
        <v>8324</v>
      </c>
      <c r="R292" t="s">
        <v>8327</v>
      </c>
      <c r="S292" s="14">
        <v>42418.425983796296</v>
      </c>
      <c r="T292" s="14">
        <v>42478.384317129632</v>
      </c>
    </row>
    <row r="293" spans="1:20" ht="285" x14ac:dyDescent="0.25">
      <c r="A293">
        <v>2971</v>
      </c>
      <c r="B293" s="3" t="s">
        <v>2971</v>
      </c>
      <c r="C293" s="3" t="s">
        <v>7081</v>
      </c>
      <c r="D293" s="9">
        <v>3200</v>
      </c>
      <c r="E293" s="8">
        <v>3205</v>
      </c>
      <c r="F293" t="s">
        <v>8218</v>
      </c>
      <c r="G293" t="s">
        <v>8223</v>
      </c>
      <c r="H293" t="s">
        <v>8245</v>
      </c>
      <c r="I293">
        <v>1409500078</v>
      </c>
      <c r="J293">
        <v>1406908078</v>
      </c>
      <c r="K293" t="b">
        <v>0</v>
      </c>
      <c r="L293">
        <v>43</v>
      </c>
      <c r="M293" t="b">
        <v>1</v>
      </c>
      <c r="N293" t="s">
        <v>8269</v>
      </c>
      <c r="O293" s="10">
        <v>100</v>
      </c>
      <c r="P293">
        <v>74.53</v>
      </c>
      <c r="Q293" t="s">
        <v>8324</v>
      </c>
      <c r="R293" t="s">
        <v>8327</v>
      </c>
      <c r="S293" s="14">
        <v>41852.658310185187</v>
      </c>
      <c r="T293" s="14">
        <v>41882.658310185187</v>
      </c>
    </row>
    <row r="294" spans="1:20" ht="300" x14ac:dyDescent="0.25">
      <c r="A294">
        <v>3509</v>
      </c>
      <c r="B294" s="3" t="s">
        <v>3508</v>
      </c>
      <c r="C294" s="3" t="s">
        <v>7619</v>
      </c>
      <c r="D294" s="9">
        <v>3000</v>
      </c>
      <c r="E294" s="8">
        <v>3190</v>
      </c>
      <c r="F294" t="s">
        <v>8218</v>
      </c>
      <c r="G294" t="s">
        <v>8223</v>
      </c>
      <c r="H294" t="s">
        <v>8245</v>
      </c>
      <c r="I294">
        <v>1416545700</v>
      </c>
      <c r="J294">
        <v>1415392666</v>
      </c>
      <c r="K294" t="b">
        <v>0</v>
      </c>
      <c r="L294">
        <v>33</v>
      </c>
      <c r="M294" t="b">
        <v>1</v>
      </c>
      <c r="N294" t="s">
        <v>8269</v>
      </c>
      <c r="O294" s="10">
        <v>106</v>
      </c>
      <c r="P294">
        <v>96.67</v>
      </c>
      <c r="Q294" t="s">
        <v>8324</v>
      </c>
      <c r="R294" t="s">
        <v>8327</v>
      </c>
      <c r="S294" s="14">
        <v>41950.859560185185</v>
      </c>
      <c r="T294" s="14">
        <v>41964.204861111109</v>
      </c>
    </row>
    <row r="295" spans="1:20" ht="270" x14ac:dyDescent="0.25">
      <c r="A295">
        <v>3364</v>
      </c>
      <c r="B295" s="3" t="s">
        <v>3363</v>
      </c>
      <c r="C295" s="3" t="s">
        <v>7474</v>
      </c>
      <c r="D295" s="9">
        <v>3000</v>
      </c>
      <c r="E295" s="8">
        <v>3178</v>
      </c>
      <c r="F295" t="s">
        <v>8218</v>
      </c>
      <c r="G295" t="s">
        <v>8224</v>
      </c>
      <c r="H295" t="s">
        <v>8246</v>
      </c>
      <c r="I295">
        <v>1458075600</v>
      </c>
      <c r="J295">
        <v>1456183649</v>
      </c>
      <c r="K295" t="b">
        <v>0</v>
      </c>
      <c r="L295">
        <v>72</v>
      </c>
      <c r="M295" t="b">
        <v>1</v>
      </c>
      <c r="N295" t="s">
        <v>8269</v>
      </c>
      <c r="O295" s="10">
        <v>106</v>
      </c>
      <c r="P295">
        <v>44.14</v>
      </c>
      <c r="Q295" t="s">
        <v>8324</v>
      </c>
      <c r="R295" t="s">
        <v>8327</v>
      </c>
      <c r="S295" s="14">
        <v>42422.977418981478</v>
      </c>
      <c r="T295" s="14">
        <v>42444.875</v>
      </c>
    </row>
    <row r="296" spans="1:20" ht="285" x14ac:dyDescent="0.25">
      <c r="A296">
        <v>3469</v>
      </c>
      <c r="B296" s="3" t="s">
        <v>3468</v>
      </c>
      <c r="C296" s="3" t="s">
        <v>7579</v>
      </c>
      <c r="D296" s="9">
        <v>2800</v>
      </c>
      <c r="E296" s="8">
        <v>3175</v>
      </c>
      <c r="F296" t="s">
        <v>8218</v>
      </c>
      <c r="G296" t="s">
        <v>8223</v>
      </c>
      <c r="H296" t="s">
        <v>8245</v>
      </c>
      <c r="I296">
        <v>1461857045</v>
      </c>
      <c r="J296">
        <v>1459265045</v>
      </c>
      <c r="K296" t="b">
        <v>0</v>
      </c>
      <c r="L296">
        <v>63</v>
      </c>
      <c r="M296" t="b">
        <v>1</v>
      </c>
      <c r="N296" t="s">
        <v>8269</v>
      </c>
      <c r="O296" s="10">
        <v>113</v>
      </c>
      <c r="P296">
        <v>50.4</v>
      </c>
      <c r="Q296" t="s">
        <v>8324</v>
      </c>
      <c r="R296" t="s">
        <v>8327</v>
      </c>
      <c r="S296" s="14">
        <v>42458.641724537039</v>
      </c>
      <c r="T296" s="14">
        <v>42488.641724537039</v>
      </c>
    </row>
    <row r="297" spans="1:20" ht="255" x14ac:dyDescent="0.25">
      <c r="A297">
        <v>2790</v>
      </c>
      <c r="B297" s="3" t="s">
        <v>2790</v>
      </c>
      <c r="C297" s="3" t="s">
        <v>6900</v>
      </c>
      <c r="D297" s="9">
        <v>3000</v>
      </c>
      <c r="E297" s="8">
        <v>3160</v>
      </c>
      <c r="F297" t="s">
        <v>8218</v>
      </c>
      <c r="G297" t="s">
        <v>8223</v>
      </c>
      <c r="H297" t="s">
        <v>8245</v>
      </c>
      <c r="I297">
        <v>1423693903</v>
      </c>
      <c r="J297">
        <v>1421101903</v>
      </c>
      <c r="K297" t="b">
        <v>0</v>
      </c>
      <c r="L297">
        <v>66</v>
      </c>
      <c r="M297" t="b">
        <v>1</v>
      </c>
      <c r="N297" t="s">
        <v>8269</v>
      </c>
      <c r="O297" s="10">
        <v>105</v>
      </c>
      <c r="P297">
        <v>47.88</v>
      </c>
      <c r="Q297" t="s">
        <v>8324</v>
      </c>
      <c r="R297" t="s">
        <v>8327</v>
      </c>
      <c r="S297" s="14">
        <v>42016.938692129625</v>
      </c>
      <c r="T297" s="14">
        <v>42046.938692129625</v>
      </c>
    </row>
    <row r="298" spans="1:20" ht="315" x14ac:dyDescent="0.25">
      <c r="A298">
        <v>3624</v>
      </c>
      <c r="B298" s="3" t="s">
        <v>3622</v>
      </c>
      <c r="C298" s="3" t="s">
        <v>7734</v>
      </c>
      <c r="D298" s="9">
        <v>3000</v>
      </c>
      <c r="E298" s="8">
        <v>3148</v>
      </c>
      <c r="F298" t="s">
        <v>8218</v>
      </c>
      <c r="G298" t="s">
        <v>8223</v>
      </c>
      <c r="H298" t="s">
        <v>8245</v>
      </c>
      <c r="I298">
        <v>1471977290</v>
      </c>
      <c r="J298">
        <v>1466793290</v>
      </c>
      <c r="K298" t="b">
        <v>0</v>
      </c>
      <c r="L298">
        <v>39</v>
      </c>
      <c r="M298" t="b">
        <v>1</v>
      </c>
      <c r="N298" t="s">
        <v>8269</v>
      </c>
      <c r="O298" s="10">
        <v>105</v>
      </c>
      <c r="P298">
        <v>80.72</v>
      </c>
      <c r="Q298" t="s">
        <v>8324</v>
      </c>
      <c r="R298" t="s">
        <v>8327</v>
      </c>
      <c r="S298" s="14">
        <v>42545.774189814809</v>
      </c>
      <c r="T298" s="14">
        <v>42605.774189814809</v>
      </c>
    </row>
    <row r="299" spans="1:20" ht="285" x14ac:dyDescent="0.25">
      <c r="A299">
        <v>3238</v>
      </c>
      <c r="B299" s="3" t="s">
        <v>3238</v>
      </c>
      <c r="C299" s="3" t="s">
        <v>7348</v>
      </c>
      <c r="D299" s="9">
        <v>2800</v>
      </c>
      <c r="E299" s="8">
        <v>3145</v>
      </c>
      <c r="F299" t="s">
        <v>8218</v>
      </c>
      <c r="G299" t="s">
        <v>8224</v>
      </c>
      <c r="H299" t="s">
        <v>8246</v>
      </c>
      <c r="I299">
        <v>1435752898</v>
      </c>
      <c r="J299">
        <v>1433160898</v>
      </c>
      <c r="K299" t="b">
        <v>1</v>
      </c>
      <c r="L299">
        <v>79</v>
      </c>
      <c r="M299" t="b">
        <v>1</v>
      </c>
      <c r="N299" t="s">
        <v>8269</v>
      </c>
      <c r="O299" s="10">
        <v>112</v>
      </c>
      <c r="P299">
        <v>39.81</v>
      </c>
      <c r="Q299" t="s">
        <v>8324</v>
      </c>
      <c r="R299" t="s">
        <v>8327</v>
      </c>
      <c r="S299" s="14">
        <v>42156.510393518518</v>
      </c>
      <c r="T299" s="14">
        <v>42186.510393518518</v>
      </c>
    </row>
    <row r="300" spans="1:20" ht="270" x14ac:dyDescent="0.25">
      <c r="A300">
        <v>3380</v>
      </c>
      <c r="B300" s="3" t="s">
        <v>3379</v>
      </c>
      <c r="C300" s="3" t="s">
        <v>7490</v>
      </c>
      <c r="D300" s="9">
        <v>3000</v>
      </c>
      <c r="E300" s="8">
        <v>3133</v>
      </c>
      <c r="F300" t="s">
        <v>8218</v>
      </c>
      <c r="G300" t="s">
        <v>8223</v>
      </c>
      <c r="H300" t="s">
        <v>8245</v>
      </c>
      <c r="I300">
        <v>1417305178</v>
      </c>
      <c r="J300">
        <v>1414277578</v>
      </c>
      <c r="K300" t="b">
        <v>0</v>
      </c>
      <c r="L300">
        <v>28</v>
      </c>
      <c r="M300" t="b">
        <v>1</v>
      </c>
      <c r="N300" t="s">
        <v>8269</v>
      </c>
      <c r="O300" s="10">
        <v>104</v>
      </c>
      <c r="P300">
        <v>111.89</v>
      </c>
      <c r="Q300" t="s">
        <v>8324</v>
      </c>
      <c r="R300" t="s">
        <v>8327</v>
      </c>
      <c r="S300" s="14">
        <v>41937.95344907407</v>
      </c>
      <c r="T300" s="14">
        <v>41972.995115740734</v>
      </c>
    </row>
    <row r="301" spans="1:20" ht="210" x14ac:dyDescent="0.25">
      <c r="A301">
        <v>3222</v>
      </c>
      <c r="B301" s="3" t="s">
        <v>3222</v>
      </c>
      <c r="C301" s="3" t="s">
        <v>7332</v>
      </c>
      <c r="D301" s="9">
        <v>2500</v>
      </c>
      <c r="E301" s="8">
        <v>3120</v>
      </c>
      <c r="F301" t="s">
        <v>8218</v>
      </c>
      <c r="G301" t="s">
        <v>8223</v>
      </c>
      <c r="H301" t="s">
        <v>8245</v>
      </c>
      <c r="I301">
        <v>1445722140</v>
      </c>
      <c r="J301">
        <v>1443016697</v>
      </c>
      <c r="K301" t="b">
        <v>1</v>
      </c>
      <c r="L301">
        <v>84</v>
      </c>
      <c r="M301" t="b">
        <v>1</v>
      </c>
      <c r="N301" t="s">
        <v>8269</v>
      </c>
      <c r="O301" s="10">
        <v>125</v>
      </c>
      <c r="P301">
        <v>37.14</v>
      </c>
      <c r="Q301" t="s">
        <v>8324</v>
      </c>
      <c r="R301" t="s">
        <v>8327</v>
      </c>
      <c r="S301" s="14">
        <v>42270.582141203704</v>
      </c>
      <c r="T301" s="14">
        <v>42301.895138888889</v>
      </c>
    </row>
    <row r="302" spans="1:20" ht="270" x14ac:dyDescent="0.25">
      <c r="A302">
        <v>3616</v>
      </c>
      <c r="B302" s="3" t="s">
        <v>3614</v>
      </c>
      <c r="C302" s="3" t="s">
        <v>7726</v>
      </c>
      <c r="D302" s="9">
        <v>2500</v>
      </c>
      <c r="E302" s="8">
        <v>3120</v>
      </c>
      <c r="F302" t="s">
        <v>8218</v>
      </c>
      <c r="G302" t="s">
        <v>8224</v>
      </c>
      <c r="H302" t="s">
        <v>8246</v>
      </c>
      <c r="I302">
        <v>1426801664</v>
      </c>
      <c r="J302">
        <v>1424213264</v>
      </c>
      <c r="K302" t="b">
        <v>0</v>
      </c>
      <c r="L302">
        <v>45</v>
      </c>
      <c r="M302" t="b">
        <v>1</v>
      </c>
      <c r="N302" t="s">
        <v>8269</v>
      </c>
      <c r="O302" s="10">
        <v>125</v>
      </c>
      <c r="P302">
        <v>69.33</v>
      </c>
      <c r="Q302" t="s">
        <v>8324</v>
      </c>
      <c r="R302" t="s">
        <v>8327</v>
      </c>
      <c r="S302" s="14">
        <v>42052.949814814812</v>
      </c>
      <c r="T302" s="14">
        <v>42082.908148148148</v>
      </c>
    </row>
    <row r="303" spans="1:20" ht="270" x14ac:dyDescent="0.25">
      <c r="A303">
        <v>3168</v>
      </c>
      <c r="B303" s="3" t="s">
        <v>3168</v>
      </c>
      <c r="C303" s="3" t="s">
        <v>7278</v>
      </c>
      <c r="D303" s="9">
        <v>2500</v>
      </c>
      <c r="E303" s="8">
        <v>3105</v>
      </c>
      <c r="F303" t="s">
        <v>8218</v>
      </c>
      <c r="G303" t="s">
        <v>8223</v>
      </c>
      <c r="H303" t="s">
        <v>8245</v>
      </c>
      <c r="I303">
        <v>1402696800</v>
      </c>
      <c r="J303">
        <v>1399948353</v>
      </c>
      <c r="K303" t="b">
        <v>1</v>
      </c>
      <c r="L303">
        <v>61</v>
      </c>
      <c r="M303" t="b">
        <v>1</v>
      </c>
      <c r="N303" t="s">
        <v>8269</v>
      </c>
      <c r="O303" s="10">
        <v>124</v>
      </c>
      <c r="P303">
        <v>50.9</v>
      </c>
      <c r="Q303" t="s">
        <v>8324</v>
      </c>
      <c r="R303" t="s">
        <v>8327</v>
      </c>
      <c r="S303" s="14">
        <v>41772.105937500004</v>
      </c>
      <c r="T303" s="14">
        <v>41803.916666666664</v>
      </c>
    </row>
    <row r="304" spans="1:20" ht="255" x14ac:dyDescent="0.25">
      <c r="A304">
        <v>3414</v>
      </c>
      <c r="B304" s="3" t="s">
        <v>3413</v>
      </c>
      <c r="C304" s="3" t="s">
        <v>7524</v>
      </c>
      <c r="D304" s="9">
        <v>3000</v>
      </c>
      <c r="E304" s="8">
        <v>3105</v>
      </c>
      <c r="F304" t="s">
        <v>8218</v>
      </c>
      <c r="G304" t="s">
        <v>8223</v>
      </c>
      <c r="H304" t="s">
        <v>8245</v>
      </c>
      <c r="I304">
        <v>1480579140</v>
      </c>
      <c r="J304">
        <v>1478030325</v>
      </c>
      <c r="K304" t="b">
        <v>0</v>
      </c>
      <c r="L304">
        <v>44</v>
      </c>
      <c r="M304" t="b">
        <v>1</v>
      </c>
      <c r="N304" t="s">
        <v>8269</v>
      </c>
      <c r="O304" s="10">
        <v>104</v>
      </c>
      <c r="P304">
        <v>70.569999999999993</v>
      </c>
      <c r="Q304" t="s">
        <v>8324</v>
      </c>
      <c r="R304" t="s">
        <v>8327</v>
      </c>
      <c r="S304" s="14">
        <v>42675.832465277781</v>
      </c>
      <c r="T304" s="14">
        <v>42705.332638888889</v>
      </c>
    </row>
    <row r="305" spans="1:20" ht="270" x14ac:dyDescent="0.25">
      <c r="A305">
        <v>2825</v>
      </c>
      <c r="B305" s="3" t="s">
        <v>2825</v>
      </c>
      <c r="C305" s="3" t="s">
        <v>6935</v>
      </c>
      <c r="D305" s="9">
        <v>3000</v>
      </c>
      <c r="E305" s="8">
        <v>3100</v>
      </c>
      <c r="F305" t="s">
        <v>8218</v>
      </c>
      <c r="G305" t="s">
        <v>8224</v>
      </c>
      <c r="H305" t="s">
        <v>8246</v>
      </c>
      <c r="I305">
        <v>1449255686</v>
      </c>
      <c r="J305">
        <v>1446663686</v>
      </c>
      <c r="K305" t="b">
        <v>0</v>
      </c>
      <c r="L305">
        <v>51</v>
      </c>
      <c r="M305" t="b">
        <v>1</v>
      </c>
      <c r="N305" t="s">
        <v>8269</v>
      </c>
      <c r="O305" s="10">
        <v>103</v>
      </c>
      <c r="P305">
        <v>60.78</v>
      </c>
      <c r="Q305" t="s">
        <v>8324</v>
      </c>
      <c r="R305" t="s">
        <v>8327</v>
      </c>
      <c r="S305" s="14">
        <v>42312.792662037042</v>
      </c>
      <c r="T305" s="14">
        <v>42342.792662037042</v>
      </c>
    </row>
    <row r="306" spans="1:20" ht="225" x14ac:dyDescent="0.25">
      <c r="A306">
        <v>3696</v>
      </c>
      <c r="B306" s="3" t="s">
        <v>3693</v>
      </c>
      <c r="C306" s="3" t="s">
        <v>7806</v>
      </c>
      <c r="D306" s="9">
        <v>2000</v>
      </c>
      <c r="E306" s="8">
        <v>3100</v>
      </c>
      <c r="F306" t="s">
        <v>8218</v>
      </c>
      <c r="G306" t="s">
        <v>8224</v>
      </c>
      <c r="H306" t="s">
        <v>8246</v>
      </c>
      <c r="I306">
        <v>1423838916</v>
      </c>
      <c r="J306">
        <v>1418654916</v>
      </c>
      <c r="K306" t="b">
        <v>0</v>
      </c>
      <c r="L306">
        <v>78</v>
      </c>
      <c r="M306" t="b">
        <v>1</v>
      </c>
      <c r="N306" t="s">
        <v>8269</v>
      </c>
      <c r="O306" s="10">
        <v>155</v>
      </c>
      <c r="P306">
        <v>39.74</v>
      </c>
      <c r="Q306" t="s">
        <v>8324</v>
      </c>
      <c r="R306" t="s">
        <v>8327</v>
      </c>
      <c r="S306" s="14">
        <v>41988.617083333331</v>
      </c>
      <c r="T306" s="14">
        <v>42048.617083333331</v>
      </c>
    </row>
    <row r="307" spans="1:20" ht="270" x14ac:dyDescent="0.25">
      <c r="A307">
        <v>3667</v>
      </c>
      <c r="B307" s="3" t="s">
        <v>3664</v>
      </c>
      <c r="C307" s="3" t="s">
        <v>7777</v>
      </c>
      <c r="D307" s="9">
        <v>3000</v>
      </c>
      <c r="E307" s="8">
        <v>3095.11</v>
      </c>
      <c r="F307" t="s">
        <v>8218</v>
      </c>
      <c r="G307" t="s">
        <v>8224</v>
      </c>
      <c r="H307" t="s">
        <v>8246</v>
      </c>
      <c r="I307">
        <v>1437261419</v>
      </c>
      <c r="J307">
        <v>1434669419</v>
      </c>
      <c r="K307" t="b">
        <v>0</v>
      </c>
      <c r="L307">
        <v>58</v>
      </c>
      <c r="M307" t="b">
        <v>1</v>
      </c>
      <c r="N307" t="s">
        <v>8269</v>
      </c>
      <c r="O307" s="10">
        <v>103</v>
      </c>
      <c r="P307">
        <v>53.36</v>
      </c>
      <c r="Q307" t="s">
        <v>8324</v>
      </c>
      <c r="R307" t="s">
        <v>8327</v>
      </c>
      <c r="S307" s="14">
        <v>42173.970127314817</v>
      </c>
      <c r="T307" s="14">
        <v>42203.970127314817</v>
      </c>
    </row>
    <row r="308" spans="1:20" ht="210" x14ac:dyDescent="0.25">
      <c r="A308">
        <v>3573</v>
      </c>
      <c r="B308" s="3" t="s">
        <v>3572</v>
      </c>
      <c r="C308" s="3" t="s">
        <v>7683</v>
      </c>
      <c r="D308" s="9">
        <v>3000</v>
      </c>
      <c r="E308" s="8">
        <v>3084</v>
      </c>
      <c r="F308" t="s">
        <v>8218</v>
      </c>
      <c r="G308" t="s">
        <v>8224</v>
      </c>
      <c r="H308" t="s">
        <v>8246</v>
      </c>
      <c r="I308">
        <v>1415440846</v>
      </c>
      <c r="J308">
        <v>1412845246</v>
      </c>
      <c r="K308" t="b">
        <v>0</v>
      </c>
      <c r="L308">
        <v>78</v>
      </c>
      <c r="M308" t="b">
        <v>1</v>
      </c>
      <c r="N308" t="s">
        <v>8269</v>
      </c>
      <c r="O308" s="10">
        <v>103</v>
      </c>
      <c r="P308">
        <v>39.54</v>
      </c>
      <c r="Q308" t="s">
        <v>8324</v>
      </c>
      <c r="R308" t="s">
        <v>8327</v>
      </c>
      <c r="S308" s="14">
        <v>41921.375532407408</v>
      </c>
      <c r="T308" s="14">
        <v>41951.417199074072</v>
      </c>
    </row>
    <row r="309" spans="1:20" ht="150" x14ac:dyDescent="0.25">
      <c r="A309">
        <v>3595</v>
      </c>
      <c r="B309" s="3" t="s">
        <v>3594</v>
      </c>
      <c r="C309" s="3" t="s">
        <v>7705</v>
      </c>
      <c r="D309" s="9">
        <v>2600</v>
      </c>
      <c r="E309" s="8">
        <v>3081</v>
      </c>
      <c r="F309" t="s">
        <v>8218</v>
      </c>
      <c r="G309" t="s">
        <v>8223</v>
      </c>
      <c r="H309" t="s">
        <v>8245</v>
      </c>
      <c r="I309">
        <v>1426229940</v>
      </c>
      <c r="J309">
        <v>1423959123</v>
      </c>
      <c r="K309" t="b">
        <v>0</v>
      </c>
      <c r="L309">
        <v>62</v>
      </c>
      <c r="M309" t="b">
        <v>1</v>
      </c>
      <c r="N309" t="s">
        <v>8269</v>
      </c>
      <c r="O309" s="10">
        <v>119</v>
      </c>
      <c r="P309">
        <v>49.69</v>
      </c>
      <c r="Q309" t="s">
        <v>8324</v>
      </c>
      <c r="R309" t="s">
        <v>8327</v>
      </c>
      <c r="S309" s="14">
        <v>42050.008368055554</v>
      </c>
      <c r="T309" s="14">
        <v>42076.290972222225</v>
      </c>
    </row>
    <row r="310" spans="1:20" ht="240" x14ac:dyDescent="0.25">
      <c r="A310">
        <v>3515</v>
      </c>
      <c r="B310" s="3" t="s">
        <v>3514</v>
      </c>
      <c r="C310" s="3" t="s">
        <v>7625</v>
      </c>
      <c r="D310" s="9">
        <v>3000</v>
      </c>
      <c r="E310" s="8">
        <v>3080</v>
      </c>
      <c r="F310" t="s">
        <v>8218</v>
      </c>
      <c r="G310" t="s">
        <v>8223</v>
      </c>
      <c r="H310" t="s">
        <v>8245</v>
      </c>
      <c r="I310">
        <v>1433097171</v>
      </c>
      <c r="J310">
        <v>1430505171</v>
      </c>
      <c r="K310" t="b">
        <v>0</v>
      </c>
      <c r="L310">
        <v>46</v>
      </c>
      <c r="M310" t="b">
        <v>1</v>
      </c>
      <c r="N310" t="s">
        <v>8269</v>
      </c>
      <c r="O310" s="10">
        <v>103</v>
      </c>
      <c r="P310">
        <v>66.959999999999994</v>
      </c>
      <c r="Q310" t="s">
        <v>8324</v>
      </c>
      <c r="R310" t="s">
        <v>8327</v>
      </c>
      <c r="S310" s="14">
        <v>42125.772812499999</v>
      </c>
      <c r="T310" s="14">
        <v>42155.772812499999</v>
      </c>
    </row>
    <row r="311" spans="1:20" ht="300" x14ac:dyDescent="0.25">
      <c r="A311">
        <v>3625</v>
      </c>
      <c r="B311" s="3" t="s">
        <v>3623</v>
      </c>
      <c r="C311" s="3" t="s">
        <v>7735</v>
      </c>
      <c r="D311" s="9">
        <v>3000</v>
      </c>
      <c r="E311" s="8">
        <v>3080</v>
      </c>
      <c r="F311" t="s">
        <v>8218</v>
      </c>
      <c r="G311" t="s">
        <v>8224</v>
      </c>
      <c r="H311" t="s">
        <v>8246</v>
      </c>
      <c r="I311">
        <v>1435851577</v>
      </c>
      <c r="J311">
        <v>1433259577</v>
      </c>
      <c r="K311" t="b">
        <v>0</v>
      </c>
      <c r="L311">
        <v>78</v>
      </c>
      <c r="M311" t="b">
        <v>1</v>
      </c>
      <c r="N311" t="s">
        <v>8269</v>
      </c>
      <c r="O311" s="10">
        <v>103</v>
      </c>
      <c r="P311">
        <v>39.49</v>
      </c>
      <c r="Q311" t="s">
        <v>8324</v>
      </c>
      <c r="R311" t="s">
        <v>8327</v>
      </c>
      <c r="S311" s="14">
        <v>42157.652511574073</v>
      </c>
      <c r="T311" s="14">
        <v>42187.652511574073</v>
      </c>
    </row>
    <row r="312" spans="1:20" ht="210" x14ac:dyDescent="0.25">
      <c r="A312">
        <v>3659</v>
      </c>
      <c r="B312" s="3" t="s">
        <v>3656</v>
      </c>
      <c r="C312" s="3" t="s">
        <v>7769</v>
      </c>
      <c r="D312" s="9">
        <v>3000</v>
      </c>
      <c r="E312" s="8">
        <v>3061</v>
      </c>
      <c r="F312" t="s">
        <v>8218</v>
      </c>
      <c r="G312" t="s">
        <v>8223</v>
      </c>
      <c r="H312" t="s">
        <v>8245</v>
      </c>
      <c r="I312">
        <v>1426775940</v>
      </c>
      <c r="J312">
        <v>1424414350</v>
      </c>
      <c r="K312" t="b">
        <v>0</v>
      </c>
      <c r="L312">
        <v>13</v>
      </c>
      <c r="M312" t="b">
        <v>1</v>
      </c>
      <c r="N312" t="s">
        <v>8269</v>
      </c>
      <c r="O312" s="10">
        <v>102</v>
      </c>
      <c r="P312">
        <v>235.46</v>
      </c>
      <c r="Q312" t="s">
        <v>8324</v>
      </c>
      <c r="R312" t="s">
        <v>8327</v>
      </c>
      <c r="S312" s="14">
        <v>42055.277199074073</v>
      </c>
      <c r="T312" s="14">
        <v>42082.610416666663</v>
      </c>
    </row>
    <row r="313" spans="1:20" ht="210" x14ac:dyDescent="0.25">
      <c r="A313">
        <v>3354</v>
      </c>
      <c r="B313" s="3" t="s">
        <v>3353</v>
      </c>
      <c r="C313" s="3" t="s">
        <v>7464</v>
      </c>
      <c r="D313" s="9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10">
        <v>102</v>
      </c>
      <c r="P313">
        <v>55.6</v>
      </c>
      <c r="Q313" t="s">
        <v>8324</v>
      </c>
      <c r="R313" t="s">
        <v>8327</v>
      </c>
      <c r="S313" s="14">
        <v>42270.7269212963</v>
      </c>
      <c r="T313" s="14">
        <v>42306.167361111111</v>
      </c>
    </row>
    <row r="314" spans="1:20" ht="300" x14ac:dyDescent="0.25">
      <c r="A314">
        <v>2802</v>
      </c>
      <c r="B314" s="3" t="s">
        <v>2802</v>
      </c>
      <c r="C314" s="3" t="s">
        <v>6912</v>
      </c>
      <c r="D314" s="9">
        <v>3000</v>
      </c>
      <c r="E314" s="8">
        <v>3055</v>
      </c>
      <c r="F314" t="s">
        <v>8218</v>
      </c>
      <c r="G314" t="s">
        <v>8224</v>
      </c>
      <c r="H314" t="s">
        <v>8246</v>
      </c>
      <c r="I314">
        <v>1438875107</v>
      </c>
      <c r="J314">
        <v>1436283107</v>
      </c>
      <c r="K314" t="b">
        <v>0</v>
      </c>
      <c r="L314">
        <v>90</v>
      </c>
      <c r="M314" t="b">
        <v>1</v>
      </c>
      <c r="N314" t="s">
        <v>8269</v>
      </c>
      <c r="O314" s="10">
        <v>102</v>
      </c>
      <c r="P314">
        <v>33.94</v>
      </c>
      <c r="Q314" t="s">
        <v>8324</v>
      </c>
      <c r="R314" t="s">
        <v>8327</v>
      </c>
      <c r="S314" s="14">
        <v>42192.64707175926</v>
      </c>
      <c r="T314" s="14">
        <v>42222.64707175926</v>
      </c>
    </row>
    <row r="315" spans="1:20" ht="240" x14ac:dyDescent="0.25">
      <c r="A315">
        <v>3284</v>
      </c>
      <c r="B315" s="3" t="s">
        <v>3284</v>
      </c>
      <c r="C315" s="3" t="s">
        <v>7394</v>
      </c>
      <c r="D315" s="9">
        <v>3000</v>
      </c>
      <c r="E315" s="8">
        <v>3048</v>
      </c>
      <c r="F315" t="s">
        <v>8218</v>
      </c>
      <c r="G315" t="s">
        <v>8223</v>
      </c>
      <c r="H315" t="s">
        <v>8245</v>
      </c>
      <c r="I315">
        <v>1454047140</v>
      </c>
      <c r="J315">
        <v>1452546853</v>
      </c>
      <c r="K315" t="b">
        <v>0</v>
      </c>
      <c r="L315">
        <v>15</v>
      </c>
      <c r="M315" t="b">
        <v>1</v>
      </c>
      <c r="N315" t="s">
        <v>8269</v>
      </c>
      <c r="O315" s="10">
        <v>102</v>
      </c>
      <c r="P315">
        <v>203.2</v>
      </c>
      <c r="Q315" t="s">
        <v>8324</v>
      </c>
      <c r="R315" t="s">
        <v>8327</v>
      </c>
      <c r="S315" s="14">
        <v>42380.884872685187</v>
      </c>
      <c r="T315" s="14">
        <v>42398.249305555553</v>
      </c>
    </row>
    <row r="316" spans="1:20" ht="300" x14ac:dyDescent="0.25">
      <c r="A316">
        <v>3672</v>
      </c>
      <c r="B316" s="3" t="s">
        <v>3669</v>
      </c>
      <c r="C316" s="3" t="s">
        <v>7782</v>
      </c>
      <c r="D316" s="9">
        <v>3000</v>
      </c>
      <c r="E316" s="8">
        <v>3046</v>
      </c>
      <c r="F316" t="s">
        <v>8218</v>
      </c>
      <c r="G316" t="s">
        <v>8224</v>
      </c>
      <c r="H316" t="s">
        <v>8246</v>
      </c>
      <c r="I316">
        <v>1411771384</v>
      </c>
      <c r="J316">
        <v>1409179384</v>
      </c>
      <c r="K316" t="b">
        <v>0</v>
      </c>
      <c r="L316">
        <v>57</v>
      </c>
      <c r="M316" t="b">
        <v>1</v>
      </c>
      <c r="N316" t="s">
        <v>8269</v>
      </c>
      <c r="O316" s="10">
        <v>102</v>
      </c>
      <c r="P316">
        <v>53.44</v>
      </c>
      <c r="Q316" t="s">
        <v>8324</v>
      </c>
      <c r="R316" t="s">
        <v>8327</v>
      </c>
      <c r="S316" s="14">
        <v>41878.946574074071</v>
      </c>
      <c r="T316" s="14">
        <v>41908.946574074071</v>
      </c>
    </row>
    <row r="317" spans="1:20" ht="300" x14ac:dyDescent="0.25">
      <c r="A317">
        <v>3506</v>
      </c>
      <c r="B317" s="3" t="s">
        <v>3505</v>
      </c>
      <c r="C317" s="3" t="s">
        <v>7616</v>
      </c>
      <c r="D317" s="9">
        <v>3000</v>
      </c>
      <c r="E317" s="8">
        <v>3045</v>
      </c>
      <c r="F317" t="s">
        <v>8218</v>
      </c>
      <c r="G317" t="s">
        <v>8223</v>
      </c>
      <c r="H317" t="s">
        <v>8245</v>
      </c>
      <c r="I317">
        <v>1408815440</v>
      </c>
      <c r="J317">
        <v>1404927440</v>
      </c>
      <c r="K317" t="b">
        <v>0</v>
      </c>
      <c r="L317">
        <v>29</v>
      </c>
      <c r="M317" t="b">
        <v>1</v>
      </c>
      <c r="N317" t="s">
        <v>8269</v>
      </c>
      <c r="O317" s="10">
        <v>102</v>
      </c>
      <c r="P317">
        <v>105</v>
      </c>
      <c r="Q317" t="s">
        <v>8324</v>
      </c>
      <c r="R317" t="s">
        <v>8327</v>
      </c>
      <c r="S317" s="14">
        <v>41829.734259259261</v>
      </c>
      <c r="T317" s="14">
        <v>41874.734259259261</v>
      </c>
    </row>
    <row r="318" spans="1:20" ht="285" x14ac:dyDescent="0.25">
      <c r="A318">
        <v>4067</v>
      </c>
      <c r="B318" s="3" t="s">
        <v>4063</v>
      </c>
      <c r="C318" s="3" t="s">
        <v>7998</v>
      </c>
      <c r="D318" s="9">
        <v>5000</v>
      </c>
      <c r="E318" s="8">
        <v>3045</v>
      </c>
      <c r="F318" t="s">
        <v>8220</v>
      </c>
      <c r="G318" t="s">
        <v>8223</v>
      </c>
      <c r="H318" t="s">
        <v>8245</v>
      </c>
      <c r="I318">
        <v>1443408550</v>
      </c>
      <c r="J318">
        <v>1439952550</v>
      </c>
      <c r="K318" t="b">
        <v>0</v>
      </c>
      <c r="L318">
        <v>17</v>
      </c>
      <c r="M318" t="b">
        <v>0</v>
      </c>
      <c r="N318" t="s">
        <v>8269</v>
      </c>
      <c r="O318" s="10">
        <v>61</v>
      </c>
      <c r="P318">
        <v>179.12</v>
      </c>
      <c r="Q318" t="s">
        <v>8324</v>
      </c>
      <c r="R318" t="s">
        <v>8327</v>
      </c>
      <c r="S318" s="14">
        <v>42235.117476851854</v>
      </c>
      <c r="T318" s="14">
        <v>42275.117476851854</v>
      </c>
    </row>
    <row r="319" spans="1:20" ht="135" x14ac:dyDescent="0.25">
      <c r="A319">
        <v>2789</v>
      </c>
      <c r="B319" s="3" t="s">
        <v>2789</v>
      </c>
      <c r="C319" s="3" t="s">
        <v>6899</v>
      </c>
      <c r="D319" s="9">
        <v>3000</v>
      </c>
      <c r="E319" s="8">
        <v>3035</v>
      </c>
      <c r="F319" t="s">
        <v>8218</v>
      </c>
      <c r="G319" t="s">
        <v>8223</v>
      </c>
      <c r="H319" t="s">
        <v>8245</v>
      </c>
      <c r="I319">
        <v>1426132800</v>
      </c>
      <c r="J319">
        <v>1424477934</v>
      </c>
      <c r="K319" t="b">
        <v>0</v>
      </c>
      <c r="L319">
        <v>24</v>
      </c>
      <c r="M319" t="b">
        <v>1</v>
      </c>
      <c r="N319" t="s">
        <v>8269</v>
      </c>
      <c r="O319" s="10">
        <v>101</v>
      </c>
      <c r="P319">
        <v>126.46</v>
      </c>
      <c r="Q319" t="s">
        <v>8324</v>
      </c>
      <c r="R319" t="s">
        <v>8327</v>
      </c>
      <c r="S319" s="14">
        <v>42056.013124999998</v>
      </c>
      <c r="T319" s="14">
        <v>42075.166666666672</v>
      </c>
    </row>
    <row r="320" spans="1:20" ht="285" x14ac:dyDescent="0.25">
      <c r="A320">
        <v>3174</v>
      </c>
      <c r="B320" s="3" t="s">
        <v>3174</v>
      </c>
      <c r="C320" s="3" t="s">
        <v>7284</v>
      </c>
      <c r="D320" s="9">
        <v>3000</v>
      </c>
      <c r="E320" s="8">
        <v>3034</v>
      </c>
      <c r="F320" t="s">
        <v>8218</v>
      </c>
      <c r="G320" t="s">
        <v>8223</v>
      </c>
      <c r="H320" t="s">
        <v>8245</v>
      </c>
      <c r="I320">
        <v>1408999508</v>
      </c>
      <c r="J320">
        <v>1407789908</v>
      </c>
      <c r="K320" t="b">
        <v>1</v>
      </c>
      <c r="L320">
        <v>23</v>
      </c>
      <c r="M320" t="b">
        <v>1</v>
      </c>
      <c r="N320" t="s">
        <v>8269</v>
      </c>
      <c r="O320" s="10">
        <v>101</v>
      </c>
      <c r="P320">
        <v>131.91</v>
      </c>
      <c r="Q320" t="s">
        <v>8324</v>
      </c>
      <c r="R320" t="s">
        <v>8327</v>
      </c>
      <c r="S320" s="14">
        <v>41862.864675925928</v>
      </c>
      <c r="T320" s="14">
        <v>41876.864675925928</v>
      </c>
    </row>
    <row r="321" spans="1:20" ht="300" x14ac:dyDescent="0.25">
      <c r="A321">
        <v>3437</v>
      </c>
      <c r="B321" s="3" t="s">
        <v>3436</v>
      </c>
      <c r="C321" s="3" t="s">
        <v>7547</v>
      </c>
      <c r="D321" s="9">
        <v>3000</v>
      </c>
      <c r="E321" s="8">
        <v>3030</v>
      </c>
      <c r="F321" t="s">
        <v>8218</v>
      </c>
      <c r="G321" t="s">
        <v>8223</v>
      </c>
      <c r="H321" t="s">
        <v>8245</v>
      </c>
      <c r="I321">
        <v>1440003820</v>
      </c>
      <c r="J321">
        <v>1437411820</v>
      </c>
      <c r="K321" t="b">
        <v>0</v>
      </c>
      <c r="L321">
        <v>36</v>
      </c>
      <c r="M321" t="b">
        <v>1</v>
      </c>
      <c r="N321" t="s">
        <v>8269</v>
      </c>
      <c r="O321" s="10">
        <v>101</v>
      </c>
      <c r="P321">
        <v>84.17</v>
      </c>
      <c r="Q321" t="s">
        <v>8324</v>
      </c>
      <c r="R321" t="s">
        <v>8327</v>
      </c>
      <c r="S321" s="14">
        <v>42205.710879629631</v>
      </c>
      <c r="T321" s="14">
        <v>42235.710879629631</v>
      </c>
    </row>
    <row r="322" spans="1:20" ht="60" x14ac:dyDescent="0.25">
      <c r="A322">
        <v>3467</v>
      </c>
      <c r="B322" s="3" t="s">
        <v>3466</v>
      </c>
      <c r="C322" s="3" t="s">
        <v>7577</v>
      </c>
      <c r="D322" s="9">
        <v>3000</v>
      </c>
      <c r="E322" s="8">
        <v>3030</v>
      </c>
      <c r="F322" t="s">
        <v>8218</v>
      </c>
      <c r="G322" t="s">
        <v>8223</v>
      </c>
      <c r="H322" t="s">
        <v>8245</v>
      </c>
      <c r="I322">
        <v>1426864032</v>
      </c>
      <c r="J322">
        <v>1424275632</v>
      </c>
      <c r="K322" t="b">
        <v>0</v>
      </c>
      <c r="L322">
        <v>47</v>
      </c>
      <c r="M322" t="b">
        <v>1</v>
      </c>
      <c r="N322" t="s">
        <v>8269</v>
      </c>
      <c r="O322" s="10">
        <v>101</v>
      </c>
      <c r="P322">
        <v>64.47</v>
      </c>
      <c r="Q322" t="s">
        <v>8324</v>
      </c>
      <c r="R322" t="s">
        <v>8327</v>
      </c>
      <c r="S322" s="14">
        <v>42053.671666666662</v>
      </c>
      <c r="T322" s="14">
        <v>42083.630000000005</v>
      </c>
    </row>
    <row r="323" spans="1:20" ht="285" x14ac:dyDescent="0.25">
      <c r="A323">
        <v>3240</v>
      </c>
      <c r="B323" s="3" t="s">
        <v>3240</v>
      </c>
      <c r="C323" s="3" t="s">
        <v>7350</v>
      </c>
      <c r="D323" s="9">
        <v>3000</v>
      </c>
      <c r="E323" s="8">
        <v>3017</v>
      </c>
      <c r="F323" t="s">
        <v>8218</v>
      </c>
      <c r="G323" t="s">
        <v>8224</v>
      </c>
      <c r="H323" t="s">
        <v>8246</v>
      </c>
      <c r="I323">
        <v>1487286000</v>
      </c>
      <c r="J323">
        <v>1484843948</v>
      </c>
      <c r="K323" t="b">
        <v>0</v>
      </c>
      <c r="L323">
        <v>34</v>
      </c>
      <c r="M323" t="b">
        <v>1</v>
      </c>
      <c r="N323" t="s">
        <v>8269</v>
      </c>
      <c r="O323" s="10">
        <v>101</v>
      </c>
      <c r="P323">
        <v>88.74</v>
      </c>
      <c r="Q323" t="s">
        <v>8324</v>
      </c>
      <c r="R323" t="s">
        <v>8327</v>
      </c>
      <c r="S323" s="14">
        <v>42754.693842592591</v>
      </c>
      <c r="T323" s="14">
        <v>42782.958333333328</v>
      </c>
    </row>
    <row r="324" spans="1:20" ht="270" x14ac:dyDescent="0.25">
      <c r="A324">
        <v>3609</v>
      </c>
      <c r="B324" s="3" t="s">
        <v>3608</v>
      </c>
      <c r="C324" s="3" t="s">
        <v>7719</v>
      </c>
      <c r="D324" s="9">
        <v>1960</v>
      </c>
      <c r="E324" s="8">
        <v>3005</v>
      </c>
      <c r="F324" t="s">
        <v>8218</v>
      </c>
      <c r="G324" t="s">
        <v>8224</v>
      </c>
      <c r="H324" t="s">
        <v>8246</v>
      </c>
      <c r="I324">
        <v>1459378085</v>
      </c>
      <c r="J324">
        <v>1456789685</v>
      </c>
      <c r="K324" t="b">
        <v>0</v>
      </c>
      <c r="L324">
        <v>21</v>
      </c>
      <c r="M324" t="b">
        <v>1</v>
      </c>
      <c r="N324" t="s">
        <v>8269</v>
      </c>
      <c r="O324" s="10">
        <v>153</v>
      </c>
      <c r="P324">
        <v>143.1</v>
      </c>
      <c r="Q324" t="s">
        <v>8324</v>
      </c>
      <c r="R324" t="s">
        <v>8327</v>
      </c>
      <c r="S324" s="14">
        <v>42429.991724537031</v>
      </c>
      <c r="T324" s="14">
        <v>42459.950057870374</v>
      </c>
    </row>
    <row r="325" spans="1:20" ht="300" x14ac:dyDescent="0.25">
      <c r="A325">
        <v>4048</v>
      </c>
      <c r="B325" s="3" t="s">
        <v>4044</v>
      </c>
      <c r="C325" s="3" t="s">
        <v>8152</v>
      </c>
      <c r="D325" s="9">
        <v>17000</v>
      </c>
      <c r="E325" s="8">
        <v>3001</v>
      </c>
      <c r="F325" t="s">
        <v>8220</v>
      </c>
      <c r="G325" t="s">
        <v>8224</v>
      </c>
      <c r="H325" t="s">
        <v>8246</v>
      </c>
      <c r="I325">
        <v>1460373187</v>
      </c>
      <c r="J325">
        <v>1457352787</v>
      </c>
      <c r="K325" t="b">
        <v>0</v>
      </c>
      <c r="L325">
        <v>91</v>
      </c>
      <c r="M325" t="b">
        <v>0</v>
      </c>
      <c r="N325" t="s">
        <v>8269</v>
      </c>
      <c r="O325" s="10">
        <v>18</v>
      </c>
      <c r="P325">
        <v>32.979999999999997</v>
      </c>
      <c r="Q325" t="s">
        <v>8324</v>
      </c>
      <c r="R325" t="s">
        <v>8327</v>
      </c>
      <c r="S325" s="14">
        <v>42436.509108796294</v>
      </c>
      <c r="T325" s="14">
        <v>42471.467442129629</v>
      </c>
    </row>
    <row r="326" spans="1:20" ht="180" x14ac:dyDescent="0.25">
      <c r="A326">
        <v>2830</v>
      </c>
      <c r="B326" s="3" t="s">
        <v>2830</v>
      </c>
      <c r="C326" s="3" t="s">
        <v>6940</v>
      </c>
      <c r="D326" s="9">
        <v>3000</v>
      </c>
      <c r="E326" s="8">
        <v>3000</v>
      </c>
      <c r="F326" t="s">
        <v>8218</v>
      </c>
      <c r="G326" t="s">
        <v>8223</v>
      </c>
      <c r="H326" t="s">
        <v>8245</v>
      </c>
      <c r="I326">
        <v>1399867140</v>
      </c>
      <c r="J326">
        <v>1398802148</v>
      </c>
      <c r="K326" t="b">
        <v>0</v>
      </c>
      <c r="L326">
        <v>11</v>
      </c>
      <c r="M326" t="b">
        <v>1</v>
      </c>
      <c r="N326" t="s">
        <v>8269</v>
      </c>
      <c r="O326" s="10">
        <v>100</v>
      </c>
      <c r="P326">
        <v>272.73</v>
      </c>
      <c r="Q326" t="s">
        <v>8324</v>
      </c>
      <c r="R326" t="s">
        <v>8327</v>
      </c>
      <c r="S326" s="14">
        <v>41758.839675925927</v>
      </c>
      <c r="T326" s="14">
        <v>41771.165972222225</v>
      </c>
    </row>
    <row r="327" spans="1:20" ht="240" x14ac:dyDescent="0.25">
      <c r="A327">
        <v>3375</v>
      </c>
      <c r="B327" s="3" t="s">
        <v>3374</v>
      </c>
      <c r="C327" s="3" t="s">
        <v>7485</v>
      </c>
      <c r="D327" s="9">
        <v>3000</v>
      </c>
      <c r="E327" s="8">
        <v>3000</v>
      </c>
      <c r="F327" t="s">
        <v>8218</v>
      </c>
      <c r="G327" t="s">
        <v>8224</v>
      </c>
      <c r="H327" t="s">
        <v>8246</v>
      </c>
      <c r="I327">
        <v>1400423973</v>
      </c>
      <c r="J327">
        <v>1399387173</v>
      </c>
      <c r="K327" t="b">
        <v>0</v>
      </c>
      <c r="L327">
        <v>17</v>
      </c>
      <c r="M327" t="b">
        <v>1</v>
      </c>
      <c r="N327" t="s">
        <v>8269</v>
      </c>
      <c r="O327" s="10">
        <v>100</v>
      </c>
      <c r="P327">
        <v>176.47</v>
      </c>
      <c r="Q327" t="s">
        <v>8324</v>
      </c>
      <c r="R327" t="s">
        <v>8327</v>
      </c>
      <c r="S327" s="14">
        <v>41765.610798611109</v>
      </c>
      <c r="T327" s="14">
        <v>41777.610798611109</v>
      </c>
    </row>
    <row r="328" spans="1:20" ht="240" x14ac:dyDescent="0.25">
      <c r="A328">
        <v>3412</v>
      </c>
      <c r="B328" s="3" t="s">
        <v>3411</v>
      </c>
      <c r="C328" s="3" t="s">
        <v>7522</v>
      </c>
      <c r="D328" s="9">
        <v>3000</v>
      </c>
      <c r="E328" s="8">
        <v>3000</v>
      </c>
      <c r="F328" t="s">
        <v>8218</v>
      </c>
      <c r="G328" t="s">
        <v>8224</v>
      </c>
      <c r="H328" t="s">
        <v>8246</v>
      </c>
      <c r="I328">
        <v>1411858862</v>
      </c>
      <c r="J328">
        <v>1409266862</v>
      </c>
      <c r="K328" t="b">
        <v>0</v>
      </c>
      <c r="L328">
        <v>26</v>
      </c>
      <c r="M328" t="b">
        <v>1</v>
      </c>
      <c r="N328" t="s">
        <v>8269</v>
      </c>
      <c r="O328" s="10">
        <v>100</v>
      </c>
      <c r="P328">
        <v>115.38</v>
      </c>
      <c r="Q328" t="s">
        <v>8324</v>
      </c>
      <c r="R328" t="s">
        <v>8327</v>
      </c>
      <c r="S328" s="14">
        <v>41879.959050925929</v>
      </c>
      <c r="T328" s="14">
        <v>41909.959050925929</v>
      </c>
    </row>
    <row r="329" spans="1:20" ht="180" x14ac:dyDescent="0.25">
      <c r="A329">
        <v>3623</v>
      </c>
      <c r="B329" s="3" t="s">
        <v>3621</v>
      </c>
      <c r="C329" s="3" t="s">
        <v>7733</v>
      </c>
      <c r="D329" s="9">
        <v>2500</v>
      </c>
      <c r="E329" s="8">
        <v>3000</v>
      </c>
      <c r="F329" t="s">
        <v>8218</v>
      </c>
      <c r="G329" t="s">
        <v>8223</v>
      </c>
      <c r="H329" t="s">
        <v>8245</v>
      </c>
      <c r="I329">
        <v>1406358000</v>
      </c>
      <c r="J329">
        <v>1404841270</v>
      </c>
      <c r="K329" t="b">
        <v>0</v>
      </c>
      <c r="L329">
        <v>34</v>
      </c>
      <c r="M329" t="b">
        <v>1</v>
      </c>
      <c r="N329" t="s">
        <v>8269</v>
      </c>
      <c r="O329" s="10">
        <v>120</v>
      </c>
      <c r="P329">
        <v>88.24</v>
      </c>
      <c r="Q329" t="s">
        <v>8324</v>
      </c>
      <c r="R329" t="s">
        <v>8327</v>
      </c>
      <c r="S329" s="14">
        <v>41828.736921296295</v>
      </c>
      <c r="T329" s="14">
        <v>41846.291666666664</v>
      </c>
    </row>
    <row r="330" spans="1:20" ht="240" x14ac:dyDescent="0.25">
      <c r="A330">
        <v>3911</v>
      </c>
      <c r="B330" s="3" t="s">
        <v>3908</v>
      </c>
      <c r="C330" s="3" t="s">
        <v>8019</v>
      </c>
      <c r="D330" s="9">
        <v>8000</v>
      </c>
      <c r="E330" s="8">
        <v>2993</v>
      </c>
      <c r="F330" t="s">
        <v>8220</v>
      </c>
      <c r="G330" t="s">
        <v>8223</v>
      </c>
      <c r="H330" t="s">
        <v>8245</v>
      </c>
      <c r="I330">
        <v>1417033777</v>
      </c>
      <c r="J330">
        <v>1414438177</v>
      </c>
      <c r="K330" t="b">
        <v>0</v>
      </c>
      <c r="L330">
        <v>36</v>
      </c>
      <c r="M330" t="b">
        <v>0</v>
      </c>
      <c r="N330" t="s">
        <v>8269</v>
      </c>
      <c r="O330" s="10">
        <v>37</v>
      </c>
      <c r="P330">
        <v>83.14</v>
      </c>
      <c r="Q330" t="s">
        <v>8324</v>
      </c>
      <c r="R330" t="s">
        <v>8327</v>
      </c>
      <c r="S330" s="14">
        <v>41939.8122337963</v>
      </c>
      <c r="T330" s="14">
        <v>41969.853900462964</v>
      </c>
    </row>
    <row r="331" spans="1:20" ht="270" x14ac:dyDescent="0.25">
      <c r="A331">
        <v>3401</v>
      </c>
      <c r="B331" s="3" t="s">
        <v>3400</v>
      </c>
      <c r="C331" s="3" t="s">
        <v>7511</v>
      </c>
      <c r="D331" s="9">
        <v>2900</v>
      </c>
      <c r="E331" s="8">
        <v>2954</v>
      </c>
      <c r="F331" t="s">
        <v>8218</v>
      </c>
      <c r="G331" t="s">
        <v>8224</v>
      </c>
      <c r="H331" t="s">
        <v>8246</v>
      </c>
      <c r="I331">
        <v>1438968146</v>
      </c>
      <c r="J331">
        <v>1436376146</v>
      </c>
      <c r="K331" t="b">
        <v>0</v>
      </c>
      <c r="L331">
        <v>66</v>
      </c>
      <c r="M331" t="b">
        <v>1</v>
      </c>
      <c r="N331" t="s">
        <v>8269</v>
      </c>
      <c r="O331" s="10">
        <v>102</v>
      </c>
      <c r="P331">
        <v>44.76</v>
      </c>
      <c r="Q331" t="s">
        <v>8324</v>
      </c>
      <c r="R331" t="s">
        <v>8327</v>
      </c>
      <c r="S331" s="14">
        <v>42193.723912037036</v>
      </c>
      <c r="T331" s="14">
        <v>42223.723912037036</v>
      </c>
    </row>
    <row r="332" spans="1:20" ht="180" x14ac:dyDescent="0.25">
      <c r="A332">
        <v>2786</v>
      </c>
      <c r="B332" s="3" t="s">
        <v>2786</v>
      </c>
      <c r="C332" s="3" t="s">
        <v>6896</v>
      </c>
      <c r="D332" s="9">
        <v>2500</v>
      </c>
      <c r="E332" s="8">
        <v>2946</v>
      </c>
      <c r="F332" t="s">
        <v>8218</v>
      </c>
      <c r="G332" t="s">
        <v>8224</v>
      </c>
      <c r="H332" t="s">
        <v>8246</v>
      </c>
      <c r="I332">
        <v>1404913180</v>
      </c>
      <c r="J332">
        <v>1403703580</v>
      </c>
      <c r="K332" t="b">
        <v>0</v>
      </c>
      <c r="L332">
        <v>74</v>
      </c>
      <c r="M332" t="b">
        <v>1</v>
      </c>
      <c r="N332" t="s">
        <v>8269</v>
      </c>
      <c r="O332" s="10">
        <v>118</v>
      </c>
      <c r="P332">
        <v>39.81</v>
      </c>
      <c r="Q332" t="s">
        <v>8324</v>
      </c>
      <c r="R332" t="s">
        <v>8327</v>
      </c>
      <c r="S332" s="14">
        <v>41815.569212962961</v>
      </c>
      <c r="T332" s="14">
        <v>41829.569212962961</v>
      </c>
    </row>
    <row r="333" spans="1:20" ht="255" x14ac:dyDescent="0.25">
      <c r="A333">
        <v>3177</v>
      </c>
      <c r="B333" s="3" t="s">
        <v>3177</v>
      </c>
      <c r="C333" s="3" t="s">
        <v>7287</v>
      </c>
      <c r="D333" s="9">
        <v>2500</v>
      </c>
      <c r="E333" s="8">
        <v>2935</v>
      </c>
      <c r="F333" t="s">
        <v>8218</v>
      </c>
      <c r="G333" t="s">
        <v>8223</v>
      </c>
      <c r="H333" t="s">
        <v>8245</v>
      </c>
      <c r="I333">
        <v>1403366409</v>
      </c>
      <c r="J333">
        <v>1400774409</v>
      </c>
      <c r="K333" t="b">
        <v>1</v>
      </c>
      <c r="L333">
        <v>51</v>
      </c>
      <c r="M333" t="b">
        <v>1</v>
      </c>
      <c r="N333" t="s">
        <v>8269</v>
      </c>
      <c r="O333" s="10">
        <v>117</v>
      </c>
      <c r="P333">
        <v>57.55</v>
      </c>
      <c r="Q333" t="s">
        <v>8324</v>
      </c>
      <c r="R333" t="s">
        <v>8327</v>
      </c>
      <c r="S333" s="14">
        <v>41781.666770833333</v>
      </c>
      <c r="T333" s="14">
        <v>41811.666770833333</v>
      </c>
    </row>
    <row r="334" spans="1:20" ht="285" x14ac:dyDescent="0.25">
      <c r="A334">
        <v>3419</v>
      </c>
      <c r="B334" s="3" t="s">
        <v>3418</v>
      </c>
      <c r="C334" s="3" t="s">
        <v>7529</v>
      </c>
      <c r="D334" s="9">
        <v>2750</v>
      </c>
      <c r="E334" s="8">
        <v>2930</v>
      </c>
      <c r="F334" t="s">
        <v>8218</v>
      </c>
      <c r="G334" t="s">
        <v>8240</v>
      </c>
      <c r="H334" t="s">
        <v>8248</v>
      </c>
      <c r="I334">
        <v>1459978200</v>
      </c>
      <c r="J334">
        <v>1458416585</v>
      </c>
      <c r="K334" t="b">
        <v>0</v>
      </c>
      <c r="L334">
        <v>46</v>
      </c>
      <c r="M334" t="b">
        <v>1</v>
      </c>
      <c r="N334" t="s">
        <v>8269</v>
      </c>
      <c r="O334" s="10">
        <v>107</v>
      </c>
      <c r="P334">
        <v>63.7</v>
      </c>
      <c r="Q334" t="s">
        <v>8324</v>
      </c>
      <c r="R334" t="s">
        <v>8327</v>
      </c>
      <c r="S334" s="14">
        <v>42448.821585648147</v>
      </c>
      <c r="T334" s="14">
        <v>42466.895833333328</v>
      </c>
    </row>
    <row r="335" spans="1:20" ht="255" x14ac:dyDescent="0.25">
      <c r="A335">
        <v>3705</v>
      </c>
      <c r="B335" s="3" t="s">
        <v>3702</v>
      </c>
      <c r="C335" s="3" t="s">
        <v>7815</v>
      </c>
      <c r="D335" s="9">
        <v>2827</v>
      </c>
      <c r="E335" s="8">
        <v>2925</v>
      </c>
      <c r="F335" t="s">
        <v>8218</v>
      </c>
      <c r="G335" t="s">
        <v>8223</v>
      </c>
      <c r="H335" t="s">
        <v>8245</v>
      </c>
      <c r="I335">
        <v>1403546400</v>
      </c>
      <c r="J335">
        <v>1401714114</v>
      </c>
      <c r="K335" t="b">
        <v>0</v>
      </c>
      <c r="L335">
        <v>35</v>
      </c>
      <c r="M335" t="b">
        <v>1</v>
      </c>
      <c r="N335" t="s">
        <v>8269</v>
      </c>
      <c r="O335" s="10">
        <v>103</v>
      </c>
      <c r="P335">
        <v>83.57</v>
      </c>
      <c r="Q335" t="s">
        <v>8324</v>
      </c>
      <c r="R335" t="s">
        <v>8327</v>
      </c>
      <c r="S335" s="14">
        <v>41792.542986111112</v>
      </c>
      <c r="T335" s="14">
        <v>41813.75</v>
      </c>
    </row>
    <row r="336" spans="1:20" ht="90" x14ac:dyDescent="0.25">
      <c r="A336">
        <v>2833</v>
      </c>
      <c r="B336" s="3" t="s">
        <v>2833</v>
      </c>
      <c r="C336" s="3" t="s">
        <v>6943</v>
      </c>
      <c r="D336" s="9">
        <v>2700</v>
      </c>
      <c r="E336" s="8">
        <v>2923</v>
      </c>
      <c r="F336" t="s">
        <v>8218</v>
      </c>
      <c r="G336" t="s">
        <v>8223</v>
      </c>
      <c r="H336" t="s">
        <v>8245</v>
      </c>
      <c r="I336">
        <v>1444528800</v>
      </c>
      <c r="J336">
        <v>1442804633</v>
      </c>
      <c r="K336" t="b">
        <v>0</v>
      </c>
      <c r="L336">
        <v>35</v>
      </c>
      <c r="M336" t="b">
        <v>1</v>
      </c>
      <c r="N336" t="s">
        <v>8269</v>
      </c>
      <c r="O336" s="10">
        <v>108</v>
      </c>
      <c r="P336">
        <v>83.51</v>
      </c>
      <c r="Q336" t="s">
        <v>8324</v>
      </c>
      <c r="R336" t="s">
        <v>8327</v>
      </c>
      <c r="S336" s="14">
        <v>42268.127696759257</v>
      </c>
      <c r="T336" s="14">
        <v>42288.083333333328</v>
      </c>
    </row>
    <row r="337" spans="1:20" ht="285" x14ac:dyDescent="0.25">
      <c r="A337">
        <v>3726</v>
      </c>
      <c r="B337" s="3" t="s">
        <v>3723</v>
      </c>
      <c r="C337" s="3" t="s">
        <v>7836</v>
      </c>
      <c r="D337" s="9">
        <v>850</v>
      </c>
      <c r="E337" s="8">
        <v>2879</v>
      </c>
      <c r="F337" t="s">
        <v>8218</v>
      </c>
      <c r="G337" t="s">
        <v>8223</v>
      </c>
      <c r="H337" t="s">
        <v>8245</v>
      </c>
      <c r="I337">
        <v>1461963600</v>
      </c>
      <c r="J337">
        <v>1459567371</v>
      </c>
      <c r="K337" t="b">
        <v>0</v>
      </c>
      <c r="L337">
        <v>46</v>
      </c>
      <c r="M337" t="b">
        <v>1</v>
      </c>
      <c r="N337" t="s">
        <v>8269</v>
      </c>
      <c r="O337" s="10">
        <v>339</v>
      </c>
      <c r="P337">
        <v>62.59</v>
      </c>
      <c r="Q337" t="s">
        <v>8324</v>
      </c>
      <c r="R337" t="s">
        <v>8327</v>
      </c>
      <c r="S337" s="14">
        <v>42462.140868055561</v>
      </c>
      <c r="T337" s="14">
        <v>42489.875</v>
      </c>
    </row>
    <row r="338" spans="1:20" ht="195" x14ac:dyDescent="0.25">
      <c r="A338">
        <v>3252</v>
      </c>
      <c r="B338" s="3" t="s">
        <v>3252</v>
      </c>
      <c r="C338" s="3" t="s">
        <v>7362</v>
      </c>
      <c r="D338" s="9">
        <v>2250</v>
      </c>
      <c r="E338" s="8">
        <v>2876</v>
      </c>
      <c r="F338" t="s">
        <v>8218</v>
      </c>
      <c r="G338" t="s">
        <v>8224</v>
      </c>
      <c r="H338" t="s">
        <v>8246</v>
      </c>
      <c r="I338">
        <v>1473247240</v>
      </c>
      <c r="J338">
        <v>1470655240</v>
      </c>
      <c r="K338" t="b">
        <v>1</v>
      </c>
      <c r="L338">
        <v>50</v>
      </c>
      <c r="M338" t="b">
        <v>1</v>
      </c>
      <c r="N338" t="s">
        <v>8269</v>
      </c>
      <c r="O338" s="10">
        <v>128</v>
      </c>
      <c r="P338">
        <v>57.52</v>
      </c>
      <c r="Q338" t="s">
        <v>8324</v>
      </c>
      <c r="R338" t="s">
        <v>8327</v>
      </c>
      <c r="S338" s="14">
        <v>42590.472685185188</v>
      </c>
      <c r="T338" s="14">
        <v>42620.472685185188</v>
      </c>
    </row>
    <row r="339" spans="1:20" ht="255" x14ac:dyDescent="0.25">
      <c r="A339">
        <v>3582</v>
      </c>
      <c r="B339" s="3" t="s">
        <v>3581</v>
      </c>
      <c r="C339" s="3" t="s">
        <v>7692</v>
      </c>
      <c r="D339" s="9">
        <v>1000</v>
      </c>
      <c r="E339" s="8">
        <v>2870</v>
      </c>
      <c r="F339" t="s">
        <v>8218</v>
      </c>
      <c r="G339" t="s">
        <v>8223</v>
      </c>
      <c r="H339" t="s">
        <v>8245</v>
      </c>
      <c r="I339">
        <v>1459822682</v>
      </c>
      <c r="J339">
        <v>1458613082</v>
      </c>
      <c r="K339" t="b">
        <v>0</v>
      </c>
      <c r="L339">
        <v>49</v>
      </c>
      <c r="M339" t="b">
        <v>1</v>
      </c>
      <c r="N339" t="s">
        <v>8269</v>
      </c>
      <c r="O339" s="10">
        <v>287</v>
      </c>
      <c r="P339">
        <v>58.57</v>
      </c>
      <c r="Q339" t="s">
        <v>8324</v>
      </c>
      <c r="R339" t="s">
        <v>8327</v>
      </c>
      <c r="S339" s="14">
        <v>42451.095856481479</v>
      </c>
      <c r="T339" s="14">
        <v>42465.095856481479</v>
      </c>
    </row>
    <row r="340" spans="1:20" ht="300" x14ac:dyDescent="0.25">
      <c r="A340">
        <v>2832</v>
      </c>
      <c r="B340" s="3" t="s">
        <v>2832</v>
      </c>
      <c r="C340" s="3" t="s">
        <v>6942</v>
      </c>
      <c r="D340" s="9">
        <v>2500</v>
      </c>
      <c r="E340" s="8">
        <v>2867.99</v>
      </c>
      <c r="F340" t="s">
        <v>8218</v>
      </c>
      <c r="G340" t="s">
        <v>8224</v>
      </c>
      <c r="H340" t="s">
        <v>8246</v>
      </c>
      <c r="I340">
        <v>1416780000</v>
      </c>
      <c r="J340">
        <v>1414342894</v>
      </c>
      <c r="K340" t="b">
        <v>0</v>
      </c>
      <c r="L340">
        <v>95</v>
      </c>
      <c r="M340" t="b">
        <v>1</v>
      </c>
      <c r="N340" t="s">
        <v>8269</v>
      </c>
      <c r="O340" s="10">
        <v>115</v>
      </c>
      <c r="P340">
        <v>30.19</v>
      </c>
      <c r="Q340" t="s">
        <v>8324</v>
      </c>
      <c r="R340" t="s">
        <v>8327</v>
      </c>
      <c r="S340" s="14">
        <v>41938.709421296298</v>
      </c>
      <c r="T340" s="14">
        <v>41966.916666666672</v>
      </c>
    </row>
    <row r="341" spans="1:20" ht="300" x14ac:dyDescent="0.25">
      <c r="A341">
        <v>3230</v>
      </c>
      <c r="B341" s="3" t="s">
        <v>3230</v>
      </c>
      <c r="C341" s="3" t="s">
        <v>7340</v>
      </c>
      <c r="D341" s="9">
        <v>2600</v>
      </c>
      <c r="E341" s="8">
        <v>2857</v>
      </c>
      <c r="F341" t="s">
        <v>8218</v>
      </c>
      <c r="G341" t="s">
        <v>8223</v>
      </c>
      <c r="H341" t="s">
        <v>8245</v>
      </c>
      <c r="I341">
        <v>1412135940</v>
      </c>
      <c r="J341">
        <v>1410840126</v>
      </c>
      <c r="K341" t="b">
        <v>1</v>
      </c>
      <c r="L341">
        <v>37</v>
      </c>
      <c r="M341" t="b">
        <v>1</v>
      </c>
      <c r="N341" t="s">
        <v>8269</v>
      </c>
      <c r="O341" s="10">
        <v>110</v>
      </c>
      <c r="P341">
        <v>77.22</v>
      </c>
      <c r="Q341" t="s">
        <v>8324</v>
      </c>
      <c r="R341" t="s">
        <v>8327</v>
      </c>
      <c r="S341" s="14">
        <v>41898.168125000004</v>
      </c>
      <c r="T341" s="14">
        <v>41913.165972222225</v>
      </c>
    </row>
    <row r="342" spans="1:20" ht="255" x14ac:dyDescent="0.25">
      <c r="A342">
        <v>3484</v>
      </c>
      <c r="B342" s="3" t="s">
        <v>3483</v>
      </c>
      <c r="C342" s="3" t="s">
        <v>7594</v>
      </c>
      <c r="D342" s="9">
        <v>2500</v>
      </c>
      <c r="E342" s="8">
        <v>2856</v>
      </c>
      <c r="F342" t="s">
        <v>8218</v>
      </c>
      <c r="G342" t="s">
        <v>8223</v>
      </c>
      <c r="H342" t="s">
        <v>8245</v>
      </c>
      <c r="I342">
        <v>1466014499</v>
      </c>
      <c r="J342">
        <v>1463422499</v>
      </c>
      <c r="K342" t="b">
        <v>0</v>
      </c>
      <c r="L342">
        <v>44</v>
      </c>
      <c r="M342" t="b">
        <v>1</v>
      </c>
      <c r="N342" t="s">
        <v>8269</v>
      </c>
      <c r="O342" s="10">
        <v>114</v>
      </c>
      <c r="P342">
        <v>64.91</v>
      </c>
      <c r="Q342" t="s">
        <v>8324</v>
      </c>
      <c r="R342" t="s">
        <v>8327</v>
      </c>
      <c r="S342" s="14">
        <v>42506.760405092587</v>
      </c>
      <c r="T342" s="14">
        <v>42536.760405092587</v>
      </c>
    </row>
    <row r="343" spans="1:20" ht="285" x14ac:dyDescent="0.25">
      <c r="A343">
        <v>4036</v>
      </c>
      <c r="B343" s="3" t="s">
        <v>4032</v>
      </c>
      <c r="C343" s="3" t="s">
        <v>7438</v>
      </c>
      <c r="D343" s="9">
        <v>6000</v>
      </c>
      <c r="E343" s="8">
        <v>2823</v>
      </c>
      <c r="F343" t="s">
        <v>8220</v>
      </c>
      <c r="G343" t="s">
        <v>8223</v>
      </c>
      <c r="H343" t="s">
        <v>8245</v>
      </c>
      <c r="I343">
        <v>1404253800</v>
      </c>
      <c r="J343">
        <v>1402784964</v>
      </c>
      <c r="K343" t="b">
        <v>0</v>
      </c>
      <c r="L343">
        <v>17</v>
      </c>
      <c r="M343" t="b">
        <v>0</v>
      </c>
      <c r="N343" t="s">
        <v>8269</v>
      </c>
      <c r="O343" s="10">
        <v>47</v>
      </c>
      <c r="P343">
        <v>166.06</v>
      </c>
      <c r="Q343" t="s">
        <v>8324</v>
      </c>
      <c r="R343" t="s">
        <v>8327</v>
      </c>
      <c r="S343" s="14">
        <v>41804.937083333331</v>
      </c>
      <c r="T343" s="14">
        <v>41821.9375</v>
      </c>
    </row>
    <row r="344" spans="1:20" ht="180" x14ac:dyDescent="0.25">
      <c r="A344">
        <v>3263</v>
      </c>
      <c r="B344" s="3" t="s">
        <v>3263</v>
      </c>
      <c r="C344" s="3" t="s">
        <v>7373</v>
      </c>
      <c r="D344" s="9">
        <v>2500</v>
      </c>
      <c r="E344" s="8">
        <v>2804.16</v>
      </c>
      <c r="F344" t="s">
        <v>8218</v>
      </c>
      <c r="G344" t="s">
        <v>8223</v>
      </c>
      <c r="H344" t="s">
        <v>8245</v>
      </c>
      <c r="I344">
        <v>1446238800</v>
      </c>
      <c r="J344">
        <v>1444220588</v>
      </c>
      <c r="K344" t="b">
        <v>1</v>
      </c>
      <c r="L344">
        <v>68</v>
      </c>
      <c r="M344" t="b">
        <v>1</v>
      </c>
      <c r="N344" t="s">
        <v>8269</v>
      </c>
      <c r="O344" s="10">
        <v>112</v>
      </c>
      <c r="P344">
        <v>41.24</v>
      </c>
      <c r="Q344" t="s">
        <v>8324</v>
      </c>
      <c r="R344" t="s">
        <v>8327</v>
      </c>
      <c r="S344" s="14">
        <v>42284.516064814816</v>
      </c>
      <c r="T344" s="14">
        <v>42307.875</v>
      </c>
    </row>
    <row r="345" spans="1:20" ht="150" x14ac:dyDescent="0.25">
      <c r="A345">
        <v>3457</v>
      </c>
      <c r="B345" s="3" t="s">
        <v>3456</v>
      </c>
      <c r="C345" s="3" t="s">
        <v>7567</v>
      </c>
      <c r="D345" s="9">
        <v>2000</v>
      </c>
      <c r="E345" s="8">
        <v>2804</v>
      </c>
      <c r="F345" t="s">
        <v>8218</v>
      </c>
      <c r="G345" t="s">
        <v>8223</v>
      </c>
      <c r="H345" t="s">
        <v>8245</v>
      </c>
      <c r="I345">
        <v>1423720740</v>
      </c>
      <c r="J345">
        <v>1421081857</v>
      </c>
      <c r="K345" t="b">
        <v>0</v>
      </c>
      <c r="L345">
        <v>55</v>
      </c>
      <c r="M345" t="b">
        <v>1</v>
      </c>
      <c r="N345" t="s">
        <v>8269</v>
      </c>
      <c r="O345" s="10">
        <v>140</v>
      </c>
      <c r="P345">
        <v>50.98</v>
      </c>
      <c r="Q345" t="s">
        <v>8324</v>
      </c>
      <c r="R345" t="s">
        <v>8327</v>
      </c>
      <c r="S345" s="14">
        <v>42016.706678240742</v>
      </c>
      <c r="T345" s="14">
        <v>42047.249305555553</v>
      </c>
    </row>
    <row r="346" spans="1:20" ht="300" x14ac:dyDescent="0.25">
      <c r="A346">
        <v>2880</v>
      </c>
      <c r="B346" s="3" t="s">
        <v>2880</v>
      </c>
      <c r="C346" s="3" t="s">
        <v>6990</v>
      </c>
      <c r="D346" s="9">
        <v>12000</v>
      </c>
      <c r="E346" s="8">
        <v>2800</v>
      </c>
      <c r="F346" t="s">
        <v>8220</v>
      </c>
      <c r="G346" t="s">
        <v>8223</v>
      </c>
      <c r="H346" t="s">
        <v>8245</v>
      </c>
      <c r="I346">
        <v>1440090300</v>
      </c>
      <c r="J346">
        <v>1436305452</v>
      </c>
      <c r="K346" t="b">
        <v>0</v>
      </c>
      <c r="L346">
        <v>29</v>
      </c>
      <c r="M346" t="b">
        <v>0</v>
      </c>
      <c r="N346" t="s">
        <v>8269</v>
      </c>
      <c r="O346" s="10">
        <v>23</v>
      </c>
      <c r="P346">
        <v>96.55</v>
      </c>
      <c r="Q346" t="s">
        <v>8324</v>
      </c>
      <c r="R346" t="s">
        <v>8327</v>
      </c>
      <c r="S346" s="14">
        <v>42192.905694444446</v>
      </c>
      <c r="T346" s="14">
        <v>42236.711805555555</v>
      </c>
    </row>
    <row r="347" spans="1:20" ht="225" x14ac:dyDescent="0.25">
      <c r="A347">
        <v>3337</v>
      </c>
      <c r="B347" s="3" t="s">
        <v>3337</v>
      </c>
      <c r="C347" s="3" t="s">
        <v>7447</v>
      </c>
      <c r="D347" s="9">
        <v>2500</v>
      </c>
      <c r="E347" s="8">
        <v>2755</v>
      </c>
      <c r="F347" t="s">
        <v>8218</v>
      </c>
      <c r="G347" t="s">
        <v>8224</v>
      </c>
      <c r="H347" t="s">
        <v>8246</v>
      </c>
      <c r="I347">
        <v>1412974800</v>
      </c>
      <c r="J347">
        <v>1411109167</v>
      </c>
      <c r="K347" t="b">
        <v>0</v>
      </c>
      <c r="L347">
        <v>34</v>
      </c>
      <c r="M347" t="b">
        <v>1</v>
      </c>
      <c r="N347" t="s">
        <v>8269</v>
      </c>
      <c r="O347" s="10">
        <v>110</v>
      </c>
      <c r="P347">
        <v>81.03</v>
      </c>
      <c r="Q347" t="s">
        <v>8324</v>
      </c>
      <c r="R347" t="s">
        <v>8327</v>
      </c>
      <c r="S347" s="14">
        <v>41901.282025462962</v>
      </c>
      <c r="T347" s="14">
        <v>41922.875</v>
      </c>
    </row>
    <row r="348" spans="1:20" ht="270" x14ac:dyDescent="0.25">
      <c r="A348">
        <v>3530</v>
      </c>
      <c r="B348" s="3" t="s">
        <v>3529</v>
      </c>
      <c r="C348" s="3" t="s">
        <v>7640</v>
      </c>
      <c r="D348" s="9">
        <v>2750</v>
      </c>
      <c r="E348" s="8">
        <v>2750</v>
      </c>
      <c r="F348" t="s">
        <v>8218</v>
      </c>
      <c r="G348" t="s">
        <v>8224</v>
      </c>
      <c r="H348" t="s">
        <v>8246</v>
      </c>
      <c r="I348">
        <v>1460318400</v>
      </c>
      <c r="J348">
        <v>1457881057</v>
      </c>
      <c r="K348" t="b">
        <v>0</v>
      </c>
      <c r="L348">
        <v>22</v>
      </c>
      <c r="M348" t="b">
        <v>1</v>
      </c>
      <c r="N348" t="s">
        <v>8269</v>
      </c>
      <c r="O348" s="10">
        <v>100</v>
      </c>
      <c r="P348">
        <v>125</v>
      </c>
      <c r="Q348" t="s">
        <v>8324</v>
      </c>
      <c r="R348" t="s">
        <v>8327</v>
      </c>
      <c r="S348" s="14">
        <v>42442.623344907406</v>
      </c>
      <c r="T348" s="14">
        <v>42470.833333333328</v>
      </c>
    </row>
    <row r="349" spans="1:20" ht="255" x14ac:dyDescent="0.25">
      <c r="A349">
        <v>3311</v>
      </c>
      <c r="B349" s="3" t="s">
        <v>3311</v>
      </c>
      <c r="C349" s="3" t="s">
        <v>7421</v>
      </c>
      <c r="D349" s="9">
        <v>2500</v>
      </c>
      <c r="E349" s="8">
        <v>2746</v>
      </c>
      <c r="F349" t="s">
        <v>8218</v>
      </c>
      <c r="G349" t="s">
        <v>8223</v>
      </c>
      <c r="H349" t="s">
        <v>8245</v>
      </c>
      <c r="I349">
        <v>1445065210</v>
      </c>
      <c r="J349">
        <v>1442473210</v>
      </c>
      <c r="K349" t="b">
        <v>0</v>
      </c>
      <c r="L349">
        <v>45</v>
      </c>
      <c r="M349" t="b">
        <v>1</v>
      </c>
      <c r="N349" t="s">
        <v>8269</v>
      </c>
      <c r="O349" s="10">
        <v>110</v>
      </c>
      <c r="P349">
        <v>61.02</v>
      </c>
      <c r="Q349" t="s">
        <v>8324</v>
      </c>
      <c r="R349" t="s">
        <v>8327</v>
      </c>
      <c r="S349" s="14">
        <v>42264.29178240741</v>
      </c>
      <c r="T349" s="14">
        <v>42294.29178240741</v>
      </c>
    </row>
    <row r="350" spans="1:20" ht="210" x14ac:dyDescent="0.25">
      <c r="A350">
        <v>3183</v>
      </c>
      <c r="B350" s="3" t="s">
        <v>3183</v>
      </c>
      <c r="C350" s="3" t="s">
        <v>7293</v>
      </c>
      <c r="D350" s="9">
        <v>2500</v>
      </c>
      <c r="E350" s="8">
        <v>2725</v>
      </c>
      <c r="F350" t="s">
        <v>8218</v>
      </c>
      <c r="G350" t="s">
        <v>8223</v>
      </c>
      <c r="H350" t="s">
        <v>8245</v>
      </c>
      <c r="I350">
        <v>1377284669</v>
      </c>
      <c r="J350">
        <v>1375729469</v>
      </c>
      <c r="K350" t="b">
        <v>1</v>
      </c>
      <c r="L350">
        <v>68</v>
      </c>
      <c r="M350" t="b">
        <v>1</v>
      </c>
      <c r="N350" t="s">
        <v>8269</v>
      </c>
      <c r="O350" s="10">
        <v>109</v>
      </c>
      <c r="P350">
        <v>40.07</v>
      </c>
      <c r="Q350" t="s">
        <v>8324</v>
      </c>
      <c r="R350" t="s">
        <v>8327</v>
      </c>
      <c r="S350" s="14">
        <v>41491.79478009259</v>
      </c>
      <c r="T350" s="14">
        <v>41509.79478009259</v>
      </c>
    </row>
    <row r="351" spans="1:20" ht="255" x14ac:dyDescent="0.25">
      <c r="A351">
        <v>2810</v>
      </c>
      <c r="B351" s="3" t="s">
        <v>2810</v>
      </c>
      <c r="C351" s="3" t="s">
        <v>6920</v>
      </c>
      <c r="D351" s="9">
        <v>2500</v>
      </c>
      <c r="E351" s="8">
        <v>2705</v>
      </c>
      <c r="F351" t="s">
        <v>8218</v>
      </c>
      <c r="G351" t="s">
        <v>8223</v>
      </c>
      <c r="H351" t="s">
        <v>8245</v>
      </c>
      <c r="I351">
        <v>1401595140</v>
      </c>
      <c r="J351">
        <v>1398828064</v>
      </c>
      <c r="K351" t="b">
        <v>0</v>
      </c>
      <c r="L351">
        <v>57</v>
      </c>
      <c r="M351" t="b">
        <v>1</v>
      </c>
      <c r="N351" t="s">
        <v>8269</v>
      </c>
      <c r="O351" s="10">
        <v>108</v>
      </c>
      <c r="P351">
        <v>47.46</v>
      </c>
      <c r="Q351" t="s">
        <v>8324</v>
      </c>
      <c r="R351" t="s">
        <v>8327</v>
      </c>
      <c r="S351" s="14">
        <v>41759.13962962963</v>
      </c>
      <c r="T351" s="14">
        <v>41791.165972222225</v>
      </c>
    </row>
    <row r="352" spans="1:20" ht="270" x14ac:dyDescent="0.25">
      <c r="A352">
        <v>3139</v>
      </c>
      <c r="B352" s="3" t="s">
        <v>3139</v>
      </c>
      <c r="C352" s="3" t="s">
        <v>7249</v>
      </c>
      <c r="D352" s="9">
        <v>50000</v>
      </c>
      <c r="E352" s="8">
        <v>2700</v>
      </c>
      <c r="F352" t="s">
        <v>8221</v>
      </c>
      <c r="G352" t="s">
        <v>8237</v>
      </c>
      <c r="H352" t="s">
        <v>8255</v>
      </c>
      <c r="I352">
        <v>1490416380</v>
      </c>
      <c r="J352">
        <v>1487485760</v>
      </c>
      <c r="K352" t="b">
        <v>0</v>
      </c>
      <c r="L352">
        <v>6</v>
      </c>
      <c r="M352" t="b">
        <v>0</v>
      </c>
      <c r="N352" t="s">
        <v>8269</v>
      </c>
      <c r="O352" s="10">
        <v>5</v>
      </c>
      <c r="P352">
        <v>450</v>
      </c>
      <c r="Q352" t="s">
        <v>8324</v>
      </c>
      <c r="R352" t="s">
        <v>8327</v>
      </c>
      <c r="S352" s="14">
        <v>42785.270370370374</v>
      </c>
      <c r="T352" s="14">
        <v>42819.189583333333</v>
      </c>
    </row>
    <row r="353" spans="1:20" ht="270" x14ac:dyDescent="0.25">
      <c r="A353">
        <v>3503</v>
      </c>
      <c r="B353" s="3" t="s">
        <v>3502</v>
      </c>
      <c r="C353" s="3" t="s">
        <v>7613</v>
      </c>
      <c r="D353" s="9">
        <v>2500</v>
      </c>
      <c r="E353" s="8">
        <v>2689</v>
      </c>
      <c r="F353" t="s">
        <v>8218</v>
      </c>
      <c r="G353" t="s">
        <v>8224</v>
      </c>
      <c r="H353" t="s">
        <v>8246</v>
      </c>
      <c r="I353">
        <v>1469359728</v>
      </c>
      <c r="J353">
        <v>1466767728</v>
      </c>
      <c r="K353" t="b">
        <v>0</v>
      </c>
      <c r="L353">
        <v>38</v>
      </c>
      <c r="M353" t="b">
        <v>1</v>
      </c>
      <c r="N353" t="s">
        <v>8269</v>
      </c>
      <c r="O353" s="10">
        <v>108</v>
      </c>
      <c r="P353">
        <v>70.760000000000005</v>
      </c>
      <c r="Q353" t="s">
        <v>8324</v>
      </c>
      <c r="R353" t="s">
        <v>8327</v>
      </c>
      <c r="S353" s="14">
        <v>42545.478333333333</v>
      </c>
      <c r="T353" s="14">
        <v>42575.478333333333</v>
      </c>
    </row>
    <row r="354" spans="1:20" ht="240" x14ac:dyDescent="0.25">
      <c r="A354">
        <v>3615</v>
      </c>
      <c r="B354" s="3" t="s">
        <v>3613</v>
      </c>
      <c r="C354" s="3" t="s">
        <v>7725</v>
      </c>
      <c r="D354" s="9">
        <v>2500</v>
      </c>
      <c r="E354" s="8">
        <v>2670</v>
      </c>
      <c r="F354" t="s">
        <v>8218</v>
      </c>
      <c r="G354" t="s">
        <v>8224</v>
      </c>
      <c r="H354" t="s">
        <v>8246</v>
      </c>
      <c r="I354">
        <v>1449756896</v>
      </c>
      <c r="J354">
        <v>1447164896</v>
      </c>
      <c r="K354" t="b">
        <v>0</v>
      </c>
      <c r="L354">
        <v>72</v>
      </c>
      <c r="M354" t="b">
        <v>1</v>
      </c>
      <c r="N354" t="s">
        <v>8269</v>
      </c>
      <c r="O354" s="10">
        <v>107</v>
      </c>
      <c r="P354">
        <v>37.08</v>
      </c>
      <c r="Q354" t="s">
        <v>8324</v>
      </c>
      <c r="R354" t="s">
        <v>8327</v>
      </c>
      <c r="S354" s="14">
        <v>42318.593703703707</v>
      </c>
      <c r="T354" s="14">
        <v>42348.593703703707</v>
      </c>
    </row>
    <row r="355" spans="1:20" ht="300" x14ac:dyDescent="0.25">
      <c r="A355">
        <v>3164</v>
      </c>
      <c r="B355" s="3" t="s">
        <v>3164</v>
      </c>
      <c r="C355" s="3" t="s">
        <v>7274</v>
      </c>
      <c r="D355" s="9">
        <v>2500</v>
      </c>
      <c r="E355" s="8">
        <v>2669</v>
      </c>
      <c r="F355" t="s">
        <v>8218</v>
      </c>
      <c r="G355" t="s">
        <v>8223</v>
      </c>
      <c r="H355" t="s">
        <v>8245</v>
      </c>
      <c r="I355">
        <v>1402341615</v>
      </c>
      <c r="J355">
        <v>1399490415</v>
      </c>
      <c r="K355" t="b">
        <v>1</v>
      </c>
      <c r="L355">
        <v>71</v>
      </c>
      <c r="M355" t="b">
        <v>1</v>
      </c>
      <c r="N355" t="s">
        <v>8269</v>
      </c>
      <c r="O355" s="10">
        <v>107</v>
      </c>
      <c r="P355">
        <v>37.590000000000003</v>
      </c>
      <c r="Q355" t="s">
        <v>8324</v>
      </c>
      <c r="R355" t="s">
        <v>8327</v>
      </c>
      <c r="S355" s="14">
        <v>41766.80572916667</v>
      </c>
      <c r="T355" s="14">
        <v>41799.80572916667</v>
      </c>
    </row>
    <row r="356" spans="1:20" ht="285" x14ac:dyDescent="0.25">
      <c r="A356">
        <v>2829</v>
      </c>
      <c r="B356" s="3" t="s">
        <v>2829</v>
      </c>
      <c r="C356" s="3" t="s">
        <v>6939</v>
      </c>
      <c r="D356" s="9">
        <v>2500</v>
      </c>
      <c r="E356" s="8">
        <v>2663</v>
      </c>
      <c r="F356" t="s">
        <v>8218</v>
      </c>
      <c r="G356" t="s">
        <v>8224</v>
      </c>
      <c r="H356" t="s">
        <v>8246</v>
      </c>
      <c r="I356">
        <v>1464863118</v>
      </c>
      <c r="J356">
        <v>1462443918</v>
      </c>
      <c r="K356" t="b">
        <v>0</v>
      </c>
      <c r="L356">
        <v>76</v>
      </c>
      <c r="M356" t="b">
        <v>1</v>
      </c>
      <c r="N356" t="s">
        <v>8269</v>
      </c>
      <c r="O356" s="10">
        <v>107</v>
      </c>
      <c r="P356">
        <v>35.04</v>
      </c>
      <c r="Q356" t="s">
        <v>8324</v>
      </c>
      <c r="R356" t="s">
        <v>8327</v>
      </c>
      <c r="S356" s="14">
        <v>42495.434236111112</v>
      </c>
      <c r="T356" s="14">
        <v>42523.434236111112</v>
      </c>
    </row>
    <row r="357" spans="1:20" ht="255" x14ac:dyDescent="0.25">
      <c r="A357">
        <v>3823</v>
      </c>
      <c r="B357" s="3" t="s">
        <v>3820</v>
      </c>
      <c r="C357" s="3" t="s">
        <v>7932</v>
      </c>
      <c r="D357" s="9">
        <v>2500</v>
      </c>
      <c r="E357" s="8">
        <v>2650</v>
      </c>
      <c r="F357" t="s">
        <v>8218</v>
      </c>
      <c r="G357" t="s">
        <v>8223</v>
      </c>
      <c r="H357" t="s">
        <v>8245</v>
      </c>
      <c r="I357">
        <v>1437364740</v>
      </c>
      <c r="J357">
        <v>1434405044</v>
      </c>
      <c r="K357" t="b">
        <v>0</v>
      </c>
      <c r="L357">
        <v>41</v>
      </c>
      <c r="M357" t="b">
        <v>1</v>
      </c>
      <c r="N357" t="s">
        <v>8269</v>
      </c>
      <c r="O357" s="10">
        <v>106</v>
      </c>
      <c r="P357">
        <v>64.63</v>
      </c>
      <c r="Q357" t="s">
        <v>8324</v>
      </c>
      <c r="R357" t="s">
        <v>8327</v>
      </c>
      <c r="S357" s="14">
        <v>42170.910231481481</v>
      </c>
      <c r="T357" s="14">
        <v>42205.165972222225</v>
      </c>
    </row>
    <row r="358" spans="1:20" ht="255" x14ac:dyDescent="0.25">
      <c r="A358">
        <v>3247</v>
      </c>
      <c r="B358" s="3" t="s">
        <v>3247</v>
      </c>
      <c r="C358" s="3" t="s">
        <v>7357</v>
      </c>
      <c r="D358" s="9">
        <v>2500</v>
      </c>
      <c r="E358" s="8">
        <v>2646.5</v>
      </c>
      <c r="F358" t="s">
        <v>8218</v>
      </c>
      <c r="G358" t="s">
        <v>8224</v>
      </c>
      <c r="H358" t="s">
        <v>8246</v>
      </c>
      <c r="I358">
        <v>1436696712</v>
      </c>
      <c r="J358">
        <v>1434104712</v>
      </c>
      <c r="K358" t="b">
        <v>1</v>
      </c>
      <c r="L358">
        <v>57</v>
      </c>
      <c r="M358" t="b">
        <v>1</v>
      </c>
      <c r="N358" t="s">
        <v>8269</v>
      </c>
      <c r="O358" s="10">
        <v>106</v>
      </c>
      <c r="P358">
        <v>46.43</v>
      </c>
      <c r="Q358" t="s">
        <v>8324</v>
      </c>
      <c r="R358" t="s">
        <v>8327</v>
      </c>
      <c r="S358" s="14">
        <v>42167.434166666666</v>
      </c>
      <c r="T358" s="14">
        <v>42197.434166666666</v>
      </c>
    </row>
    <row r="359" spans="1:20" ht="285" x14ac:dyDescent="0.25">
      <c r="A359">
        <v>3328</v>
      </c>
      <c r="B359" s="3" t="s">
        <v>3328</v>
      </c>
      <c r="C359" s="3" t="s">
        <v>7438</v>
      </c>
      <c r="D359" s="9">
        <v>1800</v>
      </c>
      <c r="E359" s="8">
        <v>2635</v>
      </c>
      <c r="F359" t="s">
        <v>8218</v>
      </c>
      <c r="G359" t="s">
        <v>8223</v>
      </c>
      <c r="H359" t="s">
        <v>8245</v>
      </c>
      <c r="I359">
        <v>1404522000</v>
      </c>
      <c r="J359">
        <v>1404308883</v>
      </c>
      <c r="K359" t="b">
        <v>0</v>
      </c>
      <c r="L359">
        <v>9</v>
      </c>
      <c r="M359" t="b">
        <v>1</v>
      </c>
      <c r="N359" t="s">
        <v>8269</v>
      </c>
      <c r="O359" s="10">
        <v>146</v>
      </c>
      <c r="P359">
        <v>292.77999999999997</v>
      </c>
      <c r="Q359" t="s">
        <v>8324</v>
      </c>
      <c r="R359" t="s">
        <v>8327</v>
      </c>
      <c r="S359" s="14">
        <v>41822.57503472222</v>
      </c>
      <c r="T359" s="14">
        <v>41825.041666666664</v>
      </c>
    </row>
    <row r="360" spans="1:20" ht="285" x14ac:dyDescent="0.25">
      <c r="A360">
        <v>3306</v>
      </c>
      <c r="B360" s="3" t="s">
        <v>3306</v>
      </c>
      <c r="C360" s="3" t="s">
        <v>7416</v>
      </c>
      <c r="D360" s="9">
        <v>1500</v>
      </c>
      <c r="E360" s="8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8269</v>
      </c>
      <c r="O360" s="10">
        <v>175</v>
      </c>
      <c r="P360">
        <v>48.7</v>
      </c>
      <c r="Q360" t="s">
        <v>8324</v>
      </c>
      <c r="R360" t="s">
        <v>8327</v>
      </c>
      <c r="S360" s="14">
        <v>42493.219236111108</v>
      </c>
      <c r="T360" s="14">
        <v>42531.125</v>
      </c>
    </row>
    <row r="361" spans="1:20" ht="300" x14ac:dyDescent="0.25">
      <c r="A361">
        <v>3550</v>
      </c>
      <c r="B361" s="3" t="s">
        <v>3549</v>
      </c>
      <c r="C361" s="3" t="s">
        <v>7660</v>
      </c>
      <c r="D361" s="9">
        <v>2500</v>
      </c>
      <c r="E361" s="8">
        <v>2620</v>
      </c>
      <c r="F361" t="s">
        <v>8218</v>
      </c>
      <c r="G361" t="s">
        <v>8224</v>
      </c>
      <c r="H361" t="s">
        <v>8246</v>
      </c>
      <c r="I361">
        <v>1462224398</v>
      </c>
      <c r="J361">
        <v>1459632398</v>
      </c>
      <c r="K361" t="b">
        <v>0</v>
      </c>
      <c r="L361">
        <v>64</v>
      </c>
      <c r="M361" t="b">
        <v>1</v>
      </c>
      <c r="N361" t="s">
        <v>8269</v>
      </c>
      <c r="O361" s="10">
        <v>105</v>
      </c>
      <c r="P361">
        <v>40.94</v>
      </c>
      <c r="Q361" t="s">
        <v>8324</v>
      </c>
      <c r="R361" t="s">
        <v>8327</v>
      </c>
      <c r="S361" s="14">
        <v>42462.893495370372</v>
      </c>
      <c r="T361" s="14">
        <v>42492.893495370372</v>
      </c>
    </row>
    <row r="362" spans="1:20" ht="285" x14ac:dyDescent="0.25">
      <c r="A362">
        <v>3654</v>
      </c>
      <c r="B362" s="3" t="s">
        <v>3651</v>
      </c>
      <c r="C362" s="3" t="s">
        <v>7764</v>
      </c>
      <c r="D362" s="9">
        <v>1500</v>
      </c>
      <c r="E362" s="8">
        <v>2616</v>
      </c>
      <c r="F362" t="s">
        <v>8218</v>
      </c>
      <c r="G362" t="s">
        <v>8224</v>
      </c>
      <c r="H362" t="s">
        <v>8246</v>
      </c>
      <c r="I362">
        <v>1459702800</v>
      </c>
      <c r="J362">
        <v>1457690386</v>
      </c>
      <c r="K362" t="b">
        <v>0</v>
      </c>
      <c r="L362">
        <v>38</v>
      </c>
      <c r="M362" t="b">
        <v>1</v>
      </c>
      <c r="N362" t="s">
        <v>8269</v>
      </c>
      <c r="O362" s="10">
        <v>174</v>
      </c>
      <c r="P362">
        <v>68.84</v>
      </c>
      <c r="Q362" t="s">
        <v>8324</v>
      </c>
      <c r="R362" t="s">
        <v>8327</v>
      </c>
      <c r="S362" s="14">
        <v>42440.416504629626</v>
      </c>
      <c r="T362" s="14">
        <v>42463.708333333328</v>
      </c>
    </row>
    <row r="363" spans="1:20" ht="300" x14ac:dyDescent="0.25">
      <c r="A363">
        <v>3438</v>
      </c>
      <c r="B363" s="3" t="s">
        <v>3437</v>
      </c>
      <c r="C363" s="3" t="s">
        <v>7548</v>
      </c>
      <c r="D363" s="9">
        <v>2500</v>
      </c>
      <c r="E363" s="8">
        <v>2605</v>
      </c>
      <c r="F363" t="s">
        <v>8218</v>
      </c>
      <c r="G363" t="s">
        <v>8224</v>
      </c>
      <c r="H363" t="s">
        <v>8246</v>
      </c>
      <c r="I363">
        <v>1430600400</v>
      </c>
      <c r="J363">
        <v>1428358567</v>
      </c>
      <c r="K363" t="b">
        <v>0</v>
      </c>
      <c r="L363">
        <v>14</v>
      </c>
      <c r="M363" t="b">
        <v>1</v>
      </c>
      <c r="N363" t="s">
        <v>8269</v>
      </c>
      <c r="O363" s="10">
        <v>104</v>
      </c>
      <c r="P363">
        <v>186.07</v>
      </c>
      <c r="Q363" t="s">
        <v>8324</v>
      </c>
      <c r="R363" t="s">
        <v>8327</v>
      </c>
      <c r="S363" s="14">
        <v>42100.927858796291</v>
      </c>
      <c r="T363" s="14">
        <v>42126.875</v>
      </c>
    </row>
    <row r="364" spans="1:20" ht="315" x14ac:dyDescent="0.25">
      <c r="A364">
        <v>2840</v>
      </c>
      <c r="B364" s="3" t="s">
        <v>2840</v>
      </c>
      <c r="C364" s="3" t="s">
        <v>6950</v>
      </c>
      <c r="D364" s="9">
        <v>2500</v>
      </c>
      <c r="E364" s="8">
        <v>2600</v>
      </c>
      <c r="F364" t="s">
        <v>8218</v>
      </c>
      <c r="G364" t="s">
        <v>8224</v>
      </c>
      <c r="H364" t="s">
        <v>8246</v>
      </c>
      <c r="I364">
        <v>1426698000</v>
      </c>
      <c r="J364">
        <v>1424825479</v>
      </c>
      <c r="K364" t="b">
        <v>0</v>
      </c>
      <c r="L364">
        <v>132</v>
      </c>
      <c r="M364" t="b">
        <v>1</v>
      </c>
      <c r="N364" t="s">
        <v>8269</v>
      </c>
      <c r="O364" s="10">
        <v>104</v>
      </c>
      <c r="P364">
        <v>19.7</v>
      </c>
      <c r="Q364" t="s">
        <v>8324</v>
      </c>
      <c r="R364" t="s">
        <v>8327</v>
      </c>
      <c r="S364" s="14">
        <v>42060.035636574074</v>
      </c>
      <c r="T364" s="14">
        <v>42081.708333333328</v>
      </c>
    </row>
    <row r="365" spans="1:20" ht="285" x14ac:dyDescent="0.25">
      <c r="A365">
        <v>3365</v>
      </c>
      <c r="B365" s="3" t="s">
        <v>3364</v>
      </c>
      <c r="C365" s="3" t="s">
        <v>7475</v>
      </c>
      <c r="D365" s="9">
        <v>2500</v>
      </c>
      <c r="E365" s="8">
        <v>2600</v>
      </c>
      <c r="F365" t="s">
        <v>8218</v>
      </c>
      <c r="G365" t="s">
        <v>8223</v>
      </c>
      <c r="H365" t="s">
        <v>8245</v>
      </c>
      <c r="I365">
        <v>1449973592</v>
      </c>
      <c r="J365">
        <v>1447381592</v>
      </c>
      <c r="K365" t="b">
        <v>0</v>
      </c>
      <c r="L365">
        <v>3</v>
      </c>
      <c r="M365" t="b">
        <v>1</v>
      </c>
      <c r="N365" t="s">
        <v>8269</v>
      </c>
      <c r="O365" s="10">
        <v>104</v>
      </c>
      <c r="P365">
        <v>866.67</v>
      </c>
      <c r="Q365" t="s">
        <v>8324</v>
      </c>
      <c r="R365" t="s">
        <v>8327</v>
      </c>
      <c r="S365" s="14">
        <v>42321.101759259262</v>
      </c>
      <c r="T365" s="14">
        <v>42351.101759259262</v>
      </c>
    </row>
    <row r="366" spans="1:20" ht="270" x14ac:dyDescent="0.25">
      <c r="A366">
        <v>3505</v>
      </c>
      <c r="B366" s="3" t="s">
        <v>3504</v>
      </c>
      <c r="C366" s="3" t="s">
        <v>7615</v>
      </c>
      <c r="D366" s="9">
        <v>2500</v>
      </c>
      <c r="E366" s="8">
        <v>2594</v>
      </c>
      <c r="F366" t="s">
        <v>8218</v>
      </c>
      <c r="G366" t="s">
        <v>8223</v>
      </c>
      <c r="H366" t="s">
        <v>8245</v>
      </c>
      <c r="I366">
        <v>1399953600</v>
      </c>
      <c r="J366">
        <v>1398983245</v>
      </c>
      <c r="K366" t="b">
        <v>0</v>
      </c>
      <c r="L366">
        <v>39</v>
      </c>
      <c r="M366" t="b">
        <v>1</v>
      </c>
      <c r="N366" t="s">
        <v>8269</v>
      </c>
      <c r="O366" s="10">
        <v>104</v>
      </c>
      <c r="P366">
        <v>66.510000000000005</v>
      </c>
      <c r="Q366" t="s">
        <v>8324</v>
      </c>
      <c r="R366" t="s">
        <v>8327</v>
      </c>
      <c r="S366" s="14">
        <v>41760.935706018521</v>
      </c>
      <c r="T366" s="14">
        <v>41772.166666666664</v>
      </c>
    </row>
    <row r="367" spans="1:20" ht="285" x14ac:dyDescent="0.25">
      <c r="A367">
        <v>3278</v>
      </c>
      <c r="B367" s="3" t="s">
        <v>3278</v>
      </c>
      <c r="C367" s="3" t="s">
        <v>7388</v>
      </c>
      <c r="D367" s="9">
        <v>2500</v>
      </c>
      <c r="E367" s="8">
        <v>2585</v>
      </c>
      <c r="F367" t="s">
        <v>8218</v>
      </c>
      <c r="G367" t="s">
        <v>8224</v>
      </c>
      <c r="H367" t="s">
        <v>8246</v>
      </c>
      <c r="I367">
        <v>1433017303</v>
      </c>
      <c r="J367">
        <v>1430425303</v>
      </c>
      <c r="K367" t="b">
        <v>1</v>
      </c>
      <c r="L367">
        <v>34</v>
      </c>
      <c r="M367" t="b">
        <v>1</v>
      </c>
      <c r="N367" t="s">
        <v>8269</v>
      </c>
      <c r="O367" s="10">
        <v>103</v>
      </c>
      <c r="P367">
        <v>76.03</v>
      </c>
      <c r="Q367" t="s">
        <v>8324</v>
      </c>
      <c r="R367" t="s">
        <v>8327</v>
      </c>
      <c r="S367" s="14">
        <v>42124.848414351851</v>
      </c>
      <c r="T367" s="14">
        <v>42154.848414351851</v>
      </c>
    </row>
    <row r="368" spans="1:20" ht="285" x14ac:dyDescent="0.25">
      <c r="A368">
        <v>3178</v>
      </c>
      <c r="B368" s="3" t="s">
        <v>3178</v>
      </c>
      <c r="C368" s="3" t="s">
        <v>7288</v>
      </c>
      <c r="D368" s="9">
        <v>1500</v>
      </c>
      <c r="E368" s="8">
        <v>2576</v>
      </c>
      <c r="F368" t="s">
        <v>8218</v>
      </c>
      <c r="G368" t="s">
        <v>8224</v>
      </c>
      <c r="H368" t="s">
        <v>8246</v>
      </c>
      <c r="I368">
        <v>1405521075</v>
      </c>
      <c r="J368">
        <v>1402929075</v>
      </c>
      <c r="K368" t="b">
        <v>1</v>
      </c>
      <c r="L368">
        <v>78</v>
      </c>
      <c r="M368" t="b">
        <v>1</v>
      </c>
      <c r="N368" t="s">
        <v>8269</v>
      </c>
      <c r="O368" s="10">
        <v>172</v>
      </c>
      <c r="P368">
        <v>33.03</v>
      </c>
      <c r="Q368" t="s">
        <v>8324</v>
      </c>
      <c r="R368" t="s">
        <v>8327</v>
      </c>
      <c r="S368" s="14">
        <v>41806.605034722219</v>
      </c>
      <c r="T368" s="14">
        <v>41836.605034722219</v>
      </c>
    </row>
    <row r="369" spans="1:20" ht="210" x14ac:dyDescent="0.25">
      <c r="A369">
        <v>3264</v>
      </c>
      <c r="B369" s="3" t="s">
        <v>3264</v>
      </c>
      <c r="C369" s="3" t="s">
        <v>7374</v>
      </c>
      <c r="D369" s="9">
        <v>2500</v>
      </c>
      <c r="E369" s="8">
        <v>2575</v>
      </c>
      <c r="F369" t="s">
        <v>8218</v>
      </c>
      <c r="G369" t="s">
        <v>8223</v>
      </c>
      <c r="H369" t="s">
        <v>8245</v>
      </c>
      <c r="I369">
        <v>1422482400</v>
      </c>
      <c r="J369">
        <v>1421089938</v>
      </c>
      <c r="K369" t="b">
        <v>1</v>
      </c>
      <c r="L369">
        <v>49</v>
      </c>
      <c r="M369" t="b">
        <v>1</v>
      </c>
      <c r="N369" t="s">
        <v>8269</v>
      </c>
      <c r="O369" s="10">
        <v>103</v>
      </c>
      <c r="P369">
        <v>52.55</v>
      </c>
      <c r="Q369" t="s">
        <v>8324</v>
      </c>
      <c r="R369" t="s">
        <v>8327</v>
      </c>
      <c r="S369" s="14">
        <v>42016.800208333334</v>
      </c>
      <c r="T369" s="14">
        <v>42032.916666666672</v>
      </c>
    </row>
    <row r="370" spans="1:20" ht="285" x14ac:dyDescent="0.25">
      <c r="A370">
        <v>3538</v>
      </c>
      <c r="B370" s="3" t="s">
        <v>3537</v>
      </c>
      <c r="C370" s="3" t="s">
        <v>7648</v>
      </c>
      <c r="D370" s="9">
        <v>2000</v>
      </c>
      <c r="E370" s="8">
        <v>2569</v>
      </c>
      <c r="F370" t="s">
        <v>8218</v>
      </c>
      <c r="G370" t="s">
        <v>8224</v>
      </c>
      <c r="H370" t="s">
        <v>8246</v>
      </c>
      <c r="I370">
        <v>1471428340</v>
      </c>
      <c r="J370">
        <v>1469009140</v>
      </c>
      <c r="K370" t="b">
        <v>0</v>
      </c>
      <c r="L370">
        <v>83</v>
      </c>
      <c r="M370" t="b">
        <v>1</v>
      </c>
      <c r="N370" t="s">
        <v>8269</v>
      </c>
      <c r="O370" s="10">
        <v>128</v>
      </c>
      <c r="P370">
        <v>30.95</v>
      </c>
      <c r="Q370" t="s">
        <v>8324</v>
      </c>
      <c r="R370" t="s">
        <v>8327</v>
      </c>
      <c r="S370" s="14">
        <v>42571.420601851853</v>
      </c>
      <c r="T370" s="14">
        <v>42599.420601851853</v>
      </c>
    </row>
    <row r="371" spans="1:20" ht="255" x14ac:dyDescent="0.25">
      <c r="A371">
        <v>3441</v>
      </c>
      <c r="B371" s="3" t="s">
        <v>3440</v>
      </c>
      <c r="C371" s="3" t="s">
        <v>7551</v>
      </c>
      <c r="D371" s="9">
        <v>2500</v>
      </c>
      <c r="E371" s="8">
        <v>2565</v>
      </c>
      <c r="F371" t="s">
        <v>8218</v>
      </c>
      <c r="G371" t="s">
        <v>8223</v>
      </c>
      <c r="H371" t="s">
        <v>8245</v>
      </c>
      <c r="I371">
        <v>1447445820</v>
      </c>
      <c r="J371">
        <v>1445077121</v>
      </c>
      <c r="K371" t="b">
        <v>0</v>
      </c>
      <c r="L371">
        <v>43</v>
      </c>
      <c r="M371" t="b">
        <v>1</v>
      </c>
      <c r="N371" t="s">
        <v>8269</v>
      </c>
      <c r="O371" s="10">
        <v>103</v>
      </c>
      <c r="P371">
        <v>59.65</v>
      </c>
      <c r="Q371" t="s">
        <v>8324</v>
      </c>
      <c r="R371" t="s">
        <v>8327</v>
      </c>
      <c r="S371" s="14">
        <v>42294.429641203707</v>
      </c>
      <c r="T371" s="14">
        <v>42321.845138888893</v>
      </c>
    </row>
    <row r="372" spans="1:20" ht="165" x14ac:dyDescent="0.25">
      <c r="A372">
        <v>3597</v>
      </c>
      <c r="B372" s="3" t="s">
        <v>3596</v>
      </c>
      <c r="C372" s="3" t="s">
        <v>7707</v>
      </c>
      <c r="D372" s="9">
        <v>2500</v>
      </c>
      <c r="E372" s="8">
        <v>2565</v>
      </c>
      <c r="F372" t="s">
        <v>8218</v>
      </c>
      <c r="G372" t="s">
        <v>8223</v>
      </c>
      <c r="H372" t="s">
        <v>8245</v>
      </c>
      <c r="I372">
        <v>1456984740</v>
      </c>
      <c r="J372">
        <v>1455717790</v>
      </c>
      <c r="K372" t="b">
        <v>0</v>
      </c>
      <c r="L372">
        <v>33</v>
      </c>
      <c r="M372" t="b">
        <v>1</v>
      </c>
      <c r="N372" t="s">
        <v>8269</v>
      </c>
      <c r="O372" s="10">
        <v>103</v>
      </c>
      <c r="P372">
        <v>77.73</v>
      </c>
      <c r="Q372" t="s">
        <v>8324</v>
      </c>
      <c r="R372" t="s">
        <v>8327</v>
      </c>
      <c r="S372" s="14">
        <v>42417.585532407407</v>
      </c>
      <c r="T372" s="14">
        <v>42432.249305555553</v>
      </c>
    </row>
    <row r="373" spans="1:20" ht="270" x14ac:dyDescent="0.25">
      <c r="A373">
        <v>2809</v>
      </c>
      <c r="B373" s="3" t="s">
        <v>2809</v>
      </c>
      <c r="C373" s="3" t="s">
        <v>6919</v>
      </c>
      <c r="D373" s="9">
        <v>2500</v>
      </c>
      <c r="E373" s="8">
        <v>2560</v>
      </c>
      <c r="F373" t="s">
        <v>8218</v>
      </c>
      <c r="G373" t="s">
        <v>8223</v>
      </c>
      <c r="H373" t="s">
        <v>8245</v>
      </c>
      <c r="I373">
        <v>1459348740</v>
      </c>
      <c r="J373">
        <v>1458647725</v>
      </c>
      <c r="K373" t="b">
        <v>0</v>
      </c>
      <c r="L373">
        <v>21</v>
      </c>
      <c r="M373" t="b">
        <v>1</v>
      </c>
      <c r="N373" t="s">
        <v>8269</v>
      </c>
      <c r="O373" s="10">
        <v>102</v>
      </c>
      <c r="P373">
        <v>121.9</v>
      </c>
      <c r="Q373" t="s">
        <v>8324</v>
      </c>
      <c r="R373" t="s">
        <v>8327</v>
      </c>
      <c r="S373" s="14">
        <v>42451.496817129635</v>
      </c>
      <c r="T373" s="14">
        <v>42459.610416666663</v>
      </c>
    </row>
    <row r="374" spans="1:20" ht="270" x14ac:dyDescent="0.25">
      <c r="A374">
        <v>3268</v>
      </c>
      <c r="B374" s="3" t="s">
        <v>3268</v>
      </c>
      <c r="C374" s="3" t="s">
        <v>7378</v>
      </c>
      <c r="D374" s="9">
        <v>2000</v>
      </c>
      <c r="E374" s="8">
        <v>2560</v>
      </c>
      <c r="F374" t="s">
        <v>8218</v>
      </c>
      <c r="G374" t="s">
        <v>8223</v>
      </c>
      <c r="H374" t="s">
        <v>8245</v>
      </c>
      <c r="I374">
        <v>1472074928</v>
      </c>
      <c r="J374">
        <v>1470692528</v>
      </c>
      <c r="K374" t="b">
        <v>1</v>
      </c>
      <c r="L374">
        <v>42</v>
      </c>
      <c r="M374" t="b">
        <v>1</v>
      </c>
      <c r="N374" t="s">
        <v>8269</v>
      </c>
      <c r="O374" s="10">
        <v>128</v>
      </c>
      <c r="P374">
        <v>60.95</v>
      </c>
      <c r="Q374" t="s">
        <v>8324</v>
      </c>
      <c r="R374" t="s">
        <v>8327</v>
      </c>
      <c r="S374" s="14">
        <v>42590.90425925926</v>
      </c>
      <c r="T374" s="14">
        <v>42606.90425925926</v>
      </c>
    </row>
    <row r="375" spans="1:20" ht="315" x14ac:dyDescent="0.25">
      <c r="A375">
        <v>3561</v>
      </c>
      <c r="B375" s="3" t="s">
        <v>3560</v>
      </c>
      <c r="C375" s="3" t="s">
        <v>7671</v>
      </c>
      <c r="D375" s="9">
        <v>2500</v>
      </c>
      <c r="E375" s="8">
        <v>2560</v>
      </c>
      <c r="F375" t="s">
        <v>8218</v>
      </c>
      <c r="G375" t="s">
        <v>8223</v>
      </c>
      <c r="H375" t="s">
        <v>8245</v>
      </c>
      <c r="I375">
        <v>1438799760</v>
      </c>
      <c r="J375">
        <v>1437236378</v>
      </c>
      <c r="K375" t="b">
        <v>0</v>
      </c>
      <c r="L375">
        <v>54</v>
      </c>
      <c r="M375" t="b">
        <v>1</v>
      </c>
      <c r="N375" t="s">
        <v>8269</v>
      </c>
      <c r="O375" s="10">
        <v>102</v>
      </c>
      <c r="P375">
        <v>47.41</v>
      </c>
      <c r="Q375" t="s">
        <v>8324</v>
      </c>
      <c r="R375" t="s">
        <v>8327</v>
      </c>
      <c r="S375" s="14">
        <v>42203.680300925931</v>
      </c>
      <c r="T375" s="14">
        <v>42221.774999999994</v>
      </c>
    </row>
    <row r="376" spans="1:20" ht="255" x14ac:dyDescent="0.25">
      <c r="A376">
        <v>3603</v>
      </c>
      <c r="B376" s="3" t="s">
        <v>3602</v>
      </c>
      <c r="C376" s="3" t="s">
        <v>7713</v>
      </c>
      <c r="D376" s="9">
        <v>1500</v>
      </c>
      <c r="E376" s="8">
        <v>2560</v>
      </c>
      <c r="F376" t="s">
        <v>8218</v>
      </c>
      <c r="G376" t="s">
        <v>8223</v>
      </c>
      <c r="H376" t="s">
        <v>8245</v>
      </c>
      <c r="I376">
        <v>1446759880</v>
      </c>
      <c r="J376">
        <v>1444164280</v>
      </c>
      <c r="K376" t="b">
        <v>0</v>
      </c>
      <c r="L376">
        <v>57</v>
      </c>
      <c r="M376" t="b">
        <v>1</v>
      </c>
      <c r="N376" t="s">
        <v>8269</v>
      </c>
      <c r="O376" s="10">
        <v>171</v>
      </c>
      <c r="P376">
        <v>44.91</v>
      </c>
      <c r="Q376" t="s">
        <v>8324</v>
      </c>
      <c r="R376" t="s">
        <v>8327</v>
      </c>
      <c r="S376" s="14">
        <v>42283.864351851851</v>
      </c>
      <c r="T376" s="14">
        <v>42313.906018518523</v>
      </c>
    </row>
    <row r="377" spans="1:20" ht="255" x14ac:dyDescent="0.25">
      <c r="A377">
        <v>3487</v>
      </c>
      <c r="B377" s="3" t="s">
        <v>3486</v>
      </c>
      <c r="C377" s="3" t="s">
        <v>7597</v>
      </c>
      <c r="D377" s="9">
        <v>2000</v>
      </c>
      <c r="E377" s="8">
        <v>2555</v>
      </c>
      <c r="F377" t="s">
        <v>8218</v>
      </c>
      <c r="G377" t="s">
        <v>8224</v>
      </c>
      <c r="H377" t="s">
        <v>8246</v>
      </c>
      <c r="I377">
        <v>1435185252</v>
      </c>
      <c r="J377">
        <v>1432593252</v>
      </c>
      <c r="K377" t="b">
        <v>0</v>
      </c>
      <c r="L377">
        <v>66</v>
      </c>
      <c r="M377" t="b">
        <v>1</v>
      </c>
      <c r="N377" t="s">
        <v>8269</v>
      </c>
      <c r="O377" s="10">
        <v>128</v>
      </c>
      <c r="P377">
        <v>38.71</v>
      </c>
      <c r="Q377" t="s">
        <v>8324</v>
      </c>
      <c r="R377" t="s">
        <v>8327</v>
      </c>
      <c r="S377" s="14">
        <v>42149.940416666665</v>
      </c>
      <c r="T377" s="14">
        <v>42179.940416666665</v>
      </c>
    </row>
    <row r="378" spans="1:20" ht="300" x14ac:dyDescent="0.25">
      <c r="A378">
        <v>1295</v>
      </c>
      <c r="B378" s="3" t="s">
        <v>1296</v>
      </c>
      <c r="C378" s="3" t="s">
        <v>5405</v>
      </c>
      <c r="D378" s="9">
        <v>2500</v>
      </c>
      <c r="E378" s="8">
        <v>2549</v>
      </c>
      <c r="F378" t="s">
        <v>8218</v>
      </c>
      <c r="G378" t="s">
        <v>8224</v>
      </c>
      <c r="H378" t="s">
        <v>8246</v>
      </c>
      <c r="I378">
        <v>1438189200</v>
      </c>
      <c r="J378">
        <v>1435585497</v>
      </c>
      <c r="K378" t="b">
        <v>0</v>
      </c>
      <c r="L378">
        <v>64</v>
      </c>
      <c r="M378" t="b">
        <v>1</v>
      </c>
      <c r="N378" t="s">
        <v>8269</v>
      </c>
      <c r="O378" s="10">
        <v>102</v>
      </c>
      <c r="P378">
        <v>39.83</v>
      </c>
      <c r="Q378" t="s">
        <v>8324</v>
      </c>
      <c r="R378" t="s">
        <v>8327</v>
      </c>
      <c r="S378" s="14">
        <v>42184.572881944448</v>
      </c>
      <c r="T378" s="14">
        <v>42214.708333333328</v>
      </c>
    </row>
    <row r="379" spans="1:20" ht="240" x14ac:dyDescent="0.25">
      <c r="A379">
        <v>3592</v>
      </c>
      <c r="B379" s="3" t="s">
        <v>3591</v>
      </c>
      <c r="C379" s="3" t="s">
        <v>7702</v>
      </c>
      <c r="D379" s="9">
        <v>2000</v>
      </c>
      <c r="E379" s="8">
        <v>2545</v>
      </c>
      <c r="F379" t="s">
        <v>8218</v>
      </c>
      <c r="G379" t="s">
        <v>8223</v>
      </c>
      <c r="H379" t="s">
        <v>8245</v>
      </c>
      <c r="I379">
        <v>1423630740</v>
      </c>
      <c r="J379">
        <v>1418673307</v>
      </c>
      <c r="K379" t="b">
        <v>0</v>
      </c>
      <c r="L379">
        <v>35</v>
      </c>
      <c r="M379" t="b">
        <v>1</v>
      </c>
      <c r="N379" t="s">
        <v>8269</v>
      </c>
      <c r="O379" s="10">
        <v>127</v>
      </c>
      <c r="P379">
        <v>72.709999999999994</v>
      </c>
      <c r="Q379" t="s">
        <v>8324</v>
      </c>
      <c r="R379" t="s">
        <v>8327</v>
      </c>
      <c r="S379" s="14">
        <v>41988.829942129625</v>
      </c>
      <c r="T379" s="14">
        <v>42046.207638888889</v>
      </c>
    </row>
    <row r="380" spans="1:20" ht="240" x14ac:dyDescent="0.25">
      <c r="A380">
        <v>3320</v>
      </c>
      <c r="B380" s="3" t="s">
        <v>3320</v>
      </c>
      <c r="C380" s="3" t="s">
        <v>7430</v>
      </c>
      <c r="D380" s="9">
        <v>2500</v>
      </c>
      <c r="E380" s="8">
        <v>2525</v>
      </c>
      <c r="F380" t="s">
        <v>8218</v>
      </c>
      <c r="G380" t="s">
        <v>8223</v>
      </c>
      <c r="H380" t="s">
        <v>8245</v>
      </c>
      <c r="I380">
        <v>1466557557</v>
      </c>
      <c r="J380">
        <v>1463965557</v>
      </c>
      <c r="K380" t="b">
        <v>0</v>
      </c>
      <c r="L380">
        <v>38</v>
      </c>
      <c r="M380" t="b">
        <v>1</v>
      </c>
      <c r="N380" t="s">
        <v>8269</v>
      </c>
      <c r="O380" s="10">
        <v>101</v>
      </c>
      <c r="P380">
        <v>66.45</v>
      </c>
      <c r="Q380" t="s">
        <v>8324</v>
      </c>
      <c r="R380" t="s">
        <v>8327</v>
      </c>
      <c r="S380" s="14">
        <v>42513.045798611114</v>
      </c>
      <c r="T380" s="14">
        <v>42543.045798611114</v>
      </c>
    </row>
    <row r="381" spans="1:20" ht="285" x14ac:dyDescent="0.25">
      <c r="A381">
        <v>3890</v>
      </c>
      <c r="B381" s="3" t="s">
        <v>3887</v>
      </c>
      <c r="C381" s="3" t="s">
        <v>7998</v>
      </c>
      <c r="D381" s="9">
        <v>15000</v>
      </c>
      <c r="E381" s="8">
        <v>2524</v>
      </c>
      <c r="F381" t="s">
        <v>8220</v>
      </c>
      <c r="G381" t="s">
        <v>8223</v>
      </c>
      <c r="H381" t="s">
        <v>8245</v>
      </c>
      <c r="I381">
        <v>1439662344</v>
      </c>
      <c r="J381">
        <v>1434478344</v>
      </c>
      <c r="K381" t="b">
        <v>0</v>
      </c>
      <c r="L381">
        <v>8</v>
      </c>
      <c r="M381" t="b">
        <v>0</v>
      </c>
      <c r="N381" t="s">
        <v>8269</v>
      </c>
      <c r="O381" s="10">
        <v>17</v>
      </c>
      <c r="P381">
        <v>315.5</v>
      </c>
      <c r="Q381" t="s">
        <v>8324</v>
      </c>
      <c r="R381" t="s">
        <v>8327</v>
      </c>
      <c r="S381" s="14">
        <v>42171.758611111116</v>
      </c>
      <c r="T381" s="14">
        <v>42231.758611111116</v>
      </c>
    </row>
    <row r="382" spans="1:20" ht="255" x14ac:dyDescent="0.25">
      <c r="A382">
        <v>3614</v>
      </c>
      <c r="B382" s="3" t="s">
        <v>3439</v>
      </c>
      <c r="C382" s="3" t="s">
        <v>7724</v>
      </c>
      <c r="D382" s="9">
        <v>2500</v>
      </c>
      <c r="E382" s="8">
        <v>2520</v>
      </c>
      <c r="F382" t="s">
        <v>8218</v>
      </c>
      <c r="G382" t="s">
        <v>8223</v>
      </c>
      <c r="H382" t="s">
        <v>8245</v>
      </c>
      <c r="I382">
        <v>1434675616</v>
      </c>
      <c r="J382">
        <v>1432083616</v>
      </c>
      <c r="K382" t="b">
        <v>0</v>
      </c>
      <c r="L382">
        <v>71</v>
      </c>
      <c r="M382" t="b">
        <v>1</v>
      </c>
      <c r="N382" t="s">
        <v>8269</v>
      </c>
      <c r="O382" s="10">
        <v>101</v>
      </c>
      <c r="P382">
        <v>35.49</v>
      </c>
      <c r="Q382" t="s">
        <v>8324</v>
      </c>
      <c r="R382" t="s">
        <v>8327</v>
      </c>
      <c r="S382" s="14">
        <v>42144.041851851856</v>
      </c>
      <c r="T382" s="14">
        <v>42174.041851851856</v>
      </c>
    </row>
    <row r="383" spans="1:20" ht="270" x14ac:dyDescent="0.25">
      <c r="A383">
        <v>3699</v>
      </c>
      <c r="B383" s="3" t="s">
        <v>3696</v>
      </c>
      <c r="C383" s="3" t="s">
        <v>7809</v>
      </c>
      <c r="D383" s="9">
        <v>2500</v>
      </c>
      <c r="E383" s="8">
        <v>2520</v>
      </c>
      <c r="F383" t="s">
        <v>8218</v>
      </c>
      <c r="G383" t="s">
        <v>8223</v>
      </c>
      <c r="H383" t="s">
        <v>8245</v>
      </c>
      <c r="I383">
        <v>1413383216</v>
      </c>
      <c r="J383">
        <v>1410791216</v>
      </c>
      <c r="K383" t="b">
        <v>0</v>
      </c>
      <c r="L383">
        <v>40</v>
      </c>
      <c r="M383" t="b">
        <v>1</v>
      </c>
      <c r="N383" t="s">
        <v>8269</v>
      </c>
      <c r="O383" s="10">
        <v>101</v>
      </c>
      <c r="P383">
        <v>63</v>
      </c>
      <c r="Q383" t="s">
        <v>8324</v>
      </c>
      <c r="R383" t="s">
        <v>8327</v>
      </c>
      <c r="S383" s="14">
        <v>41897.602037037039</v>
      </c>
      <c r="T383" s="14">
        <v>41927.602037037039</v>
      </c>
    </row>
    <row r="384" spans="1:20" ht="120" x14ac:dyDescent="0.25">
      <c r="A384">
        <v>3318</v>
      </c>
      <c r="B384" s="3" t="s">
        <v>3318</v>
      </c>
      <c r="C384" s="3" t="s">
        <v>7428</v>
      </c>
      <c r="D384" s="9">
        <v>2000</v>
      </c>
      <c r="E384" s="8">
        <v>2512</v>
      </c>
      <c r="F384" t="s">
        <v>8218</v>
      </c>
      <c r="G384" t="s">
        <v>8228</v>
      </c>
      <c r="H384" t="s">
        <v>8250</v>
      </c>
      <c r="I384">
        <v>1460341800</v>
      </c>
      <c r="J384">
        <v>1456902893</v>
      </c>
      <c r="K384" t="b">
        <v>0</v>
      </c>
      <c r="L384">
        <v>32</v>
      </c>
      <c r="M384" t="b">
        <v>1</v>
      </c>
      <c r="N384" t="s">
        <v>8269</v>
      </c>
      <c r="O384" s="10">
        <v>126</v>
      </c>
      <c r="P384">
        <v>78.5</v>
      </c>
      <c r="Q384" t="s">
        <v>8324</v>
      </c>
      <c r="R384" t="s">
        <v>8327</v>
      </c>
      <c r="S384" s="14">
        <v>42431.302002314813</v>
      </c>
      <c r="T384" s="14">
        <v>42471.104166666672</v>
      </c>
    </row>
    <row r="385" spans="1:20" ht="270" x14ac:dyDescent="0.25">
      <c r="A385">
        <v>3312</v>
      </c>
      <c r="B385" s="3" t="s">
        <v>3312</v>
      </c>
      <c r="C385" s="3" t="s">
        <v>7422</v>
      </c>
      <c r="D385" s="9">
        <v>2500</v>
      </c>
      <c r="E385" s="8">
        <v>2501</v>
      </c>
      <c r="F385" t="s">
        <v>8218</v>
      </c>
      <c r="G385" t="s">
        <v>8223</v>
      </c>
      <c r="H385" t="s">
        <v>8245</v>
      </c>
      <c r="I385">
        <v>1478901600</v>
      </c>
      <c r="J385">
        <v>1477077946</v>
      </c>
      <c r="K385" t="b">
        <v>0</v>
      </c>
      <c r="L385">
        <v>41</v>
      </c>
      <c r="M385" t="b">
        <v>1</v>
      </c>
      <c r="N385" t="s">
        <v>8269</v>
      </c>
      <c r="O385" s="10">
        <v>100</v>
      </c>
      <c r="P385">
        <v>61</v>
      </c>
      <c r="Q385" t="s">
        <v>8324</v>
      </c>
      <c r="R385" t="s">
        <v>8327</v>
      </c>
      <c r="S385" s="14">
        <v>42664.809560185182</v>
      </c>
      <c r="T385" s="14">
        <v>42685.916666666672</v>
      </c>
    </row>
    <row r="386" spans="1:20" ht="210" x14ac:dyDescent="0.25">
      <c r="A386">
        <v>1302</v>
      </c>
      <c r="B386" s="3" t="s">
        <v>1303</v>
      </c>
      <c r="C386" s="3" t="s">
        <v>5412</v>
      </c>
      <c r="D386" s="9">
        <v>2500</v>
      </c>
      <c r="E386" s="8">
        <v>2500</v>
      </c>
      <c r="F386" t="s">
        <v>8218</v>
      </c>
      <c r="G386" t="s">
        <v>8223</v>
      </c>
      <c r="H386" t="s">
        <v>8245</v>
      </c>
      <c r="I386">
        <v>1480559011</v>
      </c>
      <c r="J386">
        <v>1477963411</v>
      </c>
      <c r="K386" t="b">
        <v>0</v>
      </c>
      <c r="L386">
        <v>50</v>
      </c>
      <c r="M386" t="b">
        <v>1</v>
      </c>
      <c r="N386" t="s">
        <v>8269</v>
      </c>
      <c r="O386" s="10">
        <v>100</v>
      </c>
      <c r="P386">
        <v>50</v>
      </c>
      <c r="Q386" t="s">
        <v>8324</v>
      </c>
      <c r="R386" t="s">
        <v>8327</v>
      </c>
      <c r="S386" s="14">
        <v>42675.057997685188</v>
      </c>
      <c r="T386" s="14">
        <v>42705.099664351852</v>
      </c>
    </row>
    <row r="387" spans="1:20" ht="195" x14ac:dyDescent="0.25">
      <c r="A387">
        <v>3287</v>
      </c>
      <c r="B387" s="3" t="s">
        <v>3287</v>
      </c>
      <c r="C387" s="3" t="s">
        <v>7397</v>
      </c>
      <c r="D387" s="9">
        <v>2500</v>
      </c>
      <c r="E387" s="8">
        <v>2500</v>
      </c>
      <c r="F387" t="s">
        <v>8218</v>
      </c>
      <c r="G387" t="s">
        <v>8228</v>
      </c>
      <c r="H387" t="s">
        <v>8250</v>
      </c>
      <c r="I387">
        <v>1448733628</v>
      </c>
      <c r="J387">
        <v>1446573628</v>
      </c>
      <c r="K387" t="b">
        <v>0</v>
      </c>
      <c r="L387">
        <v>34</v>
      </c>
      <c r="M387" t="b">
        <v>1</v>
      </c>
      <c r="N387" t="s">
        <v>8269</v>
      </c>
      <c r="O387" s="10">
        <v>100</v>
      </c>
      <c r="P387">
        <v>73.53</v>
      </c>
      <c r="Q387" t="s">
        <v>8324</v>
      </c>
      <c r="R387" t="s">
        <v>8327</v>
      </c>
      <c r="S387" s="14">
        <v>42311.750324074077</v>
      </c>
      <c r="T387" s="14">
        <v>42336.750324074077</v>
      </c>
    </row>
    <row r="388" spans="1:20" ht="270" x14ac:dyDescent="0.25">
      <c r="A388">
        <v>3516</v>
      </c>
      <c r="B388" s="3" t="s">
        <v>3515</v>
      </c>
      <c r="C388" s="3" t="s">
        <v>7626</v>
      </c>
      <c r="D388" s="9">
        <v>2500</v>
      </c>
      <c r="E388" s="8">
        <v>2500</v>
      </c>
      <c r="F388" t="s">
        <v>8218</v>
      </c>
      <c r="G388" t="s">
        <v>8223</v>
      </c>
      <c r="H388" t="s">
        <v>8245</v>
      </c>
      <c r="I388">
        <v>1410145200</v>
      </c>
      <c r="J388">
        <v>1407197670</v>
      </c>
      <c r="K388" t="b">
        <v>0</v>
      </c>
      <c r="L388">
        <v>11</v>
      </c>
      <c r="M388" t="b">
        <v>1</v>
      </c>
      <c r="N388" t="s">
        <v>8269</v>
      </c>
      <c r="O388" s="10">
        <v>100</v>
      </c>
      <c r="P388">
        <v>227.27</v>
      </c>
      <c r="Q388" t="s">
        <v>8324</v>
      </c>
      <c r="R388" t="s">
        <v>8327</v>
      </c>
      <c r="S388" s="14">
        <v>41856.010069444441</v>
      </c>
      <c r="T388" s="14">
        <v>41890.125</v>
      </c>
    </row>
    <row r="389" spans="1:20" ht="165" x14ac:dyDescent="0.25">
      <c r="A389">
        <v>3544</v>
      </c>
      <c r="B389" s="3" t="s">
        <v>3543</v>
      </c>
      <c r="C389" s="3" t="s">
        <v>7654</v>
      </c>
      <c r="D389" s="9">
        <v>2500</v>
      </c>
      <c r="E389" s="8">
        <v>2500</v>
      </c>
      <c r="F389" t="s">
        <v>8218</v>
      </c>
      <c r="G389" t="s">
        <v>8223</v>
      </c>
      <c r="H389" t="s">
        <v>8245</v>
      </c>
      <c r="I389">
        <v>1425758257</v>
      </c>
      <c r="J389">
        <v>1423166257</v>
      </c>
      <c r="K389" t="b">
        <v>0</v>
      </c>
      <c r="L389">
        <v>24</v>
      </c>
      <c r="M389" t="b">
        <v>1</v>
      </c>
      <c r="N389" t="s">
        <v>8269</v>
      </c>
      <c r="O389" s="10">
        <v>100</v>
      </c>
      <c r="P389">
        <v>104.17</v>
      </c>
      <c r="Q389" t="s">
        <v>8324</v>
      </c>
      <c r="R389" t="s">
        <v>8327</v>
      </c>
      <c r="S389" s="14">
        <v>42040.831678240742</v>
      </c>
      <c r="T389" s="14">
        <v>42070.831678240742</v>
      </c>
    </row>
    <row r="390" spans="1:20" ht="270" x14ac:dyDescent="0.25">
      <c r="A390">
        <v>4040</v>
      </c>
      <c r="B390" s="3" t="s">
        <v>4036</v>
      </c>
      <c r="C390" s="3" t="s">
        <v>8144</v>
      </c>
      <c r="D390" s="9">
        <v>8000</v>
      </c>
      <c r="E390" s="8">
        <v>2500</v>
      </c>
      <c r="F390" t="s">
        <v>8220</v>
      </c>
      <c r="G390" t="s">
        <v>8223</v>
      </c>
      <c r="H390" t="s">
        <v>8245</v>
      </c>
      <c r="I390">
        <v>1437188400</v>
      </c>
      <c r="J390">
        <v>1432100004</v>
      </c>
      <c r="K390" t="b">
        <v>0</v>
      </c>
      <c r="L390">
        <v>2</v>
      </c>
      <c r="M390" t="b">
        <v>0</v>
      </c>
      <c r="N390" t="s">
        <v>8269</v>
      </c>
      <c r="O390" s="10">
        <v>31</v>
      </c>
      <c r="P390">
        <v>1250</v>
      </c>
      <c r="Q390" t="s">
        <v>8324</v>
      </c>
      <c r="R390" t="s">
        <v>8327</v>
      </c>
      <c r="S390" s="14">
        <v>42144.231527777782</v>
      </c>
      <c r="T390" s="14">
        <v>42203.125</v>
      </c>
    </row>
    <row r="391" spans="1:20" ht="270" x14ac:dyDescent="0.25">
      <c r="A391">
        <v>3937</v>
      </c>
      <c r="B391" s="3" t="s">
        <v>3934</v>
      </c>
      <c r="C391" s="3" t="s">
        <v>8045</v>
      </c>
      <c r="D391" s="9">
        <v>2885</v>
      </c>
      <c r="E391" s="8">
        <v>2485</v>
      </c>
      <c r="F391" t="s">
        <v>8220</v>
      </c>
      <c r="G391" t="s">
        <v>8223</v>
      </c>
      <c r="H391" t="s">
        <v>8245</v>
      </c>
      <c r="I391">
        <v>1468249760</v>
      </c>
      <c r="J391">
        <v>1465830560</v>
      </c>
      <c r="K391" t="b">
        <v>0</v>
      </c>
      <c r="L391">
        <v>10</v>
      </c>
      <c r="M391" t="b">
        <v>0</v>
      </c>
      <c r="N391" t="s">
        <v>8269</v>
      </c>
      <c r="O391" s="10">
        <v>86</v>
      </c>
      <c r="P391">
        <v>248.5</v>
      </c>
      <c r="Q391" t="s">
        <v>8324</v>
      </c>
      <c r="R391" t="s">
        <v>8327</v>
      </c>
      <c r="S391" s="14">
        <v>42534.631481481483</v>
      </c>
      <c r="T391" s="14">
        <v>42562.631481481483</v>
      </c>
    </row>
    <row r="392" spans="1:20" ht="255" x14ac:dyDescent="0.25">
      <c r="A392">
        <v>3290</v>
      </c>
      <c r="B392" s="3" t="s">
        <v>3290</v>
      </c>
      <c r="C392" s="3" t="s">
        <v>7400</v>
      </c>
      <c r="D392" s="9">
        <v>2000</v>
      </c>
      <c r="E392" s="8">
        <v>2424</v>
      </c>
      <c r="F392" t="s">
        <v>8218</v>
      </c>
      <c r="G392" t="s">
        <v>8224</v>
      </c>
      <c r="H392" t="s">
        <v>8246</v>
      </c>
      <c r="I392">
        <v>1489234891</v>
      </c>
      <c r="J392">
        <v>1486642891</v>
      </c>
      <c r="K392" t="b">
        <v>0</v>
      </c>
      <c r="L392">
        <v>72</v>
      </c>
      <c r="M392" t="b">
        <v>1</v>
      </c>
      <c r="N392" t="s">
        <v>8269</v>
      </c>
      <c r="O392" s="10">
        <v>121</v>
      </c>
      <c r="P392">
        <v>33.67</v>
      </c>
      <c r="Q392" t="s">
        <v>8324</v>
      </c>
      <c r="R392" t="s">
        <v>8327</v>
      </c>
      <c r="S392" s="14">
        <v>42775.51494212963</v>
      </c>
      <c r="T392" s="14">
        <v>42805.51494212963</v>
      </c>
    </row>
    <row r="393" spans="1:20" ht="270" x14ac:dyDescent="0.25">
      <c r="A393">
        <v>537</v>
      </c>
      <c r="B393" s="3" t="s">
        <v>538</v>
      </c>
      <c r="C393" s="3" t="s">
        <v>4647</v>
      </c>
      <c r="D393" s="9">
        <v>2000</v>
      </c>
      <c r="E393" s="8">
        <v>2410</v>
      </c>
      <c r="F393" t="s">
        <v>8218</v>
      </c>
      <c r="G393" t="s">
        <v>8223</v>
      </c>
      <c r="H393" t="s">
        <v>8245</v>
      </c>
      <c r="I393">
        <v>1446665191</v>
      </c>
      <c r="J393">
        <v>1444069591</v>
      </c>
      <c r="K393" t="b">
        <v>0</v>
      </c>
      <c r="L393">
        <v>59</v>
      </c>
      <c r="M393" t="b">
        <v>1</v>
      </c>
      <c r="N393" t="s">
        <v>8269</v>
      </c>
      <c r="O393" s="10">
        <v>121</v>
      </c>
      <c r="P393">
        <v>40.85</v>
      </c>
      <c r="Q393" t="s">
        <v>8324</v>
      </c>
      <c r="R393" t="s">
        <v>8327</v>
      </c>
      <c r="S393" s="14">
        <v>42282.768414351856</v>
      </c>
      <c r="T393" s="14">
        <v>42312.810081018513</v>
      </c>
    </row>
    <row r="394" spans="1:20" ht="255" x14ac:dyDescent="0.25">
      <c r="A394">
        <v>2827</v>
      </c>
      <c r="B394" s="3" t="s">
        <v>2827</v>
      </c>
      <c r="C394" s="3" t="s">
        <v>6937</v>
      </c>
      <c r="D394" s="9">
        <v>2000</v>
      </c>
      <c r="E394" s="8">
        <v>2405</v>
      </c>
      <c r="F394" t="s">
        <v>8218</v>
      </c>
      <c r="G394" t="s">
        <v>8223</v>
      </c>
      <c r="H394" t="s">
        <v>8245</v>
      </c>
      <c r="I394">
        <v>1464971400</v>
      </c>
      <c r="J394">
        <v>1462379066</v>
      </c>
      <c r="K394" t="b">
        <v>0</v>
      </c>
      <c r="L394">
        <v>23</v>
      </c>
      <c r="M394" t="b">
        <v>1</v>
      </c>
      <c r="N394" t="s">
        <v>8269</v>
      </c>
      <c r="O394" s="10">
        <v>120</v>
      </c>
      <c r="P394">
        <v>104.57</v>
      </c>
      <c r="Q394" t="s">
        <v>8324</v>
      </c>
      <c r="R394" t="s">
        <v>8327</v>
      </c>
      <c r="S394" s="14">
        <v>42494.683634259258</v>
      </c>
      <c r="T394" s="14">
        <v>42524.6875</v>
      </c>
    </row>
    <row r="395" spans="1:20" ht="255" x14ac:dyDescent="0.25">
      <c r="A395">
        <v>2838</v>
      </c>
      <c r="B395" s="3" t="s">
        <v>2838</v>
      </c>
      <c r="C395" s="3" t="s">
        <v>6948</v>
      </c>
      <c r="D395" s="9">
        <v>2000</v>
      </c>
      <c r="E395" s="8">
        <v>2405</v>
      </c>
      <c r="F395" t="s">
        <v>8218</v>
      </c>
      <c r="G395" t="s">
        <v>8223</v>
      </c>
      <c r="H395" t="s">
        <v>8245</v>
      </c>
      <c r="I395">
        <v>1407967200</v>
      </c>
      <c r="J395">
        <v>1406039696</v>
      </c>
      <c r="K395" t="b">
        <v>0</v>
      </c>
      <c r="L395">
        <v>54</v>
      </c>
      <c r="M395" t="b">
        <v>1</v>
      </c>
      <c r="N395" t="s">
        <v>8269</v>
      </c>
      <c r="O395" s="10">
        <v>120</v>
      </c>
      <c r="P395">
        <v>44.54</v>
      </c>
      <c r="Q395" t="s">
        <v>8324</v>
      </c>
      <c r="R395" t="s">
        <v>8327</v>
      </c>
      <c r="S395" s="14">
        <v>41842.607592592591</v>
      </c>
      <c r="T395" s="14">
        <v>41864.916666666664</v>
      </c>
    </row>
    <row r="396" spans="1:20" ht="300" x14ac:dyDescent="0.25">
      <c r="A396">
        <v>3555</v>
      </c>
      <c r="B396" s="3" t="s">
        <v>3554</v>
      </c>
      <c r="C396" s="3" t="s">
        <v>7665</v>
      </c>
      <c r="D396" s="9">
        <v>2400</v>
      </c>
      <c r="E396" s="8">
        <v>2400</v>
      </c>
      <c r="F396" t="s">
        <v>8218</v>
      </c>
      <c r="G396" t="s">
        <v>8236</v>
      </c>
      <c r="H396" t="s">
        <v>8248</v>
      </c>
      <c r="I396">
        <v>1479382594</v>
      </c>
      <c r="J396">
        <v>1476786994</v>
      </c>
      <c r="K396" t="b">
        <v>0</v>
      </c>
      <c r="L396">
        <v>14</v>
      </c>
      <c r="M396" t="b">
        <v>1</v>
      </c>
      <c r="N396" t="s">
        <v>8269</v>
      </c>
      <c r="O396" s="10">
        <v>100</v>
      </c>
      <c r="P396">
        <v>171.43</v>
      </c>
      <c r="Q396" t="s">
        <v>8324</v>
      </c>
      <c r="R396" t="s">
        <v>8327</v>
      </c>
      <c r="S396" s="14">
        <v>42661.442060185189</v>
      </c>
      <c r="T396" s="14">
        <v>42691.483726851846</v>
      </c>
    </row>
    <row r="397" spans="1:20" ht="315" x14ac:dyDescent="0.25">
      <c r="A397">
        <v>3347</v>
      </c>
      <c r="B397" s="3" t="s">
        <v>3347</v>
      </c>
      <c r="C397" s="3" t="s">
        <v>7457</v>
      </c>
      <c r="D397" s="9">
        <v>2000</v>
      </c>
      <c r="E397" s="8">
        <v>2389</v>
      </c>
      <c r="F397" t="s">
        <v>8218</v>
      </c>
      <c r="G397" t="s">
        <v>8224</v>
      </c>
      <c r="H397" t="s">
        <v>8246</v>
      </c>
      <c r="I397">
        <v>1462741200</v>
      </c>
      <c r="J397">
        <v>1461503654</v>
      </c>
      <c r="K397" t="b">
        <v>0</v>
      </c>
      <c r="L397">
        <v>22</v>
      </c>
      <c r="M397" t="b">
        <v>1</v>
      </c>
      <c r="N397" t="s">
        <v>8269</v>
      </c>
      <c r="O397" s="10">
        <v>119</v>
      </c>
      <c r="P397">
        <v>108.59</v>
      </c>
      <c r="Q397" t="s">
        <v>8324</v>
      </c>
      <c r="R397" t="s">
        <v>8327</v>
      </c>
      <c r="S397" s="14">
        <v>42484.551550925928</v>
      </c>
      <c r="T397" s="14">
        <v>42498.875</v>
      </c>
    </row>
    <row r="398" spans="1:20" ht="225" x14ac:dyDescent="0.25">
      <c r="A398">
        <v>2845</v>
      </c>
      <c r="B398" s="3" t="s">
        <v>2845</v>
      </c>
      <c r="C398" s="3" t="s">
        <v>6955</v>
      </c>
      <c r="D398" s="9">
        <v>7500</v>
      </c>
      <c r="E398" s="8">
        <v>2366</v>
      </c>
      <c r="F398" t="s">
        <v>8220</v>
      </c>
      <c r="G398" t="s">
        <v>8223</v>
      </c>
      <c r="H398" t="s">
        <v>8245</v>
      </c>
      <c r="I398">
        <v>1433723033</v>
      </c>
      <c r="J398">
        <v>1428539033</v>
      </c>
      <c r="K398" t="b">
        <v>0</v>
      </c>
      <c r="L398">
        <v>39</v>
      </c>
      <c r="M398" t="b">
        <v>0</v>
      </c>
      <c r="N398" t="s">
        <v>8269</v>
      </c>
      <c r="O398" s="10">
        <v>32</v>
      </c>
      <c r="P398">
        <v>60.67</v>
      </c>
      <c r="Q398" t="s">
        <v>8324</v>
      </c>
      <c r="R398" t="s">
        <v>8327</v>
      </c>
      <c r="S398" s="14">
        <v>42103.016585648147</v>
      </c>
      <c r="T398" s="14">
        <v>42163.016585648147</v>
      </c>
    </row>
    <row r="399" spans="1:20" ht="150" x14ac:dyDescent="0.25">
      <c r="A399">
        <v>3148</v>
      </c>
      <c r="B399" s="3" t="s">
        <v>3148</v>
      </c>
      <c r="C399" s="3" t="s">
        <v>7258</v>
      </c>
      <c r="D399" s="9">
        <v>1800</v>
      </c>
      <c r="E399" s="8">
        <v>2361</v>
      </c>
      <c r="F399" t="s">
        <v>8218</v>
      </c>
      <c r="G399" t="s">
        <v>8223</v>
      </c>
      <c r="H399" t="s">
        <v>8245</v>
      </c>
      <c r="I399">
        <v>1412136000</v>
      </c>
      <c r="J399">
        <v>1410278284</v>
      </c>
      <c r="K399" t="b">
        <v>1</v>
      </c>
      <c r="L399">
        <v>57</v>
      </c>
      <c r="M399" t="b">
        <v>1</v>
      </c>
      <c r="N399" t="s">
        <v>8269</v>
      </c>
      <c r="O399" s="10">
        <v>131</v>
      </c>
      <c r="P399">
        <v>41.42</v>
      </c>
      <c r="Q399" t="s">
        <v>8324</v>
      </c>
      <c r="R399" t="s">
        <v>8327</v>
      </c>
      <c r="S399" s="14">
        <v>41891.665324074071</v>
      </c>
      <c r="T399" s="14">
        <v>41913.166666666664</v>
      </c>
    </row>
    <row r="400" spans="1:20" ht="225" x14ac:dyDescent="0.25">
      <c r="A400">
        <v>3152</v>
      </c>
      <c r="B400" s="3" t="s">
        <v>3152</v>
      </c>
      <c r="C400" s="3" t="s">
        <v>7262</v>
      </c>
      <c r="D400" s="9">
        <v>2200</v>
      </c>
      <c r="E400" s="8">
        <v>2331</v>
      </c>
      <c r="F400" t="s">
        <v>8218</v>
      </c>
      <c r="G400" t="s">
        <v>8224</v>
      </c>
      <c r="H400" t="s">
        <v>8246</v>
      </c>
      <c r="I400">
        <v>1383425367</v>
      </c>
      <c r="J400">
        <v>1380833367</v>
      </c>
      <c r="K400" t="b">
        <v>1</v>
      </c>
      <c r="L400">
        <v>67</v>
      </c>
      <c r="M400" t="b">
        <v>1</v>
      </c>
      <c r="N400" t="s">
        <v>8269</v>
      </c>
      <c r="O400" s="10">
        <v>106</v>
      </c>
      <c r="P400">
        <v>34.79</v>
      </c>
      <c r="Q400" t="s">
        <v>8324</v>
      </c>
      <c r="R400" t="s">
        <v>8327</v>
      </c>
      <c r="S400" s="14">
        <v>41550.867673611108</v>
      </c>
      <c r="T400" s="14">
        <v>41580.867673611108</v>
      </c>
    </row>
    <row r="401" spans="1:20" ht="255" x14ac:dyDescent="0.25">
      <c r="A401">
        <v>3313</v>
      </c>
      <c r="B401" s="3" t="s">
        <v>3313</v>
      </c>
      <c r="C401" s="3" t="s">
        <v>7423</v>
      </c>
      <c r="D401" s="9">
        <v>2000</v>
      </c>
      <c r="E401" s="8">
        <v>2321</v>
      </c>
      <c r="F401" t="s">
        <v>8218</v>
      </c>
      <c r="G401" t="s">
        <v>8223</v>
      </c>
      <c r="H401" t="s">
        <v>8245</v>
      </c>
      <c r="I401">
        <v>1453856400</v>
      </c>
      <c r="J401">
        <v>1452664317</v>
      </c>
      <c r="K401" t="b">
        <v>0</v>
      </c>
      <c r="L401">
        <v>29</v>
      </c>
      <c r="M401" t="b">
        <v>1</v>
      </c>
      <c r="N401" t="s">
        <v>8269</v>
      </c>
      <c r="O401" s="10">
        <v>116</v>
      </c>
      <c r="P401">
        <v>80.03</v>
      </c>
      <c r="Q401" t="s">
        <v>8324</v>
      </c>
      <c r="R401" t="s">
        <v>8327</v>
      </c>
      <c r="S401" s="14">
        <v>42382.244409722218</v>
      </c>
      <c r="T401" s="14">
        <v>42396.041666666672</v>
      </c>
    </row>
    <row r="402" spans="1:20" ht="300" x14ac:dyDescent="0.25">
      <c r="A402">
        <v>3448</v>
      </c>
      <c r="B402" s="3" t="s">
        <v>3447</v>
      </c>
      <c r="C402" s="3" t="s">
        <v>7558</v>
      </c>
      <c r="D402" s="9">
        <v>2100</v>
      </c>
      <c r="E402" s="8">
        <v>2305</v>
      </c>
      <c r="F402" t="s">
        <v>8218</v>
      </c>
      <c r="G402" t="s">
        <v>8223</v>
      </c>
      <c r="H402" t="s">
        <v>8245</v>
      </c>
      <c r="I402">
        <v>1418784689</v>
      </c>
      <c r="J402">
        <v>1416192689</v>
      </c>
      <c r="K402" t="b">
        <v>0</v>
      </c>
      <c r="L402">
        <v>45</v>
      </c>
      <c r="M402" t="b">
        <v>1</v>
      </c>
      <c r="N402" t="s">
        <v>8269</v>
      </c>
      <c r="O402" s="10">
        <v>110</v>
      </c>
      <c r="P402">
        <v>51.22</v>
      </c>
      <c r="Q402" t="s">
        <v>8324</v>
      </c>
      <c r="R402" t="s">
        <v>8327</v>
      </c>
      <c r="S402" s="14">
        <v>41960.119085648148</v>
      </c>
      <c r="T402" s="14">
        <v>41990.119085648148</v>
      </c>
    </row>
    <row r="403" spans="1:20" ht="270" x14ac:dyDescent="0.25">
      <c r="A403">
        <v>3172</v>
      </c>
      <c r="B403" s="3" t="s">
        <v>3172</v>
      </c>
      <c r="C403" s="3" t="s">
        <v>7282</v>
      </c>
      <c r="D403" s="9">
        <v>2000</v>
      </c>
      <c r="E403" s="8">
        <v>2300</v>
      </c>
      <c r="F403" t="s">
        <v>8218</v>
      </c>
      <c r="G403" t="s">
        <v>8223</v>
      </c>
      <c r="H403" t="s">
        <v>8245</v>
      </c>
      <c r="I403">
        <v>1329240668</v>
      </c>
      <c r="J403">
        <v>1326648668</v>
      </c>
      <c r="K403" t="b">
        <v>1</v>
      </c>
      <c r="L403">
        <v>29</v>
      </c>
      <c r="M403" t="b">
        <v>1</v>
      </c>
      <c r="N403" t="s">
        <v>8269</v>
      </c>
      <c r="O403" s="10">
        <v>115</v>
      </c>
      <c r="P403">
        <v>79.31</v>
      </c>
      <c r="Q403" t="s">
        <v>8324</v>
      </c>
      <c r="R403" t="s">
        <v>8327</v>
      </c>
      <c r="S403" s="14">
        <v>40923.729953703703</v>
      </c>
      <c r="T403" s="14">
        <v>40953.729953703703</v>
      </c>
    </row>
    <row r="404" spans="1:20" ht="285" x14ac:dyDescent="0.25">
      <c r="A404">
        <v>4105</v>
      </c>
      <c r="B404" s="3" t="s">
        <v>4101</v>
      </c>
      <c r="C404" s="3" t="s">
        <v>8208</v>
      </c>
      <c r="D404" s="9">
        <v>33000</v>
      </c>
      <c r="E404" s="8">
        <v>2300</v>
      </c>
      <c r="F404" t="s">
        <v>8220</v>
      </c>
      <c r="G404" t="s">
        <v>8237</v>
      </c>
      <c r="H404" t="s">
        <v>8255</v>
      </c>
      <c r="I404">
        <v>1482711309</v>
      </c>
      <c r="J404">
        <v>1479860109</v>
      </c>
      <c r="K404" t="b">
        <v>0</v>
      </c>
      <c r="L404">
        <v>6</v>
      </c>
      <c r="M404" t="b">
        <v>0</v>
      </c>
      <c r="N404" t="s">
        <v>8269</v>
      </c>
      <c r="O404" s="10">
        <v>7</v>
      </c>
      <c r="P404">
        <v>383.33</v>
      </c>
      <c r="Q404" t="s">
        <v>8324</v>
      </c>
      <c r="R404" t="s">
        <v>8327</v>
      </c>
      <c r="S404" s="14">
        <v>42697.010520833333</v>
      </c>
      <c r="T404" s="14">
        <v>42730.010520833333</v>
      </c>
    </row>
    <row r="405" spans="1:20" ht="270" x14ac:dyDescent="0.25">
      <c r="A405">
        <v>3924</v>
      </c>
      <c r="B405" s="3" t="s">
        <v>3921</v>
      </c>
      <c r="C405" s="3" t="s">
        <v>8032</v>
      </c>
      <c r="D405" s="9">
        <v>15000</v>
      </c>
      <c r="E405" s="8">
        <v>2290</v>
      </c>
      <c r="F405" t="s">
        <v>8220</v>
      </c>
      <c r="G405" t="s">
        <v>8223</v>
      </c>
      <c r="H405" t="s">
        <v>8245</v>
      </c>
      <c r="I405">
        <v>1403823722</v>
      </c>
      <c r="J405">
        <v>1401231722</v>
      </c>
      <c r="K405" t="b">
        <v>0</v>
      </c>
      <c r="L405">
        <v>40</v>
      </c>
      <c r="M405" t="b">
        <v>0</v>
      </c>
      <c r="N405" t="s">
        <v>8269</v>
      </c>
      <c r="O405" s="10">
        <v>15</v>
      </c>
      <c r="P405">
        <v>57.25</v>
      </c>
      <c r="Q405" t="s">
        <v>8324</v>
      </c>
      <c r="R405" t="s">
        <v>8327</v>
      </c>
      <c r="S405" s="14">
        <v>41786.959745370368</v>
      </c>
      <c r="T405" s="14">
        <v>41816.959745370368</v>
      </c>
    </row>
    <row r="406" spans="1:20" ht="225" x14ac:dyDescent="0.25">
      <c r="A406">
        <v>3570</v>
      </c>
      <c r="B406" s="3" t="s">
        <v>3569</v>
      </c>
      <c r="C406" s="3" t="s">
        <v>7680</v>
      </c>
      <c r="D406" s="9">
        <v>2000</v>
      </c>
      <c r="E406" s="8">
        <v>2287</v>
      </c>
      <c r="F406" t="s">
        <v>8218</v>
      </c>
      <c r="G406" t="s">
        <v>8223</v>
      </c>
      <c r="H406" t="s">
        <v>8245</v>
      </c>
      <c r="I406">
        <v>1420009200</v>
      </c>
      <c r="J406">
        <v>1417593483</v>
      </c>
      <c r="K406" t="b">
        <v>0</v>
      </c>
      <c r="L406">
        <v>26</v>
      </c>
      <c r="M406" t="b">
        <v>1</v>
      </c>
      <c r="N406" t="s">
        <v>8269</v>
      </c>
      <c r="O406" s="10">
        <v>114</v>
      </c>
      <c r="P406">
        <v>87.96</v>
      </c>
      <c r="Q406" t="s">
        <v>8324</v>
      </c>
      <c r="R406" t="s">
        <v>8327</v>
      </c>
      <c r="S406" s="14">
        <v>41976.331979166673</v>
      </c>
      <c r="T406" s="14">
        <v>42004.291666666672</v>
      </c>
    </row>
    <row r="407" spans="1:20" ht="270" x14ac:dyDescent="0.25">
      <c r="A407">
        <v>3478</v>
      </c>
      <c r="B407" s="3" t="s">
        <v>3477</v>
      </c>
      <c r="C407" s="3" t="s">
        <v>7588</v>
      </c>
      <c r="D407" s="9">
        <v>2000</v>
      </c>
      <c r="E407" s="8">
        <v>2257</v>
      </c>
      <c r="F407" t="s">
        <v>8218</v>
      </c>
      <c r="G407" t="s">
        <v>8223</v>
      </c>
      <c r="H407" t="s">
        <v>8245</v>
      </c>
      <c r="I407">
        <v>1426539600</v>
      </c>
      <c r="J407">
        <v>1424296822</v>
      </c>
      <c r="K407" t="b">
        <v>0</v>
      </c>
      <c r="L407">
        <v>57</v>
      </c>
      <c r="M407" t="b">
        <v>1</v>
      </c>
      <c r="N407" t="s">
        <v>8269</v>
      </c>
      <c r="O407" s="10">
        <v>113</v>
      </c>
      <c r="P407">
        <v>39.6</v>
      </c>
      <c r="Q407" t="s">
        <v>8324</v>
      </c>
      <c r="R407" t="s">
        <v>8327</v>
      </c>
      <c r="S407" s="14">
        <v>42053.916921296302</v>
      </c>
      <c r="T407" s="14">
        <v>42079.875</v>
      </c>
    </row>
    <row r="408" spans="1:20" ht="210" x14ac:dyDescent="0.25">
      <c r="A408">
        <v>3170</v>
      </c>
      <c r="B408" s="3" t="s">
        <v>3170</v>
      </c>
      <c r="C408" s="3" t="s">
        <v>7280</v>
      </c>
      <c r="D408" s="9">
        <v>2000</v>
      </c>
      <c r="E408" s="8">
        <v>2245</v>
      </c>
      <c r="F408" t="s">
        <v>8218</v>
      </c>
      <c r="G408" t="s">
        <v>8223</v>
      </c>
      <c r="H408" t="s">
        <v>8245</v>
      </c>
      <c r="I408">
        <v>1404273600</v>
      </c>
      <c r="J408">
        <v>1401414944</v>
      </c>
      <c r="K408" t="b">
        <v>1</v>
      </c>
      <c r="L408">
        <v>71</v>
      </c>
      <c r="M408" t="b">
        <v>1</v>
      </c>
      <c r="N408" t="s">
        <v>8269</v>
      </c>
      <c r="O408" s="10">
        <v>112</v>
      </c>
      <c r="P408">
        <v>31.62</v>
      </c>
      <c r="Q408" t="s">
        <v>8324</v>
      </c>
      <c r="R408" t="s">
        <v>8327</v>
      </c>
      <c r="S408" s="14">
        <v>41789.080370370371</v>
      </c>
      <c r="T408" s="14">
        <v>41822.166666666664</v>
      </c>
    </row>
    <row r="409" spans="1:20" ht="285" x14ac:dyDescent="0.25">
      <c r="A409">
        <v>3657</v>
      </c>
      <c r="B409" s="3" t="s">
        <v>3654</v>
      </c>
      <c r="C409" s="3" t="s">
        <v>7767</v>
      </c>
      <c r="D409" s="9">
        <v>2000</v>
      </c>
      <c r="E409" s="8">
        <v>2215</v>
      </c>
      <c r="F409" t="s">
        <v>8218</v>
      </c>
      <c r="G409" t="s">
        <v>8231</v>
      </c>
      <c r="H409" t="s">
        <v>8252</v>
      </c>
      <c r="I409">
        <v>1464817320</v>
      </c>
      <c r="J409">
        <v>1462806419</v>
      </c>
      <c r="K409" t="b">
        <v>0</v>
      </c>
      <c r="L409">
        <v>20</v>
      </c>
      <c r="M409" t="b">
        <v>1</v>
      </c>
      <c r="N409" t="s">
        <v>8269</v>
      </c>
      <c r="O409" s="10">
        <v>111</v>
      </c>
      <c r="P409">
        <v>110.75</v>
      </c>
      <c r="Q409" t="s">
        <v>8324</v>
      </c>
      <c r="R409" t="s">
        <v>8327</v>
      </c>
      <c r="S409" s="14">
        <v>42499.629849537043</v>
      </c>
      <c r="T409" s="14">
        <v>42522.904166666667</v>
      </c>
    </row>
    <row r="410" spans="1:20" ht="255" x14ac:dyDescent="0.25">
      <c r="A410">
        <v>3355</v>
      </c>
      <c r="B410" s="3" t="s">
        <v>3354</v>
      </c>
      <c r="C410" s="3" t="s">
        <v>7465</v>
      </c>
      <c r="D410" s="9">
        <v>1750</v>
      </c>
      <c r="E410" s="8">
        <v>2210</v>
      </c>
      <c r="F410" t="s">
        <v>8218</v>
      </c>
      <c r="G410" t="s">
        <v>8224</v>
      </c>
      <c r="H410" t="s">
        <v>8246</v>
      </c>
      <c r="I410">
        <v>1462879020</v>
      </c>
      <c r="J410">
        <v>1461941527</v>
      </c>
      <c r="K410" t="b">
        <v>0</v>
      </c>
      <c r="L410">
        <v>15</v>
      </c>
      <c r="M410" t="b">
        <v>1</v>
      </c>
      <c r="N410" t="s">
        <v>8269</v>
      </c>
      <c r="O410" s="10">
        <v>126</v>
      </c>
      <c r="P410">
        <v>147.33000000000001</v>
      </c>
      <c r="Q410" t="s">
        <v>8324</v>
      </c>
      <c r="R410" t="s">
        <v>8327</v>
      </c>
      <c r="S410" s="14">
        <v>42489.619525462964</v>
      </c>
      <c r="T410" s="14">
        <v>42500.470138888893</v>
      </c>
    </row>
    <row r="411" spans="1:20" ht="315" x14ac:dyDescent="0.25">
      <c r="A411">
        <v>3556</v>
      </c>
      <c r="B411" s="3" t="s">
        <v>3555</v>
      </c>
      <c r="C411" s="3" t="s">
        <v>7666</v>
      </c>
      <c r="D411" s="9">
        <v>2200</v>
      </c>
      <c r="E411" s="8">
        <v>2210</v>
      </c>
      <c r="F411" t="s">
        <v>8218</v>
      </c>
      <c r="G411" t="s">
        <v>8224</v>
      </c>
      <c r="H411" t="s">
        <v>8246</v>
      </c>
      <c r="I411">
        <v>1408289724</v>
      </c>
      <c r="J411">
        <v>1403105724</v>
      </c>
      <c r="K411" t="b">
        <v>0</v>
      </c>
      <c r="L411">
        <v>20</v>
      </c>
      <c r="M411" t="b">
        <v>1</v>
      </c>
      <c r="N411" t="s">
        <v>8269</v>
      </c>
      <c r="O411" s="10">
        <v>100</v>
      </c>
      <c r="P411">
        <v>110.5</v>
      </c>
      <c r="Q411" t="s">
        <v>8324</v>
      </c>
      <c r="R411" t="s">
        <v>8327</v>
      </c>
      <c r="S411" s="14">
        <v>41808.649583333332</v>
      </c>
      <c r="T411" s="14">
        <v>41868.649583333332</v>
      </c>
    </row>
    <row r="412" spans="1:20" ht="255" x14ac:dyDescent="0.25">
      <c r="A412">
        <v>3679</v>
      </c>
      <c r="B412" s="3" t="s">
        <v>3676</v>
      </c>
      <c r="C412" s="3" t="s">
        <v>7789</v>
      </c>
      <c r="D412" s="9">
        <v>2000</v>
      </c>
      <c r="E412" s="8">
        <v>2202</v>
      </c>
      <c r="F412" t="s">
        <v>8218</v>
      </c>
      <c r="G412" t="s">
        <v>8223</v>
      </c>
      <c r="H412" t="s">
        <v>8245</v>
      </c>
      <c r="I412">
        <v>1404190740</v>
      </c>
      <c r="J412">
        <v>1401214581</v>
      </c>
      <c r="K412" t="b">
        <v>0</v>
      </c>
      <c r="L412">
        <v>30</v>
      </c>
      <c r="M412" t="b">
        <v>1</v>
      </c>
      <c r="N412" t="s">
        <v>8269</v>
      </c>
      <c r="O412" s="10">
        <v>110</v>
      </c>
      <c r="P412">
        <v>73.400000000000006</v>
      </c>
      <c r="Q412" t="s">
        <v>8324</v>
      </c>
      <c r="R412" t="s">
        <v>8327</v>
      </c>
      <c r="S412" s="14">
        <v>41786.761354166665</v>
      </c>
      <c r="T412" s="14">
        <v>41821.207638888889</v>
      </c>
    </row>
    <row r="413" spans="1:20" ht="240" x14ac:dyDescent="0.25">
      <c r="A413">
        <v>3432</v>
      </c>
      <c r="B413" s="3" t="s">
        <v>3431</v>
      </c>
      <c r="C413" s="3" t="s">
        <v>7542</v>
      </c>
      <c r="D413" s="9">
        <v>2000</v>
      </c>
      <c r="E413" s="8">
        <v>2193</v>
      </c>
      <c r="F413" t="s">
        <v>8218</v>
      </c>
      <c r="G413" t="s">
        <v>8223</v>
      </c>
      <c r="H413" t="s">
        <v>8245</v>
      </c>
      <c r="I413">
        <v>1454709600</v>
      </c>
      <c r="J413">
        <v>1452520614</v>
      </c>
      <c r="K413" t="b">
        <v>0</v>
      </c>
      <c r="L413">
        <v>42</v>
      </c>
      <c r="M413" t="b">
        <v>1</v>
      </c>
      <c r="N413" t="s">
        <v>8269</v>
      </c>
      <c r="O413" s="10">
        <v>110</v>
      </c>
      <c r="P413">
        <v>52.21</v>
      </c>
      <c r="Q413" t="s">
        <v>8324</v>
      </c>
      <c r="R413" t="s">
        <v>8327</v>
      </c>
      <c r="S413" s="14">
        <v>42380.581180555557</v>
      </c>
      <c r="T413" s="14">
        <v>42405.916666666672</v>
      </c>
    </row>
    <row r="414" spans="1:20" ht="270" x14ac:dyDescent="0.25">
      <c r="A414">
        <v>3812</v>
      </c>
      <c r="B414" s="3" t="s">
        <v>3809</v>
      </c>
      <c r="C414" s="3" t="s">
        <v>7922</v>
      </c>
      <c r="D414" s="9">
        <v>2000</v>
      </c>
      <c r="E414" s="8">
        <v>2191</v>
      </c>
      <c r="F414" t="s">
        <v>8218</v>
      </c>
      <c r="G414" t="s">
        <v>8228</v>
      </c>
      <c r="H414" t="s">
        <v>8250</v>
      </c>
      <c r="I414">
        <v>1433131140</v>
      </c>
      <c r="J414">
        <v>1429120908</v>
      </c>
      <c r="K414" t="b">
        <v>0</v>
      </c>
      <c r="L414">
        <v>11</v>
      </c>
      <c r="M414" t="b">
        <v>1</v>
      </c>
      <c r="N414" t="s">
        <v>8269</v>
      </c>
      <c r="O414" s="10">
        <v>110</v>
      </c>
      <c r="P414">
        <v>199.18</v>
      </c>
      <c r="Q414" t="s">
        <v>8324</v>
      </c>
      <c r="R414" t="s">
        <v>8327</v>
      </c>
      <c r="S414" s="14">
        <v>42109.751250000001</v>
      </c>
      <c r="T414" s="14">
        <v>42156.165972222225</v>
      </c>
    </row>
    <row r="415" spans="1:20" ht="285" x14ac:dyDescent="0.25">
      <c r="A415">
        <v>3176</v>
      </c>
      <c r="B415" s="3" t="s">
        <v>3176</v>
      </c>
      <c r="C415" s="3" t="s">
        <v>7286</v>
      </c>
      <c r="D415" s="9">
        <v>1900</v>
      </c>
      <c r="E415" s="8">
        <v>2182</v>
      </c>
      <c r="F415" t="s">
        <v>8218</v>
      </c>
      <c r="G415" t="s">
        <v>8223</v>
      </c>
      <c r="H415" t="s">
        <v>8245</v>
      </c>
      <c r="I415">
        <v>1376838000</v>
      </c>
      <c r="J415">
        <v>1374531631</v>
      </c>
      <c r="K415" t="b">
        <v>1</v>
      </c>
      <c r="L415">
        <v>55</v>
      </c>
      <c r="M415" t="b">
        <v>1</v>
      </c>
      <c r="N415" t="s">
        <v>8269</v>
      </c>
      <c r="O415" s="10">
        <v>115</v>
      </c>
      <c r="P415">
        <v>39.67</v>
      </c>
      <c r="Q415" t="s">
        <v>8324</v>
      </c>
      <c r="R415" t="s">
        <v>8327</v>
      </c>
      <c r="S415" s="14">
        <v>41477.930914351848</v>
      </c>
      <c r="T415" s="14">
        <v>41504.625</v>
      </c>
    </row>
    <row r="416" spans="1:20" ht="240" x14ac:dyDescent="0.25">
      <c r="A416">
        <v>3430</v>
      </c>
      <c r="B416" s="3" t="s">
        <v>3429</v>
      </c>
      <c r="C416" s="3" t="s">
        <v>7540</v>
      </c>
      <c r="D416" s="9">
        <v>2000</v>
      </c>
      <c r="E416" s="8">
        <v>2170.9899999999998</v>
      </c>
      <c r="F416" t="s">
        <v>8218</v>
      </c>
      <c r="G416" t="s">
        <v>8224</v>
      </c>
      <c r="H416" t="s">
        <v>8246</v>
      </c>
      <c r="I416">
        <v>1406760101</v>
      </c>
      <c r="J416">
        <v>1404168101</v>
      </c>
      <c r="K416" t="b">
        <v>0</v>
      </c>
      <c r="L416">
        <v>72</v>
      </c>
      <c r="M416" t="b">
        <v>1</v>
      </c>
      <c r="N416" t="s">
        <v>8269</v>
      </c>
      <c r="O416" s="10">
        <v>109</v>
      </c>
      <c r="P416">
        <v>30.15</v>
      </c>
      <c r="Q416" t="s">
        <v>8324</v>
      </c>
      <c r="R416" t="s">
        <v>8327</v>
      </c>
      <c r="S416" s="14">
        <v>41820.945613425924</v>
      </c>
      <c r="T416" s="14">
        <v>41850.945613425924</v>
      </c>
    </row>
    <row r="417" spans="1:20" ht="270" x14ac:dyDescent="0.25">
      <c r="A417">
        <v>3296</v>
      </c>
      <c r="B417" s="3" t="s">
        <v>3296</v>
      </c>
      <c r="C417" s="3" t="s">
        <v>7406</v>
      </c>
      <c r="D417" s="9">
        <v>1500</v>
      </c>
      <c r="E417" s="8">
        <v>2161</v>
      </c>
      <c r="F417" t="s">
        <v>8218</v>
      </c>
      <c r="G417" t="s">
        <v>8224</v>
      </c>
      <c r="H417" t="s">
        <v>8246</v>
      </c>
      <c r="I417">
        <v>1448229600</v>
      </c>
      <c r="J417">
        <v>1446401372</v>
      </c>
      <c r="K417" t="b">
        <v>0</v>
      </c>
      <c r="L417">
        <v>47</v>
      </c>
      <c r="M417" t="b">
        <v>1</v>
      </c>
      <c r="N417" t="s">
        <v>8269</v>
      </c>
      <c r="O417" s="10">
        <v>144</v>
      </c>
      <c r="P417">
        <v>45.98</v>
      </c>
      <c r="Q417" t="s">
        <v>8324</v>
      </c>
      <c r="R417" t="s">
        <v>8327</v>
      </c>
      <c r="S417" s="14">
        <v>42309.756620370375</v>
      </c>
      <c r="T417" s="14">
        <v>42330.916666666672</v>
      </c>
    </row>
    <row r="418" spans="1:20" ht="270" x14ac:dyDescent="0.25">
      <c r="A418">
        <v>3697</v>
      </c>
      <c r="B418" s="3" t="s">
        <v>3694</v>
      </c>
      <c r="C418" s="3" t="s">
        <v>7807</v>
      </c>
      <c r="D418" s="9">
        <v>2000</v>
      </c>
      <c r="E418" s="8">
        <v>2160</v>
      </c>
      <c r="F418" t="s">
        <v>8218</v>
      </c>
      <c r="G418" t="s">
        <v>8224</v>
      </c>
      <c r="H418" t="s">
        <v>8246</v>
      </c>
      <c r="I418">
        <v>1462878648</v>
      </c>
      <c r="J418">
        <v>1461064248</v>
      </c>
      <c r="K418" t="b">
        <v>0</v>
      </c>
      <c r="L418">
        <v>30</v>
      </c>
      <c r="M418" t="b">
        <v>1</v>
      </c>
      <c r="N418" t="s">
        <v>8269</v>
      </c>
      <c r="O418" s="10">
        <v>108</v>
      </c>
      <c r="P418">
        <v>72</v>
      </c>
      <c r="Q418" t="s">
        <v>8324</v>
      </c>
      <c r="R418" t="s">
        <v>8327</v>
      </c>
      <c r="S418" s="14">
        <v>42479.465833333335</v>
      </c>
      <c r="T418" s="14">
        <v>42500.465833333335</v>
      </c>
    </row>
    <row r="419" spans="1:20" ht="255" x14ac:dyDescent="0.25">
      <c r="A419">
        <v>2826</v>
      </c>
      <c r="B419" s="3" t="s">
        <v>2826</v>
      </c>
      <c r="C419" s="3" t="s">
        <v>6936</v>
      </c>
      <c r="D419" s="9">
        <v>2000</v>
      </c>
      <c r="E419" s="8">
        <v>2155</v>
      </c>
      <c r="F419" t="s">
        <v>8218</v>
      </c>
      <c r="G419" t="s">
        <v>8223</v>
      </c>
      <c r="H419" t="s">
        <v>8245</v>
      </c>
      <c r="I419">
        <v>1436511600</v>
      </c>
      <c r="J419">
        <v>1434415812</v>
      </c>
      <c r="K419" t="b">
        <v>0</v>
      </c>
      <c r="L419">
        <v>19</v>
      </c>
      <c r="M419" t="b">
        <v>1</v>
      </c>
      <c r="N419" t="s">
        <v>8269</v>
      </c>
      <c r="O419" s="10">
        <v>108</v>
      </c>
      <c r="P419">
        <v>113.42</v>
      </c>
      <c r="Q419" t="s">
        <v>8324</v>
      </c>
      <c r="R419" t="s">
        <v>8327</v>
      </c>
      <c r="S419" s="14">
        <v>42171.034861111111</v>
      </c>
      <c r="T419" s="14">
        <v>42195.291666666672</v>
      </c>
    </row>
    <row r="420" spans="1:20" ht="270" x14ac:dyDescent="0.25">
      <c r="A420">
        <v>2792</v>
      </c>
      <c r="B420" s="3" t="s">
        <v>2792</v>
      </c>
      <c r="C420" s="3" t="s">
        <v>6902</v>
      </c>
      <c r="D420" s="9">
        <v>2000</v>
      </c>
      <c r="E420" s="8">
        <v>2152</v>
      </c>
      <c r="F420" t="s">
        <v>8218</v>
      </c>
      <c r="G420" t="s">
        <v>8223</v>
      </c>
      <c r="H420" t="s">
        <v>8245</v>
      </c>
      <c r="I420">
        <v>1439357559</v>
      </c>
      <c r="J420">
        <v>1435469559</v>
      </c>
      <c r="K420" t="b">
        <v>0</v>
      </c>
      <c r="L420">
        <v>24</v>
      </c>
      <c r="M420" t="b">
        <v>1</v>
      </c>
      <c r="N420" t="s">
        <v>8269</v>
      </c>
      <c r="O420" s="10">
        <v>108</v>
      </c>
      <c r="P420">
        <v>89.67</v>
      </c>
      <c r="Q420" t="s">
        <v>8324</v>
      </c>
      <c r="R420" t="s">
        <v>8327</v>
      </c>
      <c r="S420" s="14">
        <v>42183.231006944443</v>
      </c>
      <c r="T420" s="14">
        <v>42228.231006944443</v>
      </c>
    </row>
    <row r="421" spans="1:20" ht="270" x14ac:dyDescent="0.25">
      <c r="A421">
        <v>3817</v>
      </c>
      <c r="B421" s="3" t="s">
        <v>3814</v>
      </c>
      <c r="C421" s="3" t="s">
        <v>7927</v>
      </c>
      <c r="D421" s="9">
        <v>2000</v>
      </c>
      <c r="E421" s="8">
        <v>2145</v>
      </c>
      <c r="F421" t="s">
        <v>8218</v>
      </c>
      <c r="G421" t="s">
        <v>8223</v>
      </c>
      <c r="H421" t="s">
        <v>8245</v>
      </c>
      <c r="I421">
        <v>1445659140</v>
      </c>
      <c r="J421">
        <v>1444236216</v>
      </c>
      <c r="K421" t="b">
        <v>0</v>
      </c>
      <c r="L421">
        <v>20</v>
      </c>
      <c r="M421" t="b">
        <v>1</v>
      </c>
      <c r="N421" t="s">
        <v>8269</v>
      </c>
      <c r="O421" s="10">
        <v>107</v>
      </c>
      <c r="P421">
        <v>107.25</v>
      </c>
      <c r="Q421" t="s">
        <v>8324</v>
      </c>
      <c r="R421" t="s">
        <v>8327</v>
      </c>
      <c r="S421" s="14">
        <v>42284.69694444444</v>
      </c>
      <c r="T421" s="14">
        <v>42301.165972222225</v>
      </c>
    </row>
    <row r="422" spans="1:20" ht="270" x14ac:dyDescent="0.25">
      <c r="A422">
        <v>3407</v>
      </c>
      <c r="B422" s="3" t="s">
        <v>3406</v>
      </c>
      <c r="C422" s="3" t="s">
        <v>7517</v>
      </c>
      <c r="D422" s="9">
        <v>2000</v>
      </c>
      <c r="E422" s="8">
        <v>2142</v>
      </c>
      <c r="F422" t="s">
        <v>8218</v>
      </c>
      <c r="G422" t="s">
        <v>8224</v>
      </c>
      <c r="H422" t="s">
        <v>8246</v>
      </c>
      <c r="I422">
        <v>1404641289</v>
      </c>
      <c r="J422">
        <v>1402049289</v>
      </c>
      <c r="K422" t="b">
        <v>0</v>
      </c>
      <c r="L422">
        <v>67</v>
      </c>
      <c r="M422" t="b">
        <v>1</v>
      </c>
      <c r="N422" t="s">
        <v>8269</v>
      </c>
      <c r="O422" s="10">
        <v>107</v>
      </c>
      <c r="P422">
        <v>31.97</v>
      </c>
      <c r="Q422" t="s">
        <v>8324</v>
      </c>
      <c r="R422" t="s">
        <v>8327</v>
      </c>
      <c r="S422" s="14">
        <v>41796.422326388885</v>
      </c>
      <c r="T422" s="14">
        <v>41826.422326388885</v>
      </c>
    </row>
    <row r="423" spans="1:20" ht="255" x14ac:dyDescent="0.25">
      <c r="A423">
        <v>3480</v>
      </c>
      <c r="B423" s="3" t="s">
        <v>3479</v>
      </c>
      <c r="C423" s="3" t="s">
        <v>7590</v>
      </c>
      <c r="D423" s="9">
        <v>1500</v>
      </c>
      <c r="E423" s="8">
        <v>2140</v>
      </c>
      <c r="F423" t="s">
        <v>8218</v>
      </c>
      <c r="G423" t="s">
        <v>8223</v>
      </c>
      <c r="H423" t="s">
        <v>8245</v>
      </c>
      <c r="I423">
        <v>1436562000</v>
      </c>
      <c r="J423">
        <v>1434440227</v>
      </c>
      <c r="K423" t="b">
        <v>0</v>
      </c>
      <c r="L423">
        <v>13</v>
      </c>
      <c r="M423" t="b">
        <v>1</v>
      </c>
      <c r="N423" t="s">
        <v>8269</v>
      </c>
      <c r="O423" s="10">
        <v>143</v>
      </c>
      <c r="P423">
        <v>164.62</v>
      </c>
      <c r="Q423" t="s">
        <v>8324</v>
      </c>
      <c r="R423" t="s">
        <v>8327</v>
      </c>
      <c r="S423" s="14">
        <v>42171.317442129628</v>
      </c>
      <c r="T423" s="14">
        <v>42195.875</v>
      </c>
    </row>
    <row r="424" spans="1:20" ht="270" x14ac:dyDescent="0.25">
      <c r="A424">
        <v>3548</v>
      </c>
      <c r="B424" s="3" t="s">
        <v>3547</v>
      </c>
      <c r="C424" s="3" t="s">
        <v>7658</v>
      </c>
      <c r="D424" s="9">
        <v>2100</v>
      </c>
      <c r="E424" s="8">
        <v>2140</v>
      </c>
      <c r="F424" t="s">
        <v>8218</v>
      </c>
      <c r="G424" t="s">
        <v>8223</v>
      </c>
      <c r="H424" t="s">
        <v>8245</v>
      </c>
      <c r="I424">
        <v>1457139600</v>
      </c>
      <c r="J424">
        <v>1455230214</v>
      </c>
      <c r="K424" t="b">
        <v>0</v>
      </c>
      <c r="L424">
        <v>13</v>
      </c>
      <c r="M424" t="b">
        <v>1</v>
      </c>
      <c r="N424" t="s">
        <v>8269</v>
      </c>
      <c r="O424" s="10">
        <v>102</v>
      </c>
      <c r="P424">
        <v>164.62</v>
      </c>
      <c r="Q424" t="s">
        <v>8324</v>
      </c>
      <c r="R424" t="s">
        <v>8327</v>
      </c>
      <c r="S424" s="14">
        <v>42411.942291666666</v>
      </c>
      <c r="T424" s="14">
        <v>42434.041666666672</v>
      </c>
    </row>
    <row r="425" spans="1:20" ht="300" x14ac:dyDescent="0.25">
      <c r="A425">
        <v>3848</v>
      </c>
      <c r="B425" s="3" t="s">
        <v>3845</v>
      </c>
      <c r="C425" s="3" t="s">
        <v>7957</v>
      </c>
      <c r="D425" s="9">
        <v>13000</v>
      </c>
      <c r="E425" s="8">
        <v>2129</v>
      </c>
      <c r="F425" t="s">
        <v>8220</v>
      </c>
      <c r="G425" t="s">
        <v>8223</v>
      </c>
      <c r="H425" t="s">
        <v>8245</v>
      </c>
      <c r="I425">
        <v>1445196989</v>
      </c>
      <c r="J425">
        <v>1442604989</v>
      </c>
      <c r="K425" t="b">
        <v>1</v>
      </c>
      <c r="L425">
        <v>43</v>
      </c>
      <c r="M425" t="b">
        <v>0</v>
      </c>
      <c r="N425" t="s">
        <v>8269</v>
      </c>
      <c r="O425" s="10">
        <v>16</v>
      </c>
      <c r="P425">
        <v>49.51</v>
      </c>
      <c r="Q425" t="s">
        <v>8324</v>
      </c>
      <c r="R425" t="s">
        <v>8327</v>
      </c>
      <c r="S425" s="14">
        <v>42265.817002314812</v>
      </c>
      <c r="T425" s="14">
        <v>42295.817002314812</v>
      </c>
    </row>
    <row r="426" spans="1:20" ht="285" x14ac:dyDescent="0.25">
      <c r="A426">
        <v>3257</v>
      </c>
      <c r="B426" s="3" t="s">
        <v>3257</v>
      </c>
      <c r="C426" s="3" t="s">
        <v>7367</v>
      </c>
      <c r="D426" s="9">
        <v>2000</v>
      </c>
      <c r="E426" s="8">
        <v>2125.9899999999998</v>
      </c>
      <c r="F426" t="s">
        <v>8218</v>
      </c>
      <c r="G426" t="s">
        <v>8224</v>
      </c>
      <c r="H426" t="s">
        <v>8246</v>
      </c>
      <c r="I426">
        <v>1487769952</v>
      </c>
      <c r="J426">
        <v>1485177952</v>
      </c>
      <c r="K426" t="b">
        <v>0</v>
      </c>
      <c r="L426">
        <v>41</v>
      </c>
      <c r="M426" t="b">
        <v>1</v>
      </c>
      <c r="N426" t="s">
        <v>8269</v>
      </c>
      <c r="O426" s="10">
        <v>106</v>
      </c>
      <c r="P426">
        <v>51.85</v>
      </c>
      <c r="Q426" t="s">
        <v>8324</v>
      </c>
      <c r="R426" t="s">
        <v>8327</v>
      </c>
      <c r="S426" s="14">
        <v>42758.559629629628</v>
      </c>
      <c r="T426" s="14">
        <v>42788.559629629628</v>
      </c>
    </row>
    <row r="427" spans="1:20" ht="300" x14ac:dyDescent="0.25">
      <c r="A427">
        <v>3813</v>
      </c>
      <c r="B427" s="3" t="s">
        <v>3810</v>
      </c>
      <c r="C427" s="3" t="s">
        <v>7923</v>
      </c>
      <c r="D427" s="9">
        <v>2100</v>
      </c>
      <c r="E427" s="8">
        <v>2119.9899999999998</v>
      </c>
      <c r="F427" t="s">
        <v>8218</v>
      </c>
      <c r="G427" t="s">
        <v>8223</v>
      </c>
      <c r="H427" t="s">
        <v>8245</v>
      </c>
      <c r="I427">
        <v>1465940580</v>
      </c>
      <c r="J427">
        <v>1462603021</v>
      </c>
      <c r="K427" t="b">
        <v>0</v>
      </c>
      <c r="L427">
        <v>27</v>
      </c>
      <c r="M427" t="b">
        <v>1</v>
      </c>
      <c r="N427" t="s">
        <v>8269</v>
      </c>
      <c r="O427" s="10">
        <v>101</v>
      </c>
      <c r="P427">
        <v>78.52</v>
      </c>
      <c r="Q427" t="s">
        <v>8324</v>
      </c>
      <c r="R427" t="s">
        <v>8327</v>
      </c>
      <c r="S427" s="14">
        <v>42497.275706018518</v>
      </c>
      <c r="T427" s="14">
        <v>42535.904861111107</v>
      </c>
    </row>
    <row r="428" spans="1:20" ht="300" x14ac:dyDescent="0.25">
      <c r="A428">
        <v>3849</v>
      </c>
      <c r="B428" s="3" t="s">
        <v>3846</v>
      </c>
      <c r="C428" s="3" t="s">
        <v>7958</v>
      </c>
      <c r="D428" s="9">
        <v>30000</v>
      </c>
      <c r="E428" s="8">
        <v>2113</v>
      </c>
      <c r="F428" t="s">
        <v>8220</v>
      </c>
      <c r="G428" t="s">
        <v>8235</v>
      </c>
      <c r="H428" t="s">
        <v>8248</v>
      </c>
      <c r="I428">
        <v>1434047084</v>
      </c>
      <c r="J428">
        <v>1431455084</v>
      </c>
      <c r="K428" t="b">
        <v>1</v>
      </c>
      <c r="L428">
        <v>28</v>
      </c>
      <c r="M428" t="b">
        <v>0</v>
      </c>
      <c r="N428" t="s">
        <v>8269</v>
      </c>
      <c r="O428" s="10">
        <v>7</v>
      </c>
      <c r="P428">
        <v>75.459999999999994</v>
      </c>
      <c r="Q428" t="s">
        <v>8324</v>
      </c>
      <c r="R428" t="s">
        <v>8327</v>
      </c>
      <c r="S428" s="14">
        <v>42136.767175925925</v>
      </c>
      <c r="T428" s="14">
        <v>42166.767175925925</v>
      </c>
    </row>
    <row r="429" spans="1:20" ht="240" x14ac:dyDescent="0.25">
      <c r="A429">
        <v>3499</v>
      </c>
      <c r="B429" s="3" t="s">
        <v>3498</v>
      </c>
      <c r="C429" s="3" t="s">
        <v>7609</v>
      </c>
      <c r="D429" s="9">
        <v>2000</v>
      </c>
      <c r="E429" s="8">
        <v>2110</v>
      </c>
      <c r="F429" t="s">
        <v>8218</v>
      </c>
      <c r="G429" t="s">
        <v>8223</v>
      </c>
      <c r="H429" t="s">
        <v>8245</v>
      </c>
      <c r="I429">
        <v>1435733940</v>
      </c>
      <c r="J429">
        <v>1431046325</v>
      </c>
      <c r="K429" t="b">
        <v>0</v>
      </c>
      <c r="L429">
        <v>35</v>
      </c>
      <c r="M429" t="b">
        <v>1</v>
      </c>
      <c r="N429" t="s">
        <v>8269</v>
      </c>
      <c r="O429" s="10">
        <v>106</v>
      </c>
      <c r="P429">
        <v>60.29</v>
      </c>
      <c r="Q429" t="s">
        <v>8324</v>
      </c>
      <c r="R429" t="s">
        <v>8327</v>
      </c>
      <c r="S429" s="14">
        <v>42132.036168981482</v>
      </c>
      <c r="T429" s="14">
        <v>42186.290972222225</v>
      </c>
    </row>
    <row r="430" spans="1:20" ht="180" x14ac:dyDescent="0.25">
      <c r="A430">
        <v>2972</v>
      </c>
      <c r="B430" s="3" t="s">
        <v>2972</v>
      </c>
      <c r="C430" s="3" t="s">
        <v>7082</v>
      </c>
      <c r="D430" s="9">
        <v>2000</v>
      </c>
      <c r="E430" s="8">
        <v>2107</v>
      </c>
      <c r="F430" t="s">
        <v>8218</v>
      </c>
      <c r="G430" t="s">
        <v>8223</v>
      </c>
      <c r="H430" t="s">
        <v>8245</v>
      </c>
      <c r="I430">
        <v>1480899600</v>
      </c>
      <c r="J430">
        <v>1479609520</v>
      </c>
      <c r="K430" t="b">
        <v>0</v>
      </c>
      <c r="L430">
        <v>17</v>
      </c>
      <c r="M430" t="b">
        <v>1</v>
      </c>
      <c r="N430" t="s">
        <v>8269</v>
      </c>
      <c r="O430" s="10">
        <v>105</v>
      </c>
      <c r="P430">
        <v>123.94</v>
      </c>
      <c r="Q430" t="s">
        <v>8324</v>
      </c>
      <c r="R430" t="s">
        <v>8327</v>
      </c>
      <c r="S430" s="14">
        <v>42694.110185185185</v>
      </c>
      <c r="T430" s="14">
        <v>42709.041666666672</v>
      </c>
    </row>
    <row r="431" spans="1:20" ht="315" x14ac:dyDescent="0.25">
      <c r="A431">
        <v>3161</v>
      </c>
      <c r="B431" s="3" t="s">
        <v>3161</v>
      </c>
      <c r="C431" s="3" t="s">
        <v>7271</v>
      </c>
      <c r="D431" s="9">
        <v>2000</v>
      </c>
      <c r="E431" s="8">
        <v>2102</v>
      </c>
      <c r="F431" t="s">
        <v>8218</v>
      </c>
      <c r="G431" t="s">
        <v>8224</v>
      </c>
      <c r="H431" t="s">
        <v>8246</v>
      </c>
      <c r="I431">
        <v>1413377522</v>
      </c>
      <c r="J431">
        <v>1410785522</v>
      </c>
      <c r="K431" t="b">
        <v>1</v>
      </c>
      <c r="L431">
        <v>74</v>
      </c>
      <c r="M431" t="b">
        <v>1</v>
      </c>
      <c r="N431" t="s">
        <v>8269</v>
      </c>
      <c r="O431" s="10">
        <v>105</v>
      </c>
      <c r="P431">
        <v>28.41</v>
      </c>
      <c r="Q431" t="s">
        <v>8324</v>
      </c>
      <c r="R431" t="s">
        <v>8327</v>
      </c>
      <c r="S431" s="14">
        <v>41897.536134259259</v>
      </c>
      <c r="T431" s="14">
        <v>41927.536134259259</v>
      </c>
    </row>
    <row r="432" spans="1:20" ht="285" x14ac:dyDescent="0.25">
      <c r="A432">
        <v>3814</v>
      </c>
      <c r="B432" s="3" t="s">
        <v>3811</v>
      </c>
      <c r="C432" s="3" t="s">
        <v>7924</v>
      </c>
      <c r="D432" s="9">
        <v>1500</v>
      </c>
      <c r="E432" s="8">
        <v>2102</v>
      </c>
      <c r="F432" t="s">
        <v>8218</v>
      </c>
      <c r="G432" t="s">
        <v>8223</v>
      </c>
      <c r="H432" t="s">
        <v>8245</v>
      </c>
      <c r="I432">
        <v>1427860740</v>
      </c>
      <c r="J432">
        <v>1424727712</v>
      </c>
      <c r="K432" t="b">
        <v>0</v>
      </c>
      <c r="L432">
        <v>34</v>
      </c>
      <c r="M432" t="b">
        <v>1</v>
      </c>
      <c r="N432" t="s">
        <v>8269</v>
      </c>
      <c r="O432" s="10">
        <v>140</v>
      </c>
      <c r="P432">
        <v>61.82</v>
      </c>
      <c r="Q432" t="s">
        <v>8324</v>
      </c>
      <c r="R432" t="s">
        <v>8327</v>
      </c>
      <c r="S432" s="14">
        <v>42058.904074074075</v>
      </c>
      <c r="T432" s="14">
        <v>42095.165972222225</v>
      </c>
    </row>
    <row r="433" spans="1:20" ht="285" x14ac:dyDescent="0.25">
      <c r="A433">
        <v>3386</v>
      </c>
      <c r="B433" s="3" t="s">
        <v>3385</v>
      </c>
      <c r="C433" s="3" t="s">
        <v>7496</v>
      </c>
      <c r="D433" s="9">
        <v>2000</v>
      </c>
      <c r="E433" s="8">
        <v>2100</v>
      </c>
      <c r="F433" t="s">
        <v>8218</v>
      </c>
      <c r="G433" t="s">
        <v>8223</v>
      </c>
      <c r="H433" t="s">
        <v>8245</v>
      </c>
      <c r="I433">
        <v>1417620506</v>
      </c>
      <c r="J433">
        <v>1415028506</v>
      </c>
      <c r="K433" t="b">
        <v>0</v>
      </c>
      <c r="L433">
        <v>41</v>
      </c>
      <c r="M433" t="b">
        <v>1</v>
      </c>
      <c r="N433" t="s">
        <v>8269</v>
      </c>
      <c r="O433" s="10">
        <v>105</v>
      </c>
      <c r="P433">
        <v>51.22</v>
      </c>
      <c r="Q433" t="s">
        <v>8324</v>
      </c>
      <c r="R433" t="s">
        <v>8327</v>
      </c>
      <c r="S433" s="14">
        <v>41946.644745370373</v>
      </c>
      <c r="T433" s="14">
        <v>41976.644745370373</v>
      </c>
    </row>
    <row r="434" spans="1:20" ht="315" x14ac:dyDescent="0.25">
      <c r="A434">
        <v>3708</v>
      </c>
      <c r="B434" s="3" t="s">
        <v>3705</v>
      </c>
      <c r="C434" s="3" t="s">
        <v>7818</v>
      </c>
      <c r="D434" s="9">
        <v>700</v>
      </c>
      <c r="E434" s="8">
        <v>2100</v>
      </c>
      <c r="F434" t="s">
        <v>8218</v>
      </c>
      <c r="G434" t="s">
        <v>8223</v>
      </c>
      <c r="H434" t="s">
        <v>8245</v>
      </c>
      <c r="I434">
        <v>1404444286</v>
      </c>
      <c r="J434">
        <v>1403234686</v>
      </c>
      <c r="K434" t="b">
        <v>0</v>
      </c>
      <c r="L434">
        <v>39</v>
      </c>
      <c r="M434" t="b">
        <v>1</v>
      </c>
      <c r="N434" t="s">
        <v>8269</v>
      </c>
      <c r="O434" s="10">
        <v>300</v>
      </c>
      <c r="P434">
        <v>53.85</v>
      </c>
      <c r="Q434" t="s">
        <v>8324</v>
      </c>
      <c r="R434" t="s">
        <v>8327</v>
      </c>
      <c r="S434" s="14">
        <v>41810.142199074071</v>
      </c>
      <c r="T434" s="14">
        <v>41824.142199074071</v>
      </c>
    </row>
    <row r="435" spans="1:20" ht="285" x14ac:dyDescent="0.25">
      <c r="A435">
        <v>3566</v>
      </c>
      <c r="B435" s="3" t="s">
        <v>3565</v>
      </c>
      <c r="C435" s="3" t="s">
        <v>7676</v>
      </c>
      <c r="D435" s="9">
        <v>2000</v>
      </c>
      <c r="E435" s="8">
        <v>2095</v>
      </c>
      <c r="F435" t="s">
        <v>8218</v>
      </c>
      <c r="G435" t="s">
        <v>8224</v>
      </c>
      <c r="H435" t="s">
        <v>8246</v>
      </c>
      <c r="I435">
        <v>1422015083</v>
      </c>
      <c r="J435">
        <v>1419423083</v>
      </c>
      <c r="K435" t="b">
        <v>0</v>
      </c>
      <c r="L435">
        <v>38</v>
      </c>
      <c r="M435" t="b">
        <v>1</v>
      </c>
      <c r="N435" t="s">
        <v>8269</v>
      </c>
      <c r="O435" s="10">
        <v>105</v>
      </c>
      <c r="P435">
        <v>55.13</v>
      </c>
      <c r="Q435" t="s">
        <v>8324</v>
      </c>
      <c r="R435" t="s">
        <v>8327</v>
      </c>
      <c r="S435" s="14">
        <v>41997.507905092592</v>
      </c>
      <c r="T435" s="14">
        <v>42027.507905092592</v>
      </c>
    </row>
    <row r="436" spans="1:20" ht="270" x14ac:dyDescent="0.25">
      <c r="A436">
        <v>1298</v>
      </c>
      <c r="B436" s="3" t="s">
        <v>1299</v>
      </c>
      <c r="C436" s="3" t="s">
        <v>5408</v>
      </c>
      <c r="D436" s="9">
        <v>2000</v>
      </c>
      <c r="E436" s="8">
        <v>2093</v>
      </c>
      <c r="F436" t="s">
        <v>8218</v>
      </c>
      <c r="G436" t="s">
        <v>8224</v>
      </c>
      <c r="H436" t="s">
        <v>8246</v>
      </c>
      <c r="I436">
        <v>1461860432</v>
      </c>
      <c r="J436">
        <v>1459268432</v>
      </c>
      <c r="K436" t="b">
        <v>0</v>
      </c>
      <c r="L436">
        <v>33</v>
      </c>
      <c r="M436" t="b">
        <v>1</v>
      </c>
      <c r="N436" t="s">
        <v>8269</v>
      </c>
      <c r="O436" s="10">
        <v>105</v>
      </c>
      <c r="P436">
        <v>63.42</v>
      </c>
      <c r="Q436" t="s">
        <v>8324</v>
      </c>
      <c r="R436" t="s">
        <v>8327</v>
      </c>
      <c r="S436" s="14">
        <v>42458.680925925932</v>
      </c>
      <c r="T436" s="14">
        <v>42488.680925925932</v>
      </c>
    </row>
    <row r="437" spans="1:20" ht="240" x14ac:dyDescent="0.25">
      <c r="A437">
        <v>3601</v>
      </c>
      <c r="B437" s="3" t="s">
        <v>3600</v>
      </c>
      <c r="C437" s="3" t="s">
        <v>7711</v>
      </c>
      <c r="D437" s="9">
        <v>2000</v>
      </c>
      <c r="E437" s="8">
        <v>2087</v>
      </c>
      <c r="F437" t="s">
        <v>8218</v>
      </c>
      <c r="G437" t="s">
        <v>8224</v>
      </c>
      <c r="H437" t="s">
        <v>8246</v>
      </c>
      <c r="I437">
        <v>1421452682</v>
      </c>
      <c r="J437">
        <v>1418860682</v>
      </c>
      <c r="K437" t="b">
        <v>0</v>
      </c>
      <c r="L437">
        <v>53</v>
      </c>
      <c r="M437" t="b">
        <v>1</v>
      </c>
      <c r="N437" t="s">
        <v>8269</v>
      </c>
      <c r="O437" s="10">
        <v>104</v>
      </c>
      <c r="P437">
        <v>39.380000000000003</v>
      </c>
      <c r="Q437" t="s">
        <v>8324</v>
      </c>
      <c r="R437" t="s">
        <v>8327</v>
      </c>
      <c r="S437" s="14">
        <v>41990.99863425926</v>
      </c>
      <c r="T437" s="14">
        <v>42020.99863425926</v>
      </c>
    </row>
    <row r="438" spans="1:20" ht="255" x14ac:dyDescent="0.25">
      <c r="A438">
        <v>3303</v>
      </c>
      <c r="B438" s="3" t="s">
        <v>3303</v>
      </c>
      <c r="C438" s="3" t="s">
        <v>7413</v>
      </c>
      <c r="D438" s="9">
        <v>1800</v>
      </c>
      <c r="E438" s="8">
        <v>2086</v>
      </c>
      <c r="F438" t="s">
        <v>8218</v>
      </c>
      <c r="G438" t="s">
        <v>8223</v>
      </c>
      <c r="H438" t="s">
        <v>8245</v>
      </c>
      <c r="I438">
        <v>1427553484</v>
      </c>
      <c r="J438">
        <v>1424533084</v>
      </c>
      <c r="K438" t="b">
        <v>0</v>
      </c>
      <c r="L438">
        <v>35</v>
      </c>
      <c r="M438" t="b">
        <v>1</v>
      </c>
      <c r="N438" t="s">
        <v>8269</v>
      </c>
      <c r="O438" s="10">
        <v>116</v>
      </c>
      <c r="P438">
        <v>59.6</v>
      </c>
      <c r="Q438" t="s">
        <v>8324</v>
      </c>
      <c r="R438" t="s">
        <v>8327</v>
      </c>
      <c r="S438" s="14">
        <v>42056.65143518518</v>
      </c>
      <c r="T438" s="14">
        <v>42091.609768518523</v>
      </c>
    </row>
    <row r="439" spans="1:20" ht="225" x14ac:dyDescent="0.25">
      <c r="A439">
        <v>3477</v>
      </c>
      <c r="B439" s="3" t="s">
        <v>3476</v>
      </c>
      <c r="C439" s="3" t="s">
        <v>7587</v>
      </c>
      <c r="D439" s="9">
        <v>1800</v>
      </c>
      <c r="E439" s="8">
        <v>2076</v>
      </c>
      <c r="F439" t="s">
        <v>8218</v>
      </c>
      <c r="G439" t="s">
        <v>8223</v>
      </c>
      <c r="H439" t="s">
        <v>8245</v>
      </c>
      <c r="I439">
        <v>1431831600</v>
      </c>
      <c r="J439">
        <v>1430761243</v>
      </c>
      <c r="K439" t="b">
        <v>0</v>
      </c>
      <c r="L439">
        <v>39</v>
      </c>
      <c r="M439" t="b">
        <v>1</v>
      </c>
      <c r="N439" t="s">
        <v>8269</v>
      </c>
      <c r="O439" s="10">
        <v>115</v>
      </c>
      <c r="P439">
        <v>53.23</v>
      </c>
      <c r="Q439" t="s">
        <v>8324</v>
      </c>
      <c r="R439" t="s">
        <v>8327</v>
      </c>
      <c r="S439" s="14">
        <v>42128.736608796295</v>
      </c>
      <c r="T439" s="14">
        <v>42141.125</v>
      </c>
    </row>
    <row r="440" spans="1:20" ht="255" x14ac:dyDescent="0.25">
      <c r="A440">
        <v>3379</v>
      </c>
      <c r="B440" s="3" t="s">
        <v>3378</v>
      </c>
      <c r="C440" s="3" t="s">
        <v>7489</v>
      </c>
      <c r="D440" s="9">
        <v>2000</v>
      </c>
      <c r="E440" s="8">
        <v>2073</v>
      </c>
      <c r="F440" t="s">
        <v>8218</v>
      </c>
      <c r="G440" t="s">
        <v>8224</v>
      </c>
      <c r="H440" t="s">
        <v>8246</v>
      </c>
      <c r="I440">
        <v>1440630000</v>
      </c>
      <c r="J440">
        <v>1439122800</v>
      </c>
      <c r="K440" t="b">
        <v>0</v>
      </c>
      <c r="L440">
        <v>38</v>
      </c>
      <c r="M440" t="b">
        <v>1</v>
      </c>
      <c r="N440" t="s">
        <v>8269</v>
      </c>
      <c r="O440" s="10">
        <v>104</v>
      </c>
      <c r="P440">
        <v>54.55</v>
      </c>
      <c r="Q440" t="s">
        <v>8324</v>
      </c>
      <c r="R440" t="s">
        <v>8327</v>
      </c>
      <c r="S440" s="14">
        <v>42225.513888888891</v>
      </c>
      <c r="T440" s="14">
        <v>42242.958333333328</v>
      </c>
    </row>
    <row r="441" spans="1:20" ht="255" x14ac:dyDescent="0.25">
      <c r="A441">
        <v>3535</v>
      </c>
      <c r="B441" s="3" t="s">
        <v>3534</v>
      </c>
      <c r="C441" s="3" t="s">
        <v>7645</v>
      </c>
      <c r="D441" s="9">
        <v>2000</v>
      </c>
      <c r="E441" s="8">
        <v>2063</v>
      </c>
      <c r="F441" t="s">
        <v>8218</v>
      </c>
      <c r="G441" t="s">
        <v>8224</v>
      </c>
      <c r="H441" t="s">
        <v>8246</v>
      </c>
      <c r="I441">
        <v>1443808800</v>
      </c>
      <c r="J441">
        <v>1441120910</v>
      </c>
      <c r="K441" t="b">
        <v>0</v>
      </c>
      <c r="L441">
        <v>46</v>
      </c>
      <c r="M441" t="b">
        <v>1</v>
      </c>
      <c r="N441" t="s">
        <v>8269</v>
      </c>
      <c r="O441" s="10">
        <v>103</v>
      </c>
      <c r="P441">
        <v>44.85</v>
      </c>
      <c r="Q441" t="s">
        <v>8324</v>
      </c>
      <c r="R441" t="s">
        <v>8327</v>
      </c>
      <c r="S441" s="14">
        <v>42248.640162037031</v>
      </c>
      <c r="T441" s="14">
        <v>42279.75</v>
      </c>
    </row>
    <row r="442" spans="1:20" ht="330" x14ac:dyDescent="0.25">
      <c r="A442">
        <v>3280</v>
      </c>
      <c r="B442" s="3" t="s">
        <v>3280</v>
      </c>
      <c r="C442" s="3" t="s">
        <v>7390</v>
      </c>
      <c r="D442" s="9">
        <v>2000</v>
      </c>
      <c r="E442" s="8">
        <v>2060</v>
      </c>
      <c r="F442" t="s">
        <v>8218</v>
      </c>
      <c r="G442" t="s">
        <v>8223</v>
      </c>
      <c r="H442" t="s">
        <v>8245</v>
      </c>
      <c r="I442">
        <v>1433134800</v>
      </c>
      <c r="J442">
        <v>1430158198</v>
      </c>
      <c r="K442" t="b">
        <v>0</v>
      </c>
      <c r="L442">
        <v>30</v>
      </c>
      <c r="M442" t="b">
        <v>1</v>
      </c>
      <c r="N442" t="s">
        <v>8269</v>
      </c>
      <c r="O442" s="10">
        <v>103</v>
      </c>
      <c r="P442">
        <v>68.67</v>
      </c>
      <c r="Q442" t="s">
        <v>8324</v>
      </c>
      <c r="R442" t="s">
        <v>8327</v>
      </c>
      <c r="S442" s="14">
        <v>42121.756921296299</v>
      </c>
      <c r="T442" s="14">
        <v>42156.208333333328</v>
      </c>
    </row>
    <row r="443" spans="1:20" ht="300" x14ac:dyDescent="0.25">
      <c r="A443">
        <v>3465</v>
      </c>
      <c r="B443" s="3" t="s">
        <v>3464</v>
      </c>
      <c r="C443" s="3" t="s">
        <v>7575</v>
      </c>
      <c r="D443" s="9">
        <v>2000</v>
      </c>
      <c r="E443" s="8">
        <v>2060</v>
      </c>
      <c r="F443" t="s">
        <v>8218</v>
      </c>
      <c r="G443" t="s">
        <v>8224</v>
      </c>
      <c r="H443" t="s">
        <v>8246</v>
      </c>
      <c r="I443">
        <v>1439136000</v>
      </c>
      <c r="J443">
        <v>1436972472</v>
      </c>
      <c r="K443" t="b">
        <v>0</v>
      </c>
      <c r="L443">
        <v>36</v>
      </c>
      <c r="M443" t="b">
        <v>1</v>
      </c>
      <c r="N443" t="s">
        <v>8269</v>
      </c>
      <c r="O443" s="10">
        <v>103</v>
      </c>
      <c r="P443">
        <v>57.22</v>
      </c>
      <c r="Q443" t="s">
        <v>8324</v>
      </c>
      <c r="R443" t="s">
        <v>8327</v>
      </c>
      <c r="S443" s="14">
        <v>42200.625833333332</v>
      </c>
      <c r="T443" s="14">
        <v>42225.666666666672</v>
      </c>
    </row>
    <row r="444" spans="1:20" ht="285" x14ac:dyDescent="0.25">
      <c r="A444">
        <v>1301</v>
      </c>
      <c r="B444" s="3" t="s">
        <v>1302</v>
      </c>
      <c r="C444" s="3" t="s">
        <v>5411</v>
      </c>
      <c r="D444" s="9">
        <v>2000</v>
      </c>
      <c r="E444" s="8">
        <v>2055</v>
      </c>
      <c r="F444" t="s">
        <v>8218</v>
      </c>
      <c r="G444" t="s">
        <v>8223</v>
      </c>
      <c r="H444" t="s">
        <v>8245</v>
      </c>
      <c r="I444">
        <v>1437447600</v>
      </c>
      <c r="J444">
        <v>1436551178</v>
      </c>
      <c r="K444" t="b">
        <v>0</v>
      </c>
      <c r="L444">
        <v>29</v>
      </c>
      <c r="M444" t="b">
        <v>1</v>
      </c>
      <c r="N444" t="s">
        <v>8269</v>
      </c>
      <c r="O444" s="10">
        <v>103</v>
      </c>
      <c r="P444">
        <v>70.86</v>
      </c>
      <c r="Q444" t="s">
        <v>8324</v>
      </c>
      <c r="R444" t="s">
        <v>8327</v>
      </c>
      <c r="S444" s="14">
        <v>42195.749745370369</v>
      </c>
      <c r="T444" s="14">
        <v>42206.125</v>
      </c>
    </row>
    <row r="445" spans="1:20" ht="270" x14ac:dyDescent="0.25">
      <c r="A445">
        <v>3428</v>
      </c>
      <c r="B445" s="3" t="s">
        <v>3427</v>
      </c>
      <c r="C445" s="3" t="s">
        <v>7538</v>
      </c>
      <c r="D445" s="9">
        <v>2000</v>
      </c>
      <c r="E445" s="8">
        <v>2055</v>
      </c>
      <c r="F445" t="s">
        <v>8218</v>
      </c>
      <c r="G445" t="s">
        <v>8224</v>
      </c>
      <c r="H445" t="s">
        <v>8246</v>
      </c>
      <c r="I445">
        <v>1425142800</v>
      </c>
      <c r="J445">
        <v>1422983847</v>
      </c>
      <c r="K445" t="b">
        <v>0</v>
      </c>
      <c r="L445">
        <v>51</v>
      </c>
      <c r="M445" t="b">
        <v>1</v>
      </c>
      <c r="N445" t="s">
        <v>8269</v>
      </c>
      <c r="O445" s="10">
        <v>103</v>
      </c>
      <c r="P445">
        <v>40.29</v>
      </c>
      <c r="Q445" t="s">
        <v>8324</v>
      </c>
      <c r="R445" t="s">
        <v>8327</v>
      </c>
      <c r="S445" s="14">
        <v>42038.720451388886</v>
      </c>
      <c r="T445" s="14">
        <v>42063.708333333328</v>
      </c>
    </row>
    <row r="446" spans="1:20" ht="210" x14ac:dyDescent="0.25">
      <c r="A446">
        <v>535</v>
      </c>
      <c r="B446" s="3" t="s">
        <v>536</v>
      </c>
      <c r="C446" s="3" t="s">
        <v>4645</v>
      </c>
      <c r="D446" s="9">
        <v>2000</v>
      </c>
      <c r="E446" s="8">
        <v>2050</v>
      </c>
      <c r="F446" t="s">
        <v>8218</v>
      </c>
      <c r="G446" t="s">
        <v>8224</v>
      </c>
      <c r="H446" t="s">
        <v>8246</v>
      </c>
      <c r="I446">
        <v>1483707905</v>
      </c>
      <c r="J446">
        <v>1481115905</v>
      </c>
      <c r="K446" t="b">
        <v>0</v>
      </c>
      <c r="L446">
        <v>59</v>
      </c>
      <c r="M446" t="b">
        <v>1</v>
      </c>
      <c r="N446" t="s">
        <v>8269</v>
      </c>
      <c r="O446" s="10">
        <v>103</v>
      </c>
      <c r="P446">
        <v>34.75</v>
      </c>
      <c r="Q446" t="s">
        <v>8324</v>
      </c>
      <c r="R446" t="s">
        <v>8327</v>
      </c>
      <c r="S446" s="14">
        <v>42711.545196759253</v>
      </c>
      <c r="T446" s="14">
        <v>42741.545196759253</v>
      </c>
    </row>
    <row r="447" spans="1:20" ht="225" x14ac:dyDescent="0.25">
      <c r="A447">
        <v>2788</v>
      </c>
      <c r="B447" s="3" t="s">
        <v>2788</v>
      </c>
      <c r="C447" s="3" t="s">
        <v>6898</v>
      </c>
      <c r="D447" s="9">
        <v>2000</v>
      </c>
      <c r="E447" s="8">
        <v>2050</v>
      </c>
      <c r="F447" t="s">
        <v>8218</v>
      </c>
      <c r="G447" t="s">
        <v>8223</v>
      </c>
      <c r="H447" t="s">
        <v>8245</v>
      </c>
      <c r="I447">
        <v>1469811043</v>
      </c>
      <c r="J447">
        <v>1467219043</v>
      </c>
      <c r="K447" t="b">
        <v>0</v>
      </c>
      <c r="L447">
        <v>20</v>
      </c>
      <c r="M447" t="b">
        <v>1</v>
      </c>
      <c r="N447" t="s">
        <v>8269</v>
      </c>
      <c r="O447" s="10">
        <v>103</v>
      </c>
      <c r="P447">
        <v>102.5</v>
      </c>
      <c r="Q447" t="s">
        <v>8324</v>
      </c>
      <c r="R447" t="s">
        <v>8327</v>
      </c>
      <c r="S447" s="14">
        <v>42550.701886574068</v>
      </c>
      <c r="T447" s="14">
        <v>42580.701886574068</v>
      </c>
    </row>
    <row r="448" spans="1:20" ht="285" x14ac:dyDescent="0.25">
      <c r="A448">
        <v>2791</v>
      </c>
      <c r="B448" s="3" t="s">
        <v>2791</v>
      </c>
      <c r="C448" s="3" t="s">
        <v>6901</v>
      </c>
      <c r="D448" s="9">
        <v>2000</v>
      </c>
      <c r="E448" s="8">
        <v>2050</v>
      </c>
      <c r="F448" t="s">
        <v>8218</v>
      </c>
      <c r="G448" t="s">
        <v>8223</v>
      </c>
      <c r="H448" t="s">
        <v>8245</v>
      </c>
      <c r="I448">
        <v>1473393600</v>
      </c>
      <c r="J448">
        <v>1470778559</v>
      </c>
      <c r="K448" t="b">
        <v>0</v>
      </c>
      <c r="L448">
        <v>28</v>
      </c>
      <c r="M448" t="b">
        <v>1</v>
      </c>
      <c r="N448" t="s">
        <v>8269</v>
      </c>
      <c r="O448" s="10">
        <v>103</v>
      </c>
      <c r="P448">
        <v>73.209999999999994</v>
      </c>
      <c r="Q448" t="s">
        <v>8324</v>
      </c>
      <c r="R448" t="s">
        <v>8327</v>
      </c>
      <c r="S448" s="14">
        <v>42591.899988425925</v>
      </c>
      <c r="T448" s="14">
        <v>42622.166666666672</v>
      </c>
    </row>
    <row r="449" spans="1:20" ht="195" x14ac:dyDescent="0.25">
      <c r="A449">
        <v>3678</v>
      </c>
      <c r="B449" s="3" t="s">
        <v>3675</v>
      </c>
      <c r="C449" s="3" t="s">
        <v>7788</v>
      </c>
      <c r="D449" s="9">
        <v>2000</v>
      </c>
      <c r="E449" s="8">
        <v>2050</v>
      </c>
      <c r="F449" t="s">
        <v>8218</v>
      </c>
      <c r="G449" t="s">
        <v>8224</v>
      </c>
      <c r="H449" t="s">
        <v>8246</v>
      </c>
      <c r="I449">
        <v>1433076298</v>
      </c>
      <c r="J449">
        <v>1430052298</v>
      </c>
      <c r="K449" t="b">
        <v>0</v>
      </c>
      <c r="L449">
        <v>31</v>
      </c>
      <c r="M449" t="b">
        <v>1</v>
      </c>
      <c r="N449" t="s">
        <v>8269</v>
      </c>
      <c r="O449" s="10">
        <v>103</v>
      </c>
      <c r="P449">
        <v>66.13</v>
      </c>
      <c r="Q449" t="s">
        <v>8324</v>
      </c>
      <c r="R449" t="s">
        <v>8327</v>
      </c>
      <c r="S449" s="14">
        <v>42120.531226851846</v>
      </c>
      <c r="T449" s="14">
        <v>42155.531226851846</v>
      </c>
    </row>
    <row r="450" spans="1:20" ht="255" x14ac:dyDescent="0.25">
      <c r="A450">
        <v>3225</v>
      </c>
      <c r="B450" s="3" t="s">
        <v>3225</v>
      </c>
      <c r="C450" s="3" t="s">
        <v>7335</v>
      </c>
      <c r="D450" s="9">
        <v>2000</v>
      </c>
      <c r="E450" s="8">
        <v>2047</v>
      </c>
      <c r="F450" t="s">
        <v>8218</v>
      </c>
      <c r="G450" t="s">
        <v>8223</v>
      </c>
      <c r="H450" t="s">
        <v>8245</v>
      </c>
      <c r="I450">
        <v>1464987600</v>
      </c>
      <c r="J450">
        <v>1463145938</v>
      </c>
      <c r="K450" t="b">
        <v>1</v>
      </c>
      <c r="L450">
        <v>39</v>
      </c>
      <c r="M450" t="b">
        <v>1</v>
      </c>
      <c r="N450" t="s">
        <v>8269</v>
      </c>
      <c r="O450" s="10">
        <v>102</v>
      </c>
      <c r="P450">
        <v>52.49</v>
      </c>
      <c r="Q450" t="s">
        <v>8324</v>
      </c>
      <c r="R450" t="s">
        <v>8327</v>
      </c>
      <c r="S450" s="14">
        <v>42503.559467592597</v>
      </c>
      <c r="T450" s="14">
        <v>42524.875</v>
      </c>
    </row>
    <row r="451" spans="1:20" ht="135" x14ac:dyDescent="0.25">
      <c r="A451">
        <v>3837</v>
      </c>
      <c r="B451" s="3" t="s">
        <v>3834</v>
      </c>
      <c r="C451" s="3" t="s">
        <v>7946</v>
      </c>
      <c r="D451" s="9">
        <v>2000</v>
      </c>
      <c r="E451" s="8">
        <v>2042</v>
      </c>
      <c r="F451" t="s">
        <v>8218</v>
      </c>
      <c r="G451" t="s">
        <v>8224</v>
      </c>
      <c r="H451" t="s">
        <v>8246</v>
      </c>
      <c r="I451">
        <v>1435947758</v>
      </c>
      <c r="J451">
        <v>1432837358</v>
      </c>
      <c r="K451" t="b">
        <v>0</v>
      </c>
      <c r="L451">
        <v>17</v>
      </c>
      <c r="M451" t="b">
        <v>1</v>
      </c>
      <c r="N451" t="s">
        <v>8269</v>
      </c>
      <c r="O451" s="10">
        <v>102</v>
      </c>
      <c r="P451">
        <v>120.12</v>
      </c>
      <c r="Q451" t="s">
        <v>8324</v>
      </c>
      <c r="R451" t="s">
        <v>8327</v>
      </c>
      <c r="S451" s="14">
        <v>42152.765717592592</v>
      </c>
      <c r="T451" s="14">
        <v>42188.765717592592</v>
      </c>
    </row>
    <row r="452" spans="1:20" ht="255" x14ac:dyDescent="0.25">
      <c r="A452">
        <v>3472</v>
      </c>
      <c r="B452" s="3" t="s">
        <v>3471</v>
      </c>
      <c r="C452" s="3" t="s">
        <v>7582</v>
      </c>
      <c r="D452" s="9">
        <v>2000</v>
      </c>
      <c r="E452" s="8">
        <v>2041</v>
      </c>
      <c r="F452" t="s">
        <v>8218</v>
      </c>
      <c r="G452" t="s">
        <v>8223</v>
      </c>
      <c r="H452" t="s">
        <v>8245</v>
      </c>
      <c r="I452">
        <v>1415253540</v>
      </c>
      <c r="J452">
        <v>1413432331</v>
      </c>
      <c r="K452" t="b">
        <v>0</v>
      </c>
      <c r="L452">
        <v>23</v>
      </c>
      <c r="M452" t="b">
        <v>1</v>
      </c>
      <c r="N452" t="s">
        <v>8269</v>
      </c>
      <c r="O452" s="10">
        <v>102</v>
      </c>
      <c r="P452">
        <v>88.74</v>
      </c>
      <c r="Q452" t="s">
        <v>8324</v>
      </c>
      <c r="R452" t="s">
        <v>8327</v>
      </c>
      <c r="S452" s="14">
        <v>41928.170497685183</v>
      </c>
      <c r="T452" s="14">
        <v>41949.249305555553</v>
      </c>
    </row>
    <row r="453" spans="1:20" ht="285" x14ac:dyDescent="0.25">
      <c r="A453">
        <v>1285</v>
      </c>
      <c r="B453" s="3" t="s">
        <v>1286</v>
      </c>
      <c r="C453" s="3" t="s">
        <v>5395</v>
      </c>
      <c r="D453" s="9">
        <v>2000</v>
      </c>
      <c r="E453" s="8">
        <v>2033</v>
      </c>
      <c r="F453" t="s">
        <v>8218</v>
      </c>
      <c r="G453" t="s">
        <v>8224</v>
      </c>
      <c r="H453" t="s">
        <v>8246</v>
      </c>
      <c r="I453">
        <v>1434808775</v>
      </c>
      <c r="J453">
        <v>1433512775</v>
      </c>
      <c r="K453" t="b">
        <v>0</v>
      </c>
      <c r="L453">
        <v>63</v>
      </c>
      <c r="M453" t="b">
        <v>1</v>
      </c>
      <c r="N453" t="s">
        <v>8269</v>
      </c>
      <c r="O453" s="10">
        <v>102</v>
      </c>
      <c r="P453">
        <v>32.270000000000003</v>
      </c>
      <c r="Q453" t="s">
        <v>8324</v>
      </c>
      <c r="R453" t="s">
        <v>8327</v>
      </c>
      <c r="S453" s="14">
        <v>42160.583043981482</v>
      </c>
      <c r="T453" s="14">
        <v>42175.583043981482</v>
      </c>
    </row>
    <row r="454" spans="1:20" ht="270" x14ac:dyDescent="0.25">
      <c r="A454">
        <v>2912</v>
      </c>
      <c r="B454" s="3" t="s">
        <v>2912</v>
      </c>
      <c r="C454" s="3" t="s">
        <v>7022</v>
      </c>
      <c r="D454" s="9">
        <v>14440</v>
      </c>
      <c r="E454" s="8">
        <v>2030</v>
      </c>
      <c r="F454" t="s">
        <v>8220</v>
      </c>
      <c r="G454" t="s">
        <v>8223</v>
      </c>
      <c r="H454" t="s">
        <v>8245</v>
      </c>
      <c r="I454">
        <v>1452827374</v>
      </c>
      <c r="J454">
        <v>1450235374</v>
      </c>
      <c r="K454" t="b">
        <v>0</v>
      </c>
      <c r="L454">
        <v>26</v>
      </c>
      <c r="M454" t="b">
        <v>0</v>
      </c>
      <c r="N454" t="s">
        <v>8269</v>
      </c>
      <c r="O454" s="10">
        <v>14</v>
      </c>
      <c r="P454">
        <v>78.08</v>
      </c>
      <c r="Q454" t="s">
        <v>8324</v>
      </c>
      <c r="R454" t="s">
        <v>8327</v>
      </c>
      <c r="S454" s="14">
        <v>42354.131643518514</v>
      </c>
      <c r="T454" s="14">
        <v>42384.131643518514</v>
      </c>
    </row>
    <row r="455" spans="1:20" ht="270" x14ac:dyDescent="0.25">
      <c r="A455">
        <v>3713</v>
      </c>
      <c r="B455" s="3" t="s">
        <v>3710</v>
      </c>
      <c r="C455" s="3" t="s">
        <v>7823</v>
      </c>
      <c r="D455" s="9">
        <v>2000</v>
      </c>
      <c r="E455" s="8">
        <v>2030</v>
      </c>
      <c r="F455" t="s">
        <v>8218</v>
      </c>
      <c r="G455" t="s">
        <v>8223</v>
      </c>
      <c r="H455" t="s">
        <v>8245</v>
      </c>
      <c r="I455">
        <v>1465062166</v>
      </c>
      <c r="J455">
        <v>1463334166</v>
      </c>
      <c r="K455" t="b">
        <v>0</v>
      </c>
      <c r="L455">
        <v>19</v>
      </c>
      <c r="M455" t="b">
        <v>1</v>
      </c>
      <c r="N455" t="s">
        <v>8269</v>
      </c>
      <c r="O455" s="10">
        <v>102</v>
      </c>
      <c r="P455">
        <v>106.84</v>
      </c>
      <c r="Q455" t="s">
        <v>8324</v>
      </c>
      <c r="R455" t="s">
        <v>8327</v>
      </c>
      <c r="S455" s="14">
        <v>42505.738032407404</v>
      </c>
      <c r="T455" s="14">
        <v>42525.738032407404</v>
      </c>
    </row>
    <row r="456" spans="1:20" ht="225" x14ac:dyDescent="0.25">
      <c r="A456">
        <v>3519</v>
      </c>
      <c r="B456" s="3" t="s">
        <v>3518</v>
      </c>
      <c r="C456" s="3" t="s">
        <v>7629</v>
      </c>
      <c r="D456" s="9">
        <v>2000</v>
      </c>
      <c r="E456" s="8">
        <v>2027</v>
      </c>
      <c r="F456" t="s">
        <v>8218</v>
      </c>
      <c r="G456" t="s">
        <v>8224</v>
      </c>
      <c r="H456" t="s">
        <v>8246</v>
      </c>
      <c r="I456">
        <v>1425478950</v>
      </c>
      <c r="J456">
        <v>1422886950</v>
      </c>
      <c r="K456" t="b">
        <v>0</v>
      </c>
      <c r="L456">
        <v>28</v>
      </c>
      <c r="M456" t="b">
        <v>1</v>
      </c>
      <c r="N456" t="s">
        <v>8269</v>
      </c>
      <c r="O456" s="10">
        <v>101</v>
      </c>
      <c r="P456">
        <v>72.39</v>
      </c>
      <c r="Q456" t="s">
        <v>8324</v>
      </c>
      <c r="R456" t="s">
        <v>8327</v>
      </c>
      <c r="S456" s="14">
        <v>42037.598958333328</v>
      </c>
      <c r="T456" s="14">
        <v>42067.598958333328</v>
      </c>
    </row>
    <row r="457" spans="1:20" ht="300" x14ac:dyDescent="0.25">
      <c r="A457">
        <v>3809</v>
      </c>
      <c r="B457" s="3" t="s">
        <v>3806</v>
      </c>
      <c r="C457" s="3" t="s">
        <v>7919</v>
      </c>
      <c r="D457" s="9">
        <v>2000</v>
      </c>
      <c r="E457" s="8">
        <v>2025</v>
      </c>
      <c r="F457" t="s">
        <v>8218</v>
      </c>
      <c r="G457" t="s">
        <v>8224</v>
      </c>
      <c r="H457" t="s">
        <v>8246</v>
      </c>
      <c r="I457">
        <v>1406761200</v>
      </c>
      <c r="J457">
        <v>1402403907</v>
      </c>
      <c r="K457" t="b">
        <v>0</v>
      </c>
      <c r="L457">
        <v>38</v>
      </c>
      <c r="M457" t="b">
        <v>1</v>
      </c>
      <c r="N457" t="s">
        <v>8269</v>
      </c>
      <c r="O457" s="10">
        <v>101</v>
      </c>
      <c r="P457">
        <v>53.29</v>
      </c>
      <c r="Q457" t="s">
        <v>8324</v>
      </c>
      <c r="R457" t="s">
        <v>8327</v>
      </c>
      <c r="S457" s="14">
        <v>41800.526701388888</v>
      </c>
      <c r="T457" s="14">
        <v>41850.958333333336</v>
      </c>
    </row>
    <row r="458" spans="1:20" ht="315" x14ac:dyDescent="0.25">
      <c r="A458">
        <v>3839</v>
      </c>
      <c r="B458" s="3" t="s">
        <v>3836</v>
      </c>
      <c r="C458" s="3" t="s">
        <v>7948</v>
      </c>
      <c r="D458" s="9">
        <v>2000</v>
      </c>
      <c r="E458" s="8">
        <v>2025</v>
      </c>
      <c r="F458" t="s">
        <v>8218</v>
      </c>
      <c r="G458" t="s">
        <v>8223</v>
      </c>
      <c r="H458" t="s">
        <v>8245</v>
      </c>
      <c r="I458">
        <v>1438226724</v>
      </c>
      <c r="J458">
        <v>1433042724</v>
      </c>
      <c r="K458" t="b">
        <v>0</v>
      </c>
      <c r="L458">
        <v>32</v>
      </c>
      <c r="M458" t="b">
        <v>1</v>
      </c>
      <c r="N458" t="s">
        <v>8269</v>
      </c>
      <c r="O458" s="10">
        <v>101</v>
      </c>
      <c r="P458">
        <v>63.28</v>
      </c>
      <c r="Q458" t="s">
        <v>8324</v>
      </c>
      <c r="R458" t="s">
        <v>8327</v>
      </c>
      <c r="S458" s="14">
        <v>42155.142638888887</v>
      </c>
      <c r="T458" s="14">
        <v>42215.142638888887</v>
      </c>
    </row>
    <row r="459" spans="1:20" ht="255" x14ac:dyDescent="0.25">
      <c r="A459">
        <v>1284</v>
      </c>
      <c r="B459" s="3" t="s">
        <v>1285</v>
      </c>
      <c r="C459" s="3" t="s">
        <v>5394</v>
      </c>
      <c r="D459" s="9">
        <v>2000</v>
      </c>
      <c r="E459" s="8">
        <v>2020</v>
      </c>
      <c r="F459" t="s">
        <v>8218</v>
      </c>
      <c r="G459" t="s">
        <v>8223</v>
      </c>
      <c r="H459" t="s">
        <v>8245</v>
      </c>
      <c r="I459">
        <v>1483203540</v>
      </c>
      <c r="J459">
        <v>1481175482</v>
      </c>
      <c r="K459" t="b">
        <v>0</v>
      </c>
      <c r="L459">
        <v>31</v>
      </c>
      <c r="M459" t="b">
        <v>1</v>
      </c>
      <c r="N459" t="s">
        <v>8269</v>
      </c>
      <c r="O459" s="10">
        <v>101</v>
      </c>
      <c r="P459">
        <v>65.16</v>
      </c>
      <c r="Q459" t="s">
        <v>8324</v>
      </c>
      <c r="R459" t="s">
        <v>8327</v>
      </c>
      <c r="S459" s="14">
        <v>42712.23474537037</v>
      </c>
      <c r="T459" s="14">
        <v>42735.707638888889</v>
      </c>
    </row>
    <row r="460" spans="1:20" ht="285" x14ac:dyDescent="0.25">
      <c r="A460">
        <v>3357</v>
      </c>
      <c r="B460" s="3" t="s">
        <v>3356</v>
      </c>
      <c r="C460" s="3" t="s">
        <v>7467</v>
      </c>
      <c r="D460" s="9">
        <v>2000</v>
      </c>
      <c r="E460" s="8">
        <v>2020</v>
      </c>
      <c r="F460" t="s">
        <v>8218</v>
      </c>
      <c r="G460" t="s">
        <v>8224</v>
      </c>
      <c r="H460" t="s">
        <v>8246</v>
      </c>
      <c r="I460">
        <v>1406887310</v>
      </c>
      <c r="J460">
        <v>1404295310</v>
      </c>
      <c r="K460" t="b">
        <v>0</v>
      </c>
      <c r="L460">
        <v>21</v>
      </c>
      <c r="M460" t="b">
        <v>1</v>
      </c>
      <c r="N460" t="s">
        <v>8269</v>
      </c>
      <c r="O460" s="10">
        <v>101</v>
      </c>
      <c r="P460">
        <v>96.19</v>
      </c>
      <c r="Q460" t="s">
        <v>8324</v>
      </c>
      <c r="R460" t="s">
        <v>8327</v>
      </c>
      <c r="S460" s="14">
        <v>41822.417939814812</v>
      </c>
      <c r="T460" s="14">
        <v>41852.417939814812</v>
      </c>
    </row>
    <row r="461" spans="1:20" ht="255" x14ac:dyDescent="0.25">
      <c r="A461">
        <v>3474</v>
      </c>
      <c r="B461" s="3" t="s">
        <v>3473</v>
      </c>
      <c r="C461" s="3" t="s">
        <v>7584</v>
      </c>
      <c r="D461" s="9">
        <v>2000</v>
      </c>
      <c r="E461" s="8">
        <v>2020</v>
      </c>
      <c r="F461" t="s">
        <v>8218</v>
      </c>
      <c r="G461" t="s">
        <v>8224</v>
      </c>
      <c r="H461" t="s">
        <v>8246</v>
      </c>
      <c r="I461">
        <v>1469016131</v>
      </c>
      <c r="J461">
        <v>1466424131</v>
      </c>
      <c r="K461" t="b">
        <v>0</v>
      </c>
      <c r="L461">
        <v>39</v>
      </c>
      <c r="M461" t="b">
        <v>1</v>
      </c>
      <c r="N461" t="s">
        <v>8269</v>
      </c>
      <c r="O461" s="10">
        <v>101</v>
      </c>
      <c r="P461">
        <v>51.79</v>
      </c>
      <c r="Q461" t="s">
        <v>8324</v>
      </c>
      <c r="R461" t="s">
        <v>8327</v>
      </c>
      <c r="S461" s="14">
        <v>42541.501516203702</v>
      </c>
      <c r="T461" s="14">
        <v>42571.501516203702</v>
      </c>
    </row>
    <row r="462" spans="1:20" ht="255" x14ac:dyDescent="0.25">
      <c r="A462">
        <v>3618</v>
      </c>
      <c r="B462" s="3" t="s">
        <v>3616</v>
      </c>
      <c r="C462" s="3" t="s">
        <v>7728</v>
      </c>
      <c r="D462" s="9">
        <v>2000</v>
      </c>
      <c r="E462" s="8">
        <v>2020</v>
      </c>
      <c r="F462" t="s">
        <v>8218</v>
      </c>
      <c r="G462" t="s">
        <v>8224</v>
      </c>
      <c r="H462" t="s">
        <v>8246</v>
      </c>
      <c r="I462">
        <v>1433343850</v>
      </c>
      <c r="J462">
        <v>1430751850</v>
      </c>
      <c r="K462" t="b">
        <v>0</v>
      </c>
      <c r="L462">
        <v>56</v>
      </c>
      <c r="M462" t="b">
        <v>1</v>
      </c>
      <c r="N462" t="s">
        <v>8269</v>
      </c>
      <c r="O462" s="10">
        <v>101</v>
      </c>
      <c r="P462">
        <v>36.07</v>
      </c>
      <c r="Q462" t="s">
        <v>8324</v>
      </c>
      <c r="R462" t="s">
        <v>8327</v>
      </c>
      <c r="S462" s="14">
        <v>42128.627893518518</v>
      </c>
      <c r="T462" s="14">
        <v>42158.627893518518</v>
      </c>
    </row>
    <row r="463" spans="1:20" ht="180" x14ac:dyDescent="0.25">
      <c r="A463">
        <v>3520</v>
      </c>
      <c r="B463" s="3" t="s">
        <v>3519</v>
      </c>
      <c r="C463" s="3" t="s">
        <v>7630</v>
      </c>
      <c r="D463" s="9">
        <v>2000</v>
      </c>
      <c r="E463" s="8">
        <v>2015</v>
      </c>
      <c r="F463" t="s">
        <v>8218</v>
      </c>
      <c r="G463" t="s">
        <v>8224</v>
      </c>
      <c r="H463" t="s">
        <v>8246</v>
      </c>
      <c r="I463">
        <v>1441547220</v>
      </c>
      <c r="J463">
        <v>1439322412</v>
      </c>
      <c r="K463" t="b">
        <v>0</v>
      </c>
      <c r="L463">
        <v>21</v>
      </c>
      <c r="M463" t="b">
        <v>1</v>
      </c>
      <c r="N463" t="s">
        <v>8269</v>
      </c>
      <c r="O463" s="10">
        <v>101</v>
      </c>
      <c r="P463">
        <v>95.95</v>
      </c>
      <c r="Q463" t="s">
        <v>8324</v>
      </c>
      <c r="R463" t="s">
        <v>8327</v>
      </c>
      <c r="S463" s="14">
        <v>42227.824212962965</v>
      </c>
      <c r="T463" s="14">
        <v>42253.57430555555</v>
      </c>
    </row>
    <row r="464" spans="1:20" ht="300" x14ac:dyDescent="0.25">
      <c r="A464">
        <v>3594</v>
      </c>
      <c r="B464" s="3" t="s">
        <v>3593</v>
      </c>
      <c r="C464" s="3" t="s">
        <v>7704</v>
      </c>
      <c r="D464" s="9">
        <v>1600</v>
      </c>
      <c r="E464" s="8">
        <v>2015</v>
      </c>
      <c r="F464" t="s">
        <v>8218</v>
      </c>
      <c r="G464" t="s">
        <v>8223</v>
      </c>
      <c r="H464" t="s">
        <v>8245</v>
      </c>
      <c r="I464">
        <v>1472952982</v>
      </c>
      <c r="J464">
        <v>1470792982</v>
      </c>
      <c r="K464" t="b">
        <v>0</v>
      </c>
      <c r="L464">
        <v>36</v>
      </c>
      <c r="M464" t="b">
        <v>1</v>
      </c>
      <c r="N464" t="s">
        <v>8269</v>
      </c>
      <c r="O464" s="10">
        <v>126</v>
      </c>
      <c r="P464">
        <v>55.97</v>
      </c>
      <c r="Q464" t="s">
        <v>8324</v>
      </c>
      <c r="R464" t="s">
        <v>8327</v>
      </c>
      <c r="S464" s="14">
        <v>42592.066921296297</v>
      </c>
      <c r="T464" s="14">
        <v>42617.066921296297</v>
      </c>
    </row>
    <row r="465" spans="1:20" ht="240" x14ac:dyDescent="0.25">
      <c r="A465">
        <v>3727</v>
      </c>
      <c r="B465" s="3" t="s">
        <v>3724</v>
      </c>
      <c r="C465" s="3" t="s">
        <v>7837</v>
      </c>
      <c r="D465" s="9">
        <v>2000</v>
      </c>
      <c r="E465" s="8">
        <v>2015</v>
      </c>
      <c r="F465" t="s">
        <v>8218</v>
      </c>
      <c r="G465" t="s">
        <v>8223</v>
      </c>
      <c r="H465" t="s">
        <v>8245</v>
      </c>
      <c r="I465">
        <v>1476939300</v>
      </c>
      <c r="J465">
        <v>1474273294</v>
      </c>
      <c r="K465" t="b">
        <v>0</v>
      </c>
      <c r="L465">
        <v>33</v>
      </c>
      <c r="M465" t="b">
        <v>1</v>
      </c>
      <c r="N465" t="s">
        <v>8269</v>
      </c>
      <c r="O465" s="10">
        <v>101</v>
      </c>
      <c r="P465">
        <v>61.06</v>
      </c>
      <c r="Q465" t="s">
        <v>8324</v>
      </c>
      <c r="R465" t="s">
        <v>8327</v>
      </c>
      <c r="S465" s="14">
        <v>42632.348310185189</v>
      </c>
      <c r="T465" s="14">
        <v>42663.204861111109</v>
      </c>
    </row>
    <row r="466" spans="1:20" ht="285" x14ac:dyDescent="0.25">
      <c r="A466">
        <v>3653</v>
      </c>
      <c r="B466" s="3" t="s">
        <v>3650</v>
      </c>
      <c r="C466" s="3" t="s">
        <v>7763</v>
      </c>
      <c r="D466" s="9">
        <v>2000</v>
      </c>
      <c r="E466" s="8">
        <v>2010</v>
      </c>
      <c r="F466" t="s">
        <v>8218</v>
      </c>
      <c r="G466" t="s">
        <v>8224</v>
      </c>
      <c r="H466" t="s">
        <v>8246</v>
      </c>
      <c r="I466">
        <v>1438764207</v>
      </c>
      <c r="J466">
        <v>1436172207</v>
      </c>
      <c r="K466" t="b">
        <v>0</v>
      </c>
      <c r="L466">
        <v>33</v>
      </c>
      <c r="M466" t="b">
        <v>1</v>
      </c>
      <c r="N466" t="s">
        <v>8269</v>
      </c>
      <c r="O466" s="10">
        <v>101</v>
      </c>
      <c r="P466">
        <v>60.91</v>
      </c>
      <c r="Q466" t="s">
        <v>8324</v>
      </c>
      <c r="R466" t="s">
        <v>8327</v>
      </c>
      <c r="S466" s="14">
        <v>42191.363506944443</v>
      </c>
      <c r="T466" s="14">
        <v>42221.363506944443</v>
      </c>
    </row>
    <row r="467" spans="1:20" ht="285" x14ac:dyDescent="0.25">
      <c r="A467">
        <v>3373</v>
      </c>
      <c r="B467" s="3" t="s">
        <v>3372</v>
      </c>
      <c r="C467" s="3" t="s">
        <v>7483</v>
      </c>
      <c r="D467" s="9">
        <v>2000</v>
      </c>
      <c r="E467" s="8">
        <v>2005</v>
      </c>
      <c r="F467" t="s">
        <v>8218</v>
      </c>
      <c r="G467" t="s">
        <v>8224</v>
      </c>
      <c r="H467" t="s">
        <v>8246</v>
      </c>
      <c r="I467">
        <v>1437235200</v>
      </c>
      <c r="J467">
        <v>1435177840</v>
      </c>
      <c r="K467" t="b">
        <v>0</v>
      </c>
      <c r="L467">
        <v>30</v>
      </c>
      <c r="M467" t="b">
        <v>1</v>
      </c>
      <c r="N467" t="s">
        <v>8269</v>
      </c>
      <c r="O467" s="10">
        <v>100</v>
      </c>
      <c r="P467">
        <v>66.83</v>
      </c>
      <c r="Q467" t="s">
        <v>8324</v>
      </c>
      <c r="R467" t="s">
        <v>8327</v>
      </c>
      <c r="S467" s="14">
        <v>42179.854629629626</v>
      </c>
      <c r="T467" s="14">
        <v>42203.666666666672</v>
      </c>
    </row>
    <row r="468" spans="1:20" ht="285" x14ac:dyDescent="0.25">
      <c r="A468">
        <v>533</v>
      </c>
      <c r="B468" s="3" t="s">
        <v>534</v>
      </c>
      <c r="C468" s="3" t="s">
        <v>4643</v>
      </c>
      <c r="D468" s="9">
        <v>2000</v>
      </c>
      <c r="E468" s="8">
        <v>2004</v>
      </c>
      <c r="F468" t="s">
        <v>8218</v>
      </c>
      <c r="G468" t="s">
        <v>8224</v>
      </c>
      <c r="H468" t="s">
        <v>8246</v>
      </c>
      <c r="I468">
        <v>1463394365</v>
      </c>
      <c r="J468">
        <v>1461320765</v>
      </c>
      <c r="K468" t="b">
        <v>0</v>
      </c>
      <c r="L468">
        <v>17</v>
      </c>
      <c r="M468" t="b">
        <v>1</v>
      </c>
      <c r="N468" t="s">
        <v>8269</v>
      </c>
      <c r="O468" s="10">
        <v>100</v>
      </c>
      <c r="P468">
        <v>117.88</v>
      </c>
      <c r="Q468" t="s">
        <v>8324</v>
      </c>
      <c r="R468" t="s">
        <v>8327</v>
      </c>
      <c r="S468" s="14">
        <v>42482.43478009259</v>
      </c>
      <c r="T468" s="14">
        <v>42506.43478009259</v>
      </c>
    </row>
    <row r="469" spans="1:20" ht="210" x14ac:dyDescent="0.25">
      <c r="A469">
        <v>3159</v>
      </c>
      <c r="B469" s="3" t="s">
        <v>3159</v>
      </c>
      <c r="C469" s="3" t="s">
        <v>7269</v>
      </c>
      <c r="D469" s="9">
        <v>1500</v>
      </c>
      <c r="E469" s="8">
        <v>2002.22</v>
      </c>
      <c r="F469" t="s">
        <v>8218</v>
      </c>
      <c r="G469" t="s">
        <v>8223</v>
      </c>
      <c r="H469" t="s">
        <v>8245</v>
      </c>
      <c r="I469">
        <v>1326927600</v>
      </c>
      <c r="J469">
        <v>1323221761</v>
      </c>
      <c r="K469" t="b">
        <v>1</v>
      </c>
      <c r="L469">
        <v>52</v>
      </c>
      <c r="M469" t="b">
        <v>1</v>
      </c>
      <c r="N469" t="s">
        <v>8269</v>
      </c>
      <c r="O469" s="10">
        <v>133</v>
      </c>
      <c r="P469">
        <v>38.5</v>
      </c>
      <c r="Q469" t="s">
        <v>8324</v>
      </c>
      <c r="R469" t="s">
        <v>8327</v>
      </c>
      <c r="S469" s="14">
        <v>40884.066678240742</v>
      </c>
      <c r="T469" s="14">
        <v>40926.958333333336</v>
      </c>
    </row>
    <row r="470" spans="1:20" ht="270" x14ac:dyDescent="0.25">
      <c r="A470">
        <v>3216</v>
      </c>
      <c r="B470" s="3" t="s">
        <v>3216</v>
      </c>
      <c r="C470" s="3" t="s">
        <v>7326</v>
      </c>
      <c r="D470" s="9">
        <v>2000</v>
      </c>
      <c r="E470" s="8">
        <v>2001</v>
      </c>
      <c r="F470" t="s">
        <v>8218</v>
      </c>
      <c r="G470" t="s">
        <v>8224</v>
      </c>
      <c r="H470" t="s">
        <v>8246</v>
      </c>
      <c r="I470">
        <v>1436625000</v>
      </c>
      <c r="J470">
        <v>1433934371</v>
      </c>
      <c r="K470" t="b">
        <v>1</v>
      </c>
      <c r="L470">
        <v>35</v>
      </c>
      <c r="M470" t="b">
        <v>1</v>
      </c>
      <c r="N470" t="s">
        <v>8269</v>
      </c>
      <c r="O470" s="10">
        <v>100</v>
      </c>
      <c r="P470">
        <v>57.17</v>
      </c>
      <c r="Q470" t="s">
        <v>8324</v>
      </c>
      <c r="R470" t="s">
        <v>8327</v>
      </c>
      <c r="S470" s="14">
        <v>42165.462627314817</v>
      </c>
      <c r="T470" s="14">
        <v>42196.604166666672</v>
      </c>
    </row>
    <row r="471" spans="1:20" ht="270" x14ac:dyDescent="0.25">
      <c r="A471">
        <v>3385</v>
      </c>
      <c r="B471" s="3" t="s">
        <v>3384</v>
      </c>
      <c r="C471" s="3" t="s">
        <v>7495</v>
      </c>
      <c r="D471" s="9">
        <v>2000</v>
      </c>
      <c r="E471" s="8">
        <v>2000</v>
      </c>
      <c r="F471" t="s">
        <v>8218</v>
      </c>
      <c r="G471" t="s">
        <v>8223</v>
      </c>
      <c r="H471" t="s">
        <v>8245</v>
      </c>
      <c r="I471">
        <v>1418244552</v>
      </c>
      <c r="J471">
        <v>1415652552</v>
      </c>
      <c r="K471" t="b">
        <v>0</v>
      </c>
      <c r="L471">
        <v>15</v>
      </c>
      <c r="M471" t="b">
        <v>1</v>
      </c>
      <c r="N471" t="s">
        <v>8269</v>
      </c>
      <c r="O471" s="10">
        <v>100</v>
      </c>
      <c r="P471">
        <v>133.33000000000001</v>
      </c>
      <c r="Q471" t="s">
        <v>8324</v>
      </c>
      <c r="R471" t="s">
        <v>8327</v>
      </c>
      <c r="S471" s="14">
        <v>41953.8675</v>
      </c>
      <c r="T471" s="14">
        <v>41983.8675</v>
      </c>
    </row>
    <row r="472" spans="1:20" ht="270" x14ac:dyDescent="0.25">
      <c r="A472">
        <v>3403</v>
      </c>
      <c r="B472" s="3" t="s">
        <v>3402</v>
      </c>
      <c r="C472" s="3" t="s">
        <v>7513</v>
      </c>
      <c r="D472" s="9">
        <v>2000</v>
      </c>
      <c r="E472" s="8">
        <v>2000</v>
      </c>
      <c r="F472" t="s">
        <v>8218</v>
      </c>
      <c r="G472" t="s">
        <v>8224</v>
      </c>
      <c r="H472" t="s">
        <v>8246</v>
      </c>
      <c r="I472">
        <v>1435230324</v>
      </c>
      <c r="J472">
        <v>1432638324</v>
      </c>
      <c r="K472" t="b">
        <v>0</v>
      </c>
      <c r="L472">
        <v>17</v>
      </c>
      <c r="M472" t="b">
        <v>1</v>
      </c>
      <c r="N472" t="s">
        <v>8269</v>
      </c>
      <c r="O472" s="10">
        <v>100</v>
      </c>
      <c r="P472">
        <v>117.65</v>
      </c>
      <c r="Q472" t="s">
        <v>8324</v>
      </c>
      <c r="R472" t="s">
        <v>8327</v>
      </c>
      <c r="S472" s="14">
        <v>42150.462083333332</v>
      </c>
      <c r="T472" s="14">
        <v>42180.462083333332</v>
      </c>
    </row>
    <row r="473" spans="1:20" ht="255" x14ac:dyDescent="0.25">
      <c r="A473">
        <v>3431</v>
      </c>
      <c r="B473" s="3" t="s">
        <v>3430</v>
      </c>
      <c r="C473" s="3" t="s">
        <v>7541</v>
      </c>
      <c r="D473" s="9">
        <v>2000</v>
      </c>
      <c r="E473" s="8">
        <v>2000</v>
      </c>
      <c r="F473" t="s">
        <v>8218</v>
      </c>
      <c r="G473" t="s">
        <v>8223</v>
      </c>
      <c r="H473" t="s">
        <v>8245</v>
      </c>
      <c r="I473">
        <v>1408383153</v>
      </c>
      <c r="J473">
        <v>1405791153</v>
      </c>
      <c r="K473" t="b">
        <v>0</v>
      </c>
      <c r="L473">
        <v>21</v>
      </c>
      <c r="M473" t="b">
        <v>1</v>
      </c>
      <c r="N473" t="s">
        <v>8269</v>
      </c>
      <c r="O473" s="10">
        <v>100</v>
      </c>
      <c r="P473">
        <v>95.24</v>
      </c>
      <c r="Q473" t="s">
        <v>8324</v>
      </c>
      <c r="R473" t="s">
        <v>8327</v>
      </c>
      <c r="S473" s="14">
        <v>41839.730937500004</v>
      </c>
      <c r="T473" s="14">
        <v>41869.730937500004</v>
      </c>
    </row>
    <row r="474" spans="1:20" ht="195" x14ac:dyDescent="0.25">
      <c r="A474">
        <v>3445</v>
      </c>
      <c r="B474" s="3" t="s">
        <v>3444</v>
      </c>
      <c r="C474" s="3" t="s">
        <v>7555</v>
      </c>
      <c r="D474" s="9">
        <v>2000</v>
      </c>
      <c r="E474" s="8">
        <v>2000</v>
      </c>
      <c r="F474" t="s">
        <v>8218</v>
      </c>
      <c r="G474" t="s">
        <v>8224</v>
      </c>
      <c r="H474" t="s">
        <v>8246</v>
      </c>
      <c r="I474">
        <v>1445604236</v>
      </c>
      <c r="J474">
        <v>1443185036</v>
      </c>
      <c r="K474" t="b">
        <v>0</v>
      </c>
      <c r="L474">
        <v>31</v>
      </c>
      <c r="M474" t="b">
        <v>1</v>
      </c>
      <c r="N474" t="s">
        <v>8269</v>
      </c>
      <c r="O474" s="10">
        <v>100</v>
      </c>
      <c r="P474">
        <v>64.52</v>
      </c>
      <c r="Q474" t="s">
        <v>8324</v>
      </c>
      <c r="R474" t="s">
        <v>8327</v>
      </c>
      <c r="S474" s="14">
        <v>42272.530509259261</v>
      </c>
      <c r="T474" s="14">
        <v>42300.530509259261</v>
      </c>
    </row>
    <row r="475" spans="1:20" ht="270" x14ac:dyDescent="0.25">
      <c r="A475">
        <v>3627</v>
      </c>
      <c r="B475" s="3" t="s">
        <v>3625</v>
      </c>
      <c r="C475" s="3" t="s">
        <v>7737</v>
      </c>
      <c r="D475" s="9">
        <v>2000</v>
      </c>
      <c r="E475" s="8">
        <v>2000</v>
      </c>
      <c r="F475" t="s">
        <v>8218</v>
      </c>
      <c r="G475" t="s">
        <v>8223</v>
      </c>
      <c r="H475" t="s">
        <v>8245</v>
      </c>
      <c r="I475">
        <v>1463803140</v>
      </c>
      <c r="J475">
        <v>1459446487</v>
      </c>
      <c r="K475" t="b">
        <v>0</v>
      </c>
      <c r="L475">
        <v>29</v>
      </c>
      <c r="M475" t="b">
        <v>1</v>
      </c>
      <c r="N475" t="s">
        <v>8269</v>
      </c>
      <c r="O475" s="10">
        <v>100</v>
      </c>
      <c r="P475">
        <v>68.97</v>
      </c>
      <c r="Q475" t="s">
        <v>8324</v>
      </c>
      <c r="R475" t="s">
        <v>8327</v>
      </c>
      <c r="S475" s="14">
        <v>42460.741747685184</v>
      </c>
      <c r="T475" s="14">
        <v>42511.165972222225</v>
      </c>
    </row>
    <row r="476" spans="1:20" ht="285" x14ac:dyDescent="0.25">
      <c r="A476">
        <v>3383</v>
      </c>
      <c r="B476" s="3" t="s">
        <v>3382</v>
      </c>
      <c r="C476" s="3" t="s">
        <v>7493</v>
      </c>
      <c r="D476" s="9">
        <v>1750</v>
      </c>
      <c r="E476" s="8">
        <v>1955</v>
      </c>
      <c r="F476" t="s">
        <v>8218</v>
      </c>
      <c r="G476" t="s">
        <v>8223</v>
      </c>
      <c r="H476" t="s">
        <v>8245</v>
      </c>
      <c r="I476">
        <v>1466707620</v>
      </c>
      <c r="J476">
        <v>1464979620</v>
      </c>
      <c r="K476" t="b">
        <v>0</v>
      </c>
      <c r="L476">
        <v>30</v>
      </c>
      <c r="M476" t="b">
        <v>1</v>
      </c>
      <c r="N476" t="s">
        <v>8269</v>
      </c>
      <c r="O476" s="10">
        <v>112</v>
      </c>
      <c r="P476">
        <v>65.17</v>
      </c>
      <c r="Q476" t="s">
        <v>8324</v>
      </c>
      <c r="R476" t="s">
        <v>8327</v>
      </c>
      <c r="S476" s="14">
        <v>42524.782638888893</v>
      </c>
      <c r="T476" s="14">
        <v>42544.782638888893</v>
      </c>
    </row>
    <row r="477" spans="1:20" ht="105" x14ac:dyDescent="0.25">
      <c r="A477">
        <v>3271</v>
      </c>
      <c r="B477" s="3" t="s">
        <v>3271</v>
      </c>
      <c r="C477" s="3" t="s">
        <v>7381</v>
      </c>
      <c r="D477" s="9">
        <v>1500</v>
      </c>
      <c r="E477" s="8">
        <v>1950</v>
      </c>
      <c r="F477" t="s">
        <v>8218</v>
      </c>
      <c r="G477" t="s">
        <v>8224</v>
      </c>
      <c r="H477" t="s">
        <v>8246</v>
      </c>
      <c r="I477">
        <v>1414927775</v>
      </c>
      <c r="J477">
        <v>1412332175</v>
      </c>
      <c r="K477" t="b">
        <v>1</v>
      </c>
      <c r="L477">
        <v>51</v>
      </c>
      <c r="M477" t="b">
        <v>1</v>
      </c>
      <c r="N477" t="s">
        <v>8269</v>
      </c>
      <c r="O477" s="10">
        <v>130</v>
      </c>
      <c r="P477">
        <v>38.24</v>
      </c>
      <c r="Q477" t="s">
        <v>8324</v>
      </c>
      <c r="R477" t="s">
        <v>8327</v>
      </c>
      <c r="S477" s="14">
        <v>41915.437210648146</v>
      </c>
      <c r="T477" s="14">
        <v>41945.478877314818</v>
      </c>
    </row>
    <row r="478" spans="1:20" ht="255" x14ac:dyDescent="0.25">
      <c r="A478">
        <v>3479</v>
      </c>
      <c r="B478" s="3" t="s">
        <v>3478</v>
      </c>
      <c r="C478" s="3" t="s">
        <v>7589</v>
      </c>
      <c r="D478" s="9">
        <v>1500</v>
      </c>
      <c r="E478" s="8">
        <v>1918</v>
      </c>
      <c r="F478" t="s">
        <v>8218</v>
      </c>
      <c r="G478" t="s">
        <v>8224</v>
      </c>
      <c r="H478" t="s">
        <v>8246</v>
      </c>
      <c r="I478">
        <v>1403382680</v>
      </c>
      <c r="J478">
        <v>1400790680</v>
      </c>
      <c r="K478" t="b">
        <v>0</v>
      </c>
      <c r="L478">
        <v>56</v>
      </c>
      <c r="M478" t="b">
        <v>1</v>
      </c>
      <c r="N478" t="s">
        <v>8269</v>
      </c>
      <c r="O478" s="10">
        <v>128</v>
      </c>
      <c r="P478">
        <v>34.25</v>
      </c>
      <c r="Q478" t="s">
        <v>8324</v>
      </c>
      <c r="R478" t="s">
        <v>8327</v>
      </c>
      <c r="S478" s="14">
        <v>41781.855092592588</v>
      </c>
      <c r="T478" s="14">
        <v>41811.855092592588</v>
      </c>
    </row>
    <row r="479" spans="1:20" ht="285" x14ac:dyDescent="0.25">
      <c r="A479">
        <v>2883</v>
      </c>
      <c r="B479" s="3" t="s">
        <v>2883</v>
      </c>
      <c r="C479" s="3" t="s">
        <v>6993</v>
      </c>
      <c r="D479" s="9">
        <v>10000</v>
      </c>
      <c r="E479" s="8">
        <v>1908</v>
      </c>
      <c r="F479" t="s">
        <v>8220</v>
      </c>
      <c r="G479" t="s">
        <v>8223</v>
      </c>
      <c r="H479" t="s">
        <v>8245</v>
      </c>
      <c r="I479">
        <v>1454734740</v>
      </c>
      <c r="J479">
        <v>1451684437</v>
      </c>
      <c r="K479" t="b">
        <v>0</v>
      </c>
      <c r="L479">
        <v>5</v>
      </c>
      <c r="M479" t="b">
        <v>0</v>
      </c>
      <c r="N479" t="s">
        <v>8269</v>
      </c>
      <c r="O479" s="10">
        <v>19</v>
      </c>
      <c r="P479">
        <v>381.6</v>
      </c>
      <c r="Q479" t="s">
        <v>8324</v>
      </c>
      <c r="R479" t="s">
        <v>8327</v>
      </c>
      <c r="S479" s="14">
        <v>42370.90320601852</v>
      </c>
      <c r="T479" s="14">
        <v>42406.207638888889</v>
      </c>
    </row>
    <row r="480" spans="1:20" ht="225" x14ac:dyDescent="0.25">
      <c r="A480">
        <v>1289</v>
      </c>
      <c r="B480" s="3" t="s">
        <v>1290</v>
      </c>
      <c r="C480" s="3" t="s">
        <v>5399</v>
      </c>
      <c r="D480" s="9">
        <v>1500</v>
      </c>
      <c r="E480" s="8">
        <v>1876</v>
      </c>
      <c r="F480" t="s">
        <v>8218</v>
      </c>
      <c r="G480" t="s">
        <v>8223</v>
      </c>
      <c r="H480" t="s">
        <v>8245</v>
      </c>
      <c r="I480">
        <v>1483499645</v>
      </c>
      <c r="J480">
        <v>1480907645</v>
      </c>
      <c r="K480" t="b">
        <v>0</v>
      </c>
      <c r="L480">
        <v>52</v>
      </c>
      <c r="M480" t="b">
        <v>1</v>
      </c>
      <c r="N480" t="s">
        <v>8269</v>
      </c>
      <c r="O480" s="10">
        <v>125</v>
      </c>
      <c r="P480">
        <v>36.08</v>
      </c>
      <c r="Q480" t="s">
        <v>8324</v>
      </c>
      <c r="R480" t="s">
        <v>8327</v>
      </c>
      <c r="S480" s="14">
        <v>42709.134780092587</v>
      </c>
      <c r="T480" s="14">
        <v>42739.134780092587</v>
      </c>
    </row>
    <row r="481" spans="1:20" ht="285" x14ac:dyDescent="0.25">
      <c r="A481">
        <v>2835</v>
      </c>
      <c r="B481" s="3" t="s">
        <v>2835</v>
      </c>
      <c r="C481" s="3" t="s">
        <v>6945</v>
      </c>
      <c r="D481" s="9">
        <v>1000</v>
      </c>
      <c r="E481" s="8">
        <v>1870.99</v>
      </c>
      <c r="F481" t="s">
        <v>8218</v>
      </c>
      <c r="G481" t="s">
        <v>8224</v>
      </c>
      <c r="H481" t="s">
        <v>8246</v>
      </c>
      <c r="I481">
        <v>1449273600</v>
      </c>
      <c r="J481">
        <v>1446742417</v>
      </c>
      <c r="K481" t="b">
        <v>0</v>
      </c>
      <c r="L481">
        <v>93</v>
      </c>
      <c r="M481" t="b">
        <v>1</v>
      </c>
      <c r="N481" t="s">
        <v>8269</v>
      </c>
      <c r="O481" s="10">
        <v>187</v>
      </c>
      <c r="P481">
        <v>20.12</v>
      </c>
      <c r="Q481" t="s">
        <v>8324</v>
      </c>
      <c r="R481" t="s">
        <v>8327</v>
      </c>
      <c r="S481" s="14">
        <v>42313.703900462962</v>
      </c>
      <c r="T481" s="14">
        <v>42343</v>
      </c>
    </row>
    <row r="482" spans="1:20" ht="300" x14ac:dyDescent="0.25">
      <c r="A482">
        <v>1292</v>
      </c>
      <c r="B482" s="3" t="s">
        <v>1293</v>
      </c>
      <c r="C482" s="3" t="s">
        <v>5402</v>
      </c>
      <c r="D482" s="9">
        <v>1700</v>
      </c>
      <c r="E482" s="8">
        <v>1870</v>
      </c>
      <c r="F482" t="s">
        <v>8218</v>
      </c>
      <c r="G482" t="s">
        <v>8224</v>
      </c>
      <c r="H482" t="s">
        <v>8246</v>
      </c>
      <c r="I482">
        <v>1444172340</v>
      </c>
      <c r="J482">
        <v>1441822828</v>
      </c>
      <c r="K482" t="b">
        <v>0</v>
      </c>
      <c r="L482">
        <v>52</v>
      </c>
      <c r="M482" t="b">
        <v>1</v>
      </c>
      <c r="N482" t="s">
        <v>8269</v>
      </c>
      <c r="O482" s="10">
        <v>110</v>
      </c>
      <c r="P482">
        <v>35.96</v>
      </c>
      <c r="Q482" t="s">
        <v>8324</v>
      </c>
      <c r="R482" t="s">
        <v>8327</v>
      </c>
      <c r="S482" s="14">
        <v>42256.764212962968</v>
      </c>
      <c r="T482" s="14">
        <v>42283.957638888889</v>
      </c>
    </row>
    <row r="483" spans="1:20" ht="225" x14ac:dyDescent="0.25">
      <c r="A483">
        <v>3728</v>
      </c>
      <c r="B483" s="3" t="s">
        <v>3725</v>
      </c>
      <c r="C483" s="3" t="s">
        <v>7838</v>
      </c>
      <c r="D483" s="9">
        <v>20000</v>
      </c>
      <c r="E483" s="8">
        <v>1862</v>
      </c>
      <c r="F483" t="s">
        <v>8220</v>
      </c>
      <c r="G483" t="s">
        <v>8223</v>
      </c>
      <c r="H483" t="s">
        <v>8245</v>
      </c>
      <c r="I483">
        <v>1439957176</v>
      </c>
      <c r="J483">
        <v>1437365176</v>
      </c>
      <c r="K483" t="b">
        <v>0</v>
      </c>
      <c r="L483">
        <v>31</v>
      </c>
      <c r="M483" t="b">
        <v>0</v>
      </c>
      <c r="N483" t="s">
        <v>8269</v>
      </c>
      <c r="O483" s="10">
        <v>9</v>
      </c>
      <c r="P483">
        <v>60.06</v>
      </c>
      <c r="Q483" t="s">
        <v>8324</v>
      </c>
      <c r="R483" t="s">
        <v>8327</v>
      </c>
      <c r="S483" s="14">
        <v>42205.171018518522</v>
      </c>
      <c r="T483" s="14">
        <v>42235.171018518522</v>
      </c>
    </row>
    <row r="484" spans="1:20" ht="195" x14ac:dyDescent="0.25">
      <c r="A484">
        <v>3707</v>
      </c>
      <c r="B484" s="3" t="s">
        <v>3704</v>
      </c>
      <c r="C484" s="3" t="s">
        <v>7817</v>
      </c>
      <c r="D484" s="9">
        <v>1000</v>
      </c>
      <c r="E484" s="8">
        <v>1860</v>
      </c>
      <c r="F484" t="s">
        <v>8218</v>
      </c>
      <c r="G484" t="s">
        <v>8223</v>
      </c>
      <c r="H484" t="s">
        <v>8245</v>
      </c>
      <c r="I484">
        <v>1469165160</v>
      </c>
      <c r="J484">
        <v>1467335378</v>
      </c>
      <c r="K484" t="b">
        <v>0</v>
      </c>
      <c r="L484">
        <v>23</v>
      </c>
      <c r="M484" t="b">
        <v>1</v>
      </c>
      <c r="N484" t="s">
        <v>8269</v>
      </c>
      <c r="O484" s="10">
        <v>186</v>
      </c>
      <c r="P484">
        <v>80.87</v>
      </c>
      <c r="Q484" t="s">
        <v>8324</v>
      </c>
      <c r="R484" t="s">
        <v>8327</v>
      </c>
      <c r="S484" s="14">
        <v>42552.048356481479</v>
      </c>
      <c r="T484" s="14">
        <v>42573.226388888885</v>
      </c>
    </row>
    <row r="485" spans="1:20" ht="285" x14ac:dyDescent="0.25">
      <c r="A485">
        <v>3443</v>
      </c>
      <c r="B485" s="3" t="s">
        <v>3442</v>
      </c>
      <c r="C485" s="3" t="s">
        <v>7553</v>
      </c>
      <c r="D485" s="9">
        <v>1000</v>
      </c>
      <c r="E485" s="8">
        <v>1855</v>
      </c>
      <c r="F485" t="s">
        <v>8218</v>
      </c>
      <c r="G485" t="s">
        <v>8223</v>
      </c>
      <c r="H485" t="s">
        <v>8245</v>
      </c>
      <c r="I485">
        <v>1410266146</v>
      </c>
      <c r="J485">
        <v>1407674146</v>
      </c>
      <c r="K485" t="b">
        <v>0</v>
      </c>
      <c r="L485">
        <v>45</v>
      </c>
      <c r="M485" t="b">
        <v>1</v>
      </c>
      <c r="N485" t="s">
        <v>8269</v>
      </c>
      <c r="O485" s="10">
        <v>186</v>
      </c>
      <c r="P485">
        <v>41.22</v>
      </c>
      <c r="Q485" t="s">
        <v>8324</v>
      </c>
      <c r="R485" t="s">
        <v>8327</v>
      </c>
      <c r="S485" s="14">
        <v>41861.524837962963</v>
      </c>
      <c r="T485" s="14">
        <v>41891.524837962963</v>
      </c>
    </row>
    <row r="486" spans="1:20" ht="165" x14ac:dyDescent="0.25">
      <c r="A486">
        <v>3710</v>
      </c>
      <c r="B486" s="3" t="s">
        <v>3707</v>
      </c>
      <c r="C486" s="3" t="s">
        <v>7820</v>
      </c>
      <c r="D486" s="9">
        <v>1300</v>
      </c>
      <c r="E486" s="8">
        <v>1835</v>
      </c>
      <c r="F486" t="s">
        <v>8218</v>
      </c>
      <c r="G486" t="s">
        <v>8223</v>
      </c>
      <c r="H486" t="s">
        <v>8245</v>
      </c>
      <c r="I486">
        <v>1428068988</v>
      </c>
      <c r="J486">
        <v>1425908988</v>
      </c>
      <c r="K486" t="b">
        <v>0</v>
      </c>
      <c r="L486">
        <v>27</v>
      </c>
      <c r="M486" t="b">
        <v>1</v>
      </c>
      <c r="N486" t="s">
        <v>8269</v>
      </c>
      <c r="O486" s="10">
        <v>141</v>
      </c>
      <c r="P486">
        <v>67.959999999999994</v>
      </c>
      <c r="Q486" t="s">
        <v>8324</v>
      </c>
      <c r="R486" t="s">
        <v>8327</v>
      </c>
      <c r="S486" s="14">
        <v>42072.576249999998</v>
      </c>
      <c r="T486" s="14">
        <v>42097.576249999998</v>
      </c>
    </row>
    <row r="487" spans="1:20" ht="255" x14ac:dyDescent="0.25">
      <c r="A487">
        <v>3571</v>
      </c>
      <c r="B487" s="3" t="s">
        <v>3570</v>
      </c>
      <c r="C487" s="3" t="s">
        <v>7681</v>
      </c>
      <c r="D487" s="9">
        <v>1500</v>
      </c>
      <c r="E487" s="8">
        <v>1831</v>
      </c>
      <c r="F487" t="s">
        <v>8218</v>
      </c>
      <c r="G487" t="s">
        <v>8224</v>
      </c>
      <c r="H487" t="s">
        <v>8246</v>
      </c>
      <c r="I487">
        <v>1414701413</v>
      </c>
      <c r="J487">
        <v>1412109413</v>
      </c>
      <c r="K487" t="b">
        <v>0</v>
      </c>
      <c r="L487">
        <v>25</v>
      </c>
      <c r="M487" t="b">
        <v>1</v>
      </c>
      <c r="N487" t="s">
        <v>8269</v>
      </c>
      <c r="O487" s="10">
        <v>122</v>
      </c>
      <c r="P487">
        <v>73.239999999999995</v>
      </c>
      <c r="Q487" t="s">
        <v>8324</v>
      </c>
      <c r="R487" t="s">
        <v>8327</v>
      </c>
      <c r="S487" s="14">
        <v>41912.858946759261</v>
      </c>
      <c r="T487" s="14">
        <v>41942.858946759261</v>
      </c>
    </row>
    <row r="488" spans="1:20" ht="300" x14ac:dyDescent="0.25">
      <c r="A488">
        <v>3270</v>
      </c>
      <c r="B488" s="3" t="s">
        <v>3270</v>
      </c>
      <c r="C488" s="3" t="s">
        <v>7380</v>
      </c>
      <c r="D488" s="9">
        <v>1800</v>
      </c>
      <c r="E488" s="8">
        <v>1830</v>
      </c>
      <c r="F488" t="s">
        <v>8218</v>
      </c>
      <c r="G488" t="s">
        <v>8224</v>
      </c>
      <c r="H488" t="s">
        <v>8246</v>
      </c>
      <c r="I488">
        <v>1436705265</v>
      </c>
      <c r="J488">
        <v>1434113265</v>
      </c>
      <c r="K488" t="b">
        <v>1</v>
      </c>
      <c r="L488">
        <v>30</v>
      </c>
      <c r="M488" t="b">
        <v>1</v>
      </c>
      <c r="N488" t="s">
        <v>8269</v>
      </c>
      <c r="O488" s="10">
        <v>102</v>
      </c>
      <c r="P488">
        <v>61</v>
      </c>
      <c r="Q488" t="s">
        <v>8324</v>
      </c>
      <c r="R488" t="s">
        <v>8327</v>
      </c>
      <c r="S488" s="14">
        <v>42167.533159722225</v>
      </c>
      <c r="T488" s="14">
        <v>42197.533159722225</v>
      </c>
    </row>
    <row r="489" spans="1:20" ht="240" x14ac:dyDescent="0.25">
      <c r="A489">
        <v>3810</v>
      </c>
      <c r="B489" s="3" t="s">
        <v>3807</v>
      </c>
      <c r="C489" s="3" t="s">
        <v>7920</v>
      </c>
      <c r="D489" s="9">
        <v>1500</v>
      </c>
      <c r="E489" s="8">
        <v>1826</v>
      </c>
      <c r="F489" t="s">
        <v>8218</v>
      </c>
      <c r="G489" t="s">
        <v>8223</v>
      </c>
      <c r="H489" t="s">
        <v>8245</v>
      </c>
      <c r="I489">
        <v>1426965758</v>
      </c>
      <c r="J489">
        <v>1424377358</v>
      </c>
      <c r="K489" t="b">
        <v>0</v>
      </c>
      <c r="L489">
        <v>26</v>
      </c>
      <c r="M489" t="b">
        <v>1</v>
      </c>
      <c r="N489" t="s">
        <v>8269</v>
      </c>
      <c r="O489" s="10">
        <v>122</v>
      </c>
      <c r="P489">
        <v>70.23</v>
      </c>
      <c r="Q489" t="s">
        <v>8324</v>
      </c>
      <c r="R489" t="s">
        <v>8327</v>
      </c>
      <c r="S489" s="14">
        <v>42054.849050925928</v>
      </c>
      <c r="T489" s="14">
        <v>42084.807384259257</v>
      </c>
    </row>
    <row r="490" spans="1:20" ht="210" x14ac:dyDescent="0.25">
      <c r="A490">
        <v>3706</v>
      </c>
      <c r="B490" s="3" t="s">
        <v>3703</v>
      </c>
      <c r="C490" s="3" t="s">
        <v>7816</v>
      </c>
      <c r="D490" s="9">
        <v>1500</v>
      </c>
      <c r="E490" s="8">
        <v>1820</v>
      </c>
      <c r="F490" t="s">
        <v>8218</v>
      </c>
      <c r="G490" t="s">
        <v>8223</v>
      </c>
      <c r="H490" t="s">
        <v>8245</v>
      </c>
      <c r="I490">
        <v>1410558949</v>
      </c>
      <c r="J490">
        <v>1409262949</v>
      </c>
      <c r="K490" t="b">
        <v>0</v>
      </c>
      <c r="L490">
        <v>13</v>
      </c>
      <c r="M490" t="b">
        <v>1</v>
      </c>
      <c r="N490" t="s">
        <v>8269</v>
      </c>
      <c r="O490" s="10">
        <v>121</v>
      </c>
      <c r="P490">
        <v>140</v>
      </c>
      <c r="Q490" t="s">
        <v>8324</v>
      </c>
      <c r="R490" t="s">
        <v>8327</v>
      </c>
      <c r="S490" s="14">
        <v>41879.913761574076</v>
      </c>
      <c r="T490" s="14">
        <v>41894.913761574076</v>
      </c>
    </row>
    <row r="491" spans="1:20" ht="285" x14ac:dyDescent="0.25">
      <c r="A491">
        <v>3275</v>
      </c>
      <c r="B491" s="3" t="s">
        <v>3275</v>
      </c>
      <c r="C491" s="3" t="s">
        <v>7385</v>
      </c>
      <c r="D491" s="9">
        <v>1800</v>
      </c>
      <c r="E491" s="8">
        <v>1805</v>
      </c>
      <c r="F491" t="s">
        <v>8218</v>
      </c>
      <c r="G491" t="s">
        <v>8223</v>
      </c>
      <c r="H491" t="s">
        <v>8245</v>
      </c>
      <c r="I491">
        <v>1423456200</v>
      </c>
      <c r="J491">
        <v>1421183271</v>
      </c>
      <c r="K491" t="b">
        <v>1</v>
      </c>
      <c r="L491">
        <v>12</v>
      </c>
      <c r="M491" t="b">
        <v>1</v>
      </c>
      <c r="N491" t="s">
        <v>8269</v>
      </c>
      <c r="O491" s="10">
        <v>100</v>
      </c>
      <c r="P491">
        <v>150.41999999999999</v>
      </c>
      <c r="Q491" t="s">
        <v>8324</v>
      </c>
      <c r="R491" t="s">
        <v>8327</v>
      </c>
      <c r="S491" s="14">
        <v>42017.88045138889</v>
      </c>
      <c r="T491" s="14">
        <v>42044.1875</v>
      </c>
    </row>
    <row r="492" spans="1:20" ht="270" x14ac:dyDescent="0.25">
      <c r="A492">
        <v>3690</v>
      </c>
      <c r="B492" s="3" t="s">
        <v>3687</v>
      </c>
      <c r="C492" s="3" t="s">
        <v>7800</v>
      </c>
      <c r="D492" s="9">
        <v>1500</v>
      </c>
      <c r="E492" s="8">
        <v>1800</v>
      </c>
      <c r="F492" t="s">
        <v>8218</v>
      </c>
      <c r="G492" t="s">
        <v>8223</v>
      </c>
      <c r="H492" t="s">
        <v>8245</v>
      </c>
      <c r="I492">
        <v>1417101683</v>
      </c>
      <c r="J492">
        <v>1414506083</v>
      </c>
      <c r="K492" t="b">
        <v>0</v>
      </c>
      <c r="L492">
        <v>31</v>
      </c>
      <c r="M492" t="b">
        <v>1</v>
      </c>
      <c r="N492" t="s">
        <v>8269</v>
      </c>
      <c r="O492" s="10">
        <v>120</v>
      </c>
      <c r="P492">
        <v>58.06</v>
      </c>
      <c r="Q492" t="s">
        <v>8324</v>
      </c>
      <c r="R492" t="s">
        <v>8327</v>
      </c>
      <c r="S492" s="14">
        <v>41940.598182870373</v>
      </c>
      <c r="T492" s="14">
        <v>41970.639849537038</v>
      </c>
    </row>
    <row r="493" spans="1:20" ht="240" x14ac:dyDescent="0.25">
      <c r="A493">
        <v>3816</v>
      </c>
      <c r="B493" s="3" t="s">
        <v>3813</v>
      </c>
      <c r="C493" s="3" t="s">
        <v>7926</v>
      </c>
      <c r="D493" s="9">
        <v>1500</v>
      </c>
      <c r="E493" s="8">
        <v>1788.57</v>
      </c>
      <c r="F493" t="s">
        <v>8218</v>
      </c>
      <c r="G493" t="s">
        <v>8223</v>
      </c>
      <c r="H493" t="s">
        <v>8245</v>
      </c>
      <c r="I493">
        <v>1405614823</v>
      </c>
      <c r="J493">
        <v>1403022823</v>
      </c>
      <c r="K493" t="b">
        <v>0</v>
      </c>
      <c r="L493">
        <v>37</v>
      </c>
      <c r="M493" t="b">
        <v>1</v>
      </c>
      <c r="N493" t="s">
        <v>8269</v>
      </c>
      <c r="O493" s="10">
        <v>119</v>
      </c>
      <c r="P493">
        <v>48.34</v>
      </c>
      <c r="Q493" t="s">
        <v>8324</v>
      </c>
      <c r="R493" t="s">
        <v>8327</v>
      </c>
      <c r="S493" s="14">
        <v>41807.690081018518</v>
      </c>
      <c r="T493" s="14">
        <v>41837.690081018518</v>
      </c>
    </row>
    <row r="494" spans="1:20" ht="165" x14ac:dyDescent="0.25">
      <c r="A494">
        <v>3854</v>
      </c>
      <c r="B494" s="3" t="s">
        <v>3851</v>
      </c>
      <c r="C494" s="3" t="s">
        <v>7963</v>
      </c>
      <c r="D494" s="9">
        <v>11000</v>
      </c>
      <c r="E494" s="8">
        <v>1788</v>
      </c>
      <c r="F494" t="s">
        <v>8220</v>
      </c>
      <c r="G494" t="s">
        <v>8223</v>
      </c>
      <c r="H494" t="s">
        <v>8245</v>
      </c>
      <c r="I494">
        <v>1431206058</v>
      </c>
      <c r="J494">
        <v>1428614058</v>
      </c>
      <c r="K494" t="b">
        <v>0</v>
      </c>
      <c r="L494">
        <v>20</v>
      </c>
      <c r="M494" t="b">
        <v>0</v>
      </c>
      <c r="N494" t="s">
        <v>8269</v>
      </c>
      <c r="O494" s="10">
        <v>16</v>
      </c>
      <c r="P494">
        <v>89.4</v>
      </c>
      <c r="Q494" t="s">
        <v>8324</v>
      </c>
      <c r="R494" t="s">
        <v>8327</v>
      </c>
      <c r="S494" s="14">
        <v>42103.884930555556</v>
      </c>
      <c r="T494" s="14">
        <v>42133.884930555556</v>
      </c>
    </row>
    <row r="495" spans="1:20" ht="225" x14ac:dyDescent="0.25">
      <c r="A495">
        <v>3943</v>
      </c>
      <c r="B495" s="3" t="s">
        <v>3940</v>
      </c>
      <c r="C495" s="3" t="s">
        <v>8051</v>
      </c>
      <c r="D495" s="9">
        <v>5000</v>
      </c>
      <c r="E495" s="8">
        <v>1782</v>
      </c>
      <c r="F495" t="s">
        <v>8220</v>
      </c>
      <c r="G495" t="s">
        <v>8223</v>
      </c>
      <c r="H495" t="s">
        <v>8245</v>
      </c>
      <c r="I495">
        <v>1446483000</v>
      </c>
      <c r="J495">
        <v>1443811268</v>
      </c>
      <c r="K495" t="b">
        <v>0</v>
      </c>
      <c r="L495">
        <v>13</v>
      </c>
      <c r="M495" t="b">
        <v>0</v>
      </c>
      <c r="N495" t="s">
        <v>8269</v>
      </c>
      <c r="O495" s="10">
        <v>36</v>
      </c>
      <c r="P495">
        <v>137.08000000000001</v>
      </c>
      <c r="Q495" t="s">
        <v>8324</v>
      </c>
      <c r="R495" t="s">
        <v>8327</v>
      </c>
      <c r="S495" s="14">
        <v>42279.778564814813</v>
      </c>
      <c r="T495" s="14">
        <v>42310.701388888891</v>
      </c>
    </row>
    <row r="496" spans="1:20" ht="150" x14ac:dyDescent="0.25">
      <c r="A496">
        <v>3370</v>
      </c>
      <c r="B496" s="3" t="s">
        <v>3369</v>
      </c>
      <c r="C496" s="3" t="s">
        <v>7480</v>
      </c>
      <c r="D496" s="9">
        <v>1500</v>
      </c>
      <c r="E496" s="8">
        <v>1766</v>
      </c>
      <c r="F496" t="s">
        <v>8218</v>
      </c>
      <c r="G496" t="s">
        <v>8223</v>
      </c>
      <c r="H496" t="s">
        <v>8245</v>
      </c>
      <c r="I496">
        <v>1481961600</v>
      </c>
      <c r="J496">
        <v>1479283285</v>
      </c>
      <c r="K496" t="b">
        <v>0</v>
      </c>
      <c r="L496">
        <v>26</v>
      </c>
      <c r="M496" t="b">
        <v>1</v>
      </c>
      <c r="N496" t="s">
        <v>8269</v>
      </c>
      <c r="O496" s="10">
        <v>118</v>
      </c>
      <c r="P496">
        <v>67.92</v>
      </c>
      <c r="Q496" t="s">
        <v>8324</v>
      </c>
      <c r="R496" t="s">
        <v>8327</v>
      </c>
      <c r="S496" s="14">
        <v>42690.334317129629</v>
      </c>
      <c r="T496" s="14">
        <v>42721.333333333328</v>
      </c>
    </row>
    <row r="497" spans="1:20" ht="225" x14ac:dyDescent="0.25">
      <c r="A497">
        <v>4010</v>
      </c>
      <c r="B497" s="3" t="s">
        <v>4006</v>
      </c>
      <c r="C497" s="3" t="s">
        <v>8115</v>
      </c>
      <c r="D497" s="9">
        <v>7200</v>
      </c>
      <c r="E497" s="8">
        <v>1742</v>
      </c>
      <c r="F497" t="s">
        <v>8220</v>
      </c>
      <c r="G497" t="s">
        <v>8223</v>
      </c>
      <c r="H497" t="s">
        <v>8245</v>
      </c>
      <c r="I497">
        <v>1414348166</v>
      </c>
      <c r="J497">
        <v>1412879366</v>
      </c>
      <c r="K497" t="b">
        <v>0</v>
      </c>
      <c r="L497">
        <v>38</v>
      </c>
      <c r="M497" t="b">
        <v>0</v>
      </c>
      <c r="N497" t="s">
        <v>8269</v>
      </c>
      <c r="O497" s="10">
        <v>24</v>
      </c>
      <c r="P497">
        <v>45.84</v>
      </c>
      <c r="Q497" t="s">
        <v>8324</v>
      </c>
      <c r="R497" t="s">
        <v>8327</v>
      </c>
      <c r="S497" s="14">
        <v>41921.770439814813</v>
      </c>
      <c r="T497" s="14">
        <v>41938.770439814813</v>
      </c>
    </row>
    <row r="498" spans="1:20" ht="255" x14ac:dyDescent="0.25">
      <c r="A498">
        <v>526</v>
      </c>
      <c r="B498" s="3" t="s">
        <v>527</v>
      </c>
      <c r="C498" s="3" t="s">
        <v>4636</v>
      </c>
      <c r="D498" s="9">
        <v>1500</v>
      </c>
      <c r="E498" s="8">
        <v>1710</v>
      </c>
      <c r="F498" t="s">
        <v>8218</v>
      </c>
      <c r="G498" t="s">
        <v>8224</v>
      </c>
      <c r="H498" t="s">
        <v>8246</v>
      </c>
      <c r="I498">
        <v>1438966800</v>
      </c>
      <c r="J498">
        <v>1436278344</v>
      </c>
      <c r="K498" t="b">
        <v>0</v>
      </c>
      <c r="L498">
        <v>23</v>
      </c>
      <c r="M498" t="b">
        <v>1</v>
      </c>
      <c r="N498" t="s">
        <v>8269</v>
      </c>
      <c r="O498" s="10">
        <v>114</v>
      </c>
      <c r="P498">
        <v>74.349999999999994</v>
      </c>
      <c r="Q498" t="s">
        <v>8324</v>
      </c>
      <c r="R498" t="s">
        <v>8327</v>
      </c>
      <c r="S498" s="14">
        <v>42192.591944444444</v>
      </c>
      <c r="T498" s="14">
        <v>42223.708333333328</v>
      </c>
    </row>
    <row r="499" spans="1:20" ht="270" x14ac:dyDescent="0.25">
      <c r="A499">
        <v>3417</v>
      </c>
      <c r="B499" s="3" t="s">
        <v>3416</v>
      </c>
      <c r="C499" s="3" t="s">
        <v>7527</v>
      </c>
      <c r="D499" s="9">
        <v>1700</v>
      </c>
      <c r="E499" s="8">
        <v>1700.01</v>
      </c>
      <c r="F499" t="s">
        <v>8218</v>
      </c>
      <c r="G499" t="s">
        <v>8223</v>
      </c>
      <c r="H499" t="s">
        <v>8245</v>
      </c>
      <c r="I499">
        <v>1414284180</v>
      </c>
      <c r="J499">
        <v>1410558948</v>
      </c>
      <c r="K499" t="b">
        <v>0</v>
      </c>
      <c r="L499">
        <v>45</v>
      </c>
      <c r="M499" t="b">
        <v>1</v>
      </c>
      <c r="N499" t="s">
        <v>8269</v>
      </c>
      <c r="O499" s="10">
        <v>100</v>
      </c>
      <c r="P499">
        <v>37.78</v>
      </c>
      <c r="Q499" t="s">
        <v>8324</v>
      </c>
      <c r="R499" t="s">
        <v>8327</v>
      </c>
      <c r="S499" s="14">
        <v>41894.91375</v>
      </c>
      <c r="T499" s="14">
        <v>41938.029861111114</v>
      </c>
    </row>
    <row r="500" spans="1:20" ht="225" x14ac:dyDescent="0.25">
      <c r="A500">
        <v>3847</v>
      </c>
      <c r="B500" s="3" t="s">
        <v>3844</v>
      </c>
      <c r="C500" s="3" t="s">
        <v>7956</v>
      </c>
      <c r="D500" s="9">
        <v>10500</v>
      </c>
      <c r="E500" s="8">
        <v>1697</v>
      </c>
      <c r="F500" t="s">
        <v>8220</v>
      </c>
      <c r="G500" t="s">
        <v>8223</v>
      </c>
      <c r="H500" t="s">
        <v>8245</v>
      </c>
      <c r="I500">
        <v>1437283391</v>
      </c>
      <c r="J500">
        <v>1433395391</v>
      </c>
      <c r="K500" t="b">
        <v>1</v>
      </c>
      <c r="L500">
        <v>9</v>
      </c>
      <c r="M500" t="b">
        <v>0</v>
      </c>
      <c r="N500" t="s">
        <v>8269</v>
      </c>
      <c r="O500" s="10">
        <v>16</v>
      </c>
      <c r="P500">
        <v>188.56</v>
      </c>
      <c r="Q500" t="s">
        <v>8324</v>
      </c>
      <c r="R500" t="s">
        <v>8327</v>
      </c>
      <c r="S500" s="14">
        <v>42159.224432870367</v>
      </c>
      <c r="T500" s="14">
        <v>42204.224432870367</v>
      </c>
    </row>
    <row r="501" spans="1:20" ht="285" x14ac:dyDescent="0.25">
      <c r="A501">
        <v>3498</v>
      </c>
      <c r="B501" s="3" t="s">
        <v>3497</v>
      </c>
      <c r="C501" s="3" t="s">
        <v>7608</v>
      </c>
      <c r="D501" s="9">
        <v>1650</v>
      </c>
      <c r="E501" s="8">
        <v>1690</v>
      </c>
      <c r="F501" t="s">
        <v>8218</v>
      </c>
      <c r="G501" t="s">
        <v>8228</v>
      </c>
      <c r="H501" t="s">
        <v>8250</v>
      </c>
      <c r="I501">
        <v>1464471840</v>
      </c>
      <c r="J501">
        <v>1459309704</v>
      </c>
      <c r="K501" t="b">
        <v>0</v>
      </c>
      <c r="L501">
        <v>42</v>
      </c>
      <c r="M501" t="b">
        <v>1</v>
      </c>
      <c r="N501" t="s">
        <v>8269</v>
      </c>
      <c r="O501" s="10">
        <v>102</v>
      </c>
      <c r="P501">
        <v>40.24</v>
      </c>
      <c r="Q501" t="s">
        <v>8324</v>
      </c>
      <c r="R501" t="s">
        <v>8327</v>
      </c>
      <c r="S501" s="14">
        <v>42459.15861111111</v>
      </c>
      <c r="T501" s="14">
        <v>42518.905555555553</v>
      </c>
    </row>
    <row r="502" spans="1:20" ht="300" x14ac:dyDescent="0.25">
      <c r="A502">
        <v>3314</v>
      </c>
      <c r="B502" s="3" t="s">
        <v>3314</v>
      </c>
      <c r="C502" s="3" t="s">
        <v>7424</v>
      </c>
      <c r="D502" s="9">
        <v>800</v>
      </c>
      <c r="E502" s="8">
        <v>1686</v>
      </c>
      <c r="F502" t="s">
        <v>8218</v>
      </c>
      <c r="G502" t="s">
        <v>8224</v>
      </c>
      <c r="H502" t="s">
        <v>8246</v>
      </c>
      <c r="I502">
        <v>1431115500</v>
      </c>
      <c r="J502">
        <v>1428733511</v>
      </c>
      <c r="K502" t="b">
        <v>0</v>
      </c>
      <c r="L502">
        <v>58</v>
      </c>
      <c r="M502" t="b">
        <v>1</v>
      </c>
      <c r="N502" t="s">
        <v>8269</v>
      </c>
      <c r="O502" s="10">
        <v>211</v>
      </c>
      <c r="P502">
        <v>29.07</v>
      </c>
      <c r="Q502" t="s">
        <v>8324</v>
      </c>
      <c r="R502" t="s">
        <v>8327</v>
      </c>
      <c r="S502" s="14">
        <v>42105.267488425925</v>
      </c>
      <c r="T502" s="14">
        <v>42132.836805555555</v>
      </c>
    </row>
    <row r="503" spans="1:20" ht="285" x14ac:dyDescent="0.25">
      <c r="A503">
        <v>3497</v>
      </c>
      <c r="B503" s="3" t="s">
        <v>3496</v>
      </c>
      <c r="C503" s="3" t="s">
        <v>7607</v>
      </c>
      <c r="D503" s="9">
        <v>1551</v>
      </c>
      <c r="E503" s="8">
        <v>1686</v>
      </c>
      <c r="F503" t="s">
        <v>8218</v>
      </c>
      <c r="G503" t="s">
        <v>8223</v>
      </c>
      <c r="H503" t="s">
        <v>8245</v>
      </c>
      <c r="I503">
        <v>1464904800</v>
      </c>
      <c r="J503">
        <v>1463852904</v>
      </c>
      <c r="K503" t="b">
        <v>0</v>
      </c>
      <c r="L503">
        <v>49</v>
      </c>
      <c r="M503" t="b">
        <v>1</v>
      </c>
      <c r="N503" t="s">
        <v>8269</v>
      </c>
      <c r="O503" s="10">
        <v>109</v>
      </c>
      <c r="P503">
        <v>34.409999999999997</v>
      </c>
      <c r="Q503" t="s">
        <v>8324</v>
      </c>
      <c r="R503" t="s">
        <v>8327</v>
      </c>
      <c r="S503" s="14">
        <v>42511.741944444439</v>
      </c>
      <c r="T503" s="14">
        <v>42523.916666666672</v>
      </c>
    </row>
    <row r="504" spans="1:20" ht="255" x14ac:dyDescent="0.25">
      <c r="A504">
        <v>3528</v>
      </c>
      <c r="B504" s="3" t="s">
        <v>3527</v>
      </c>
      <c r="C504" s="3" t="s">
        <v>7638</v>
      </c>
      <c r="D504" s="9">
        <v>1650</v>
      </c>
      <c r="E504" s="8">
        <v>1669</v>
      </c>
      <c r="F504" t="s">
        <v>8218</v>
      </c>
      <c r="G504" t="s">
        <v>8224</v>
      </c>
      <c r="H504" t="s">
        <v>8246</v>
      </c>
      <c r="I504">
        <v>1484740918</v>
      </c>
      <c r="J504">
        <v>1483012918</v>
      </c>
      <c r="K504" t="b">
        <v>0</v>
      </c>
      <c r="L504">
        <v>37</v>
      </c>
      <c r="M504" t="b">
        <v>1</v>
      </c>
      <c r="N504" t="s">
        <v>8269</v>
      </c>
      <c r="O504" s="10">
        <v>101</v>
      </c>
      <c r="P504">
        <v>45.11</v>
      </c>
      <c r="Q504" t="s">
        <v>8324</v>
      </c>
      <c r="R504" t="s">
        <v>8327</v>
      </c>
      <c r="S504" s="14">
        <v>42733.50136574074</v>
      </c>
      <c r="T504" s="14">
        <v>42753.50136574074</v>
      </c>
    </row>
    <row r="505" spans="1:20" ht="315" x14ac:dyDescent="0.25">
      <c r="A505">
        <v>3722</v>
      </c>
      <c r="B505" s="3" t="s">
        <v>3719</v>
      </c>
      <c r="C505" s="3" t="s">
        <v>7832</v>
      </c>
      <c r="D505" s="9">
        <v>1500</v>
      </c>
      <c r="E505" s="8">
        <v>1668</v>
      </c>
      <c r="F505" t="s">
        <v>8218</v>
      </c>
      <c r="G505" t="s">
        <v>8228</v>
      </c>
      <c r="H505" t="s">
        <v>8250</v>
      </c>
      <c r="I505">
        <v>1455231540</v>
      </c>
      <c r="J505">
        <v>1452614847</v>
      </c>
      <c r="K505" t="b">
        <v>0</v>
      </c>
      <c r="L505">
        <v>35</v>
      </c>
      <c r="M505" t="b">
        <v>1</v>
      </c>
      <c r="N505" t="s">
        <v>8269</v>
      </c>
      <c r="O505" s="10">
        <v>111</v>
      </c>
      <c r="P505">
        <v>47.66</v>
      </c>
      <c r="Q505" t="s">
        <v>8324</v>
      </c>
      <c r="R505" t="s">
        <v>8327</v>
      </c>
      <c r="S505" s="14">
        <v>42381.671840277777</v>
      </c>
      <c r="T505" s="14">
        <v>42411.957638888889</v>
      </c>
    </row>
    <row r="506" spans="1:20" ht="285" x14ac:dyDescent="0.25">
      <c r="A506">
        <v>3251</v>
      </c>
      <c r="B506" s="3" t="s">
        <v>3251</v>
      </c>
      <c r="C506" s="3" t="s">
        <v>7361</v>
      </c>
      <c r="D506" s="9">
        <v>1500</v>
      </c>
      <c r="E506" s="8">
        <v>1661</v>
      </c>
      <c r="F506" t="s">
        <v>8218</v>
      </c>
      <c r="G506" t="s">
        <v>8223</v>
      </c>
      <c r="H506" t="s">
        <v>8245</v>
      </c>
      <c r="I506">
        <v>1434907966</v>
      </c>
      <c r="J506">
        <v>1432315966</v>
      </c>
      <c r="K506" t="b">
        <v>1</v>
      </c>
      <c r="L506">
        <v>20</v>
      </c>
      <c r="M506" t="b">
        <v>1</v>
      </c>
      <c r="N506" t="s">
        <v>8269</v>
      </c>
      <c r="O506" s="10">
        <v>111</v>
      </c>
      <c r="P506">
        <v>83.05</v>
      </c>
      <c r="Q506" t="s">
        <v>8324</v>
      </c>
      <c r="R506" t="s">
        <v>8327</v>
      </c>
      <c r="S506" s="14">
        <v>42146.731087962966</v>
      </c>
      <c r="T506" s="14">
        <v>42176.731087962966</v>
      </c>
    </row>
    <row r="507" spans="1:20" ht="270" x14ac:dyDescent="0.25">
      <c r="A507">
        <v>3485</v>
      </c>
      <c r="B507" s="3" t="s">
        <v>3484</v>
      </c>
      <c r="C507" s="3" t="s">
        <v>7595</v>
      </c>
      <c r="D507" s="9">
        <v>1650</v>
      </c>
      <c r="E507" s="8">
        <v>1660</v>
      </c>
      <c r="F507" t="s">
        <v>8218</v>
      </c>
      <c r="G507" t="s">
        <v>8223</v>
      </c>
      <c r="H507" t="s">
        <v>8245</v>
      </c>
      <c r="I507">
        <v>1454431080</v>
      </c>
      <c r="J507">
        <v>1451839080</v>
      </c>
      <c r="K507" t="b">
        <v>0</v>
      </c>
      <c r="L507">
        <v>30</v>
      </c>
      <c r="M507" t="b">
        <v>1</v>
      </c>
      <c r="N507" t="s">
        <v>8269</v>
      </c>
      <c r="O507" s="10">
        <v>101</v>
      </c>
      <c r="P507">
        <v>55.33</v>
      </c>
      <c r="Q507" t="s">
        <v>8324</v>
      </c>
      <c r="R507" t="s">
        <v>8327</v>
      </c>
      <c r="S507" s="14">
        <v>42372.693055555559</v>
      </c>
      <c r="T507" s="14">
        <v>42402.693055555559</v>
      </c>
    </row>
    <row r="508" spans="1:20" ht="285" x14ac:dyDescent="0.25">
      <c r="A508">
        <v>3518</v>
      </c>
      <c r="B508" s="3" t="s">
        <v>3517</v>
      </c>
      <c r="C508" s="3" t="s">
        <v>7628</v>
      </c>
      <c r="D508" s="9">
        <v>1500</v>
      </c>
      <c r="E508" s="8">
        <v>1650.69</v>
      </c>
      <c r="F508" t="s">
        <v>8218</v>
      </c>
      <c r="G508" t="s">
        <v>8223</v>
      </c>
      <c r="H508" t="s">
        <v>8245</v>
      </c>
      <c r="I508">
        <v>1412259660</v>
      </c>
      <c r="J508">
        <v>1410461299</v>
      </c>
      <c r="K508" t="b">
        <v>0</v>
      </c>
      <c r="L508">
        <v>33</v>
      </c>
      <c r="M508" t="b">
        <v>1</v>
      </c>
      <c r="N508" t="s">
        <v>8269</v>
      </c>
      <c r="O508" s="10">
        <v>110</v>
      </c>
      <c r="P508">
        <v>50.02</v>
      </c>
      <c r="Q508" t="s">
        <v>8324</v>
      </c>
      <c r="R508" t="s">
        <v>8327</v>
      </c>
      <c r="S508" s="14">
        <v>41893.783553240741</v>
      </c>
      <c r="T508" s="14">
        <v>41914.597916666666</v>
      </c>
    </row>
    <row r="509" spans="1:20" ht="240" x14ac:dyDescent="0.25">
      <c r="A509">
        <v>3346</v>
      </c>
      <c r="B509" s="3" t="s">
        <v>3346</v>
      </c>
      <c r="C509" s="3" t="s">
        <v>7456</v>
      </c>
      <c r="D509" s="9">
        <v>1500</v>
      </c>
      <c r="E509" s="8">
        <v>1650</v>
      </c>
      <c r="F509" t="s">
        <v>8218</v>
      </c>
      <c r="G509" t="s">
        <v>8223</v>
      </c>
      <c r="H509" t="s">
        <v>8245</v>
      </c>
      <c r="I509">
        <v>1424910910</v>
      </c>
      <c r="J509">
        <v>1424306110</v>
      </c>
      <c r="K509" t="b">
        <v>0</v>
      </c>
      <c r="L509">
        <v>18</v>
      </c>
      <c r="M509" t="b">
        <v>1</v>
      </c>
      <c r="N509" t="s">
        <v>8269</v>
      </c>
      <c r="O509" s="10">
        <v>110</v>
      </c>
      <c r="P509">
        <v>91.67</v>
      </c>
      <c r="Q509" t="s">
        <v>8324</v>
      </c>
      <c r="R509" t="s">
        <v>8327</v>
      </c>
      <c r="S509" s="14">
        <v>42054.024421296301</v>
      </c>
      <c r="T509" s="14">
        <v>42061.024421296301</v>
      </c>
    </row>
    <row r="510" spans="1:20" ht="270" x14ac:dyDescent="0.25">
      <c r="A510">
        <v>3244</v>
      </c>
      <c r="B510" s="3" t="s">
        <v>3244</v>
      </c>
      <c r="C510" s="3" t="s">
        <v>7354</v>
      </c>
      <c r="D510" s="9">
        <v>1600</v>
      </c>
      <c r="E510" s="8">
        <v>1647</v>
      </c>
      <c r="F510" t="s">
        <v>8218</v>
      </c>
      <c r="G510" t="s">
        <v>8224</v>
      </c>
      <c r="H510" t="s">
        <v>8246</v>
      </c>
      <c r="I510">
        <v>1480613982</v>
      </c>
      <c r="J510">
        <v>1478018382</v>
      </c>
      <c r="K510" t="b">
        <v>0</v>
      </c>
      <c r="L510">
        <v>69</v>
      </c>
      <c r="M510" t="b">
        <v>1</v>
      </c>
      <c r="N510" t="s">
        <v>8269</v>
      </c>
      <c r="O510" s="10">
        <v>103</v>
      </c>
      <c r="P510">
        <v>23.87</v>
      </c>
      <c r="Q510" t="s">
        <v>8324</v>
      </c>
      <c r="R510" t="s">
        <v>8327</v>
      </c>
      <c r="S510" s="14">
        <v>42675.694236111114</v>
      </c>
      <c r="T510" s="14">
        <v>42705.735902777778</v>
      </c>
    </row>
    <row r="511" spans="1:20" ht="315" x14ac:dyDescent="0.25">
      <c r="A511">
        <v>2965</v>
      </c>
      <c r="B511" s="3" t="s">
        <v>2965</v>
      </c>
      <c r="C511" s="3" t="s">
        <v>7075</v>
      </c>
      <c r="D511" s="9">
        <v>1500</v>
      </c>
      <c r="E511" s="8">
        <v>1635</v>
      </c>
      <c r="F511" t="s">
        <v>8218</v>
      </c>
      <c r="G511" t="s">
        <v>8223</v>
      </c>
      <c r="H511" t="s">
        <v>8245</v>
      </c>
      <c r="I511">
        <v>1436290233</v>
      </c>
      <c r="J511">
        <v>1433698233</v>
      </c>
      <c r="K511" t="b">
        <v>0</v>
      </c>
      <c r="L511">
        <v>39</v>
      </c>
      <c r="M511" t="b">
        <v>1</v>
      </c>
      <c r="N511" t="s">
        <v>8269</v>
      </c>
      <c r="O511" s="10">
        <v>109</v>
      </c>
      <c r="P511">
        <v>41.92</v>
      </c>
      <c r="Q511" t="s">
        <v>8324</v>
      </c>
      <c r="R511" t="s">
        <v>8327</v>
      </c>
      <c r="S511" s="14">
        <v>42162.729548611111</v>
      </c>
      <c r="T511" s="14">
        <v>42192.729548611111</v>
      </c>
    </row>
    <row r="512" spans="1:20" ht="240" x14ac:dyDescent="0.25">
      <c r="A512">
        <v>1286</v>
      </c>
      <c r="B512" s="3" t="s">
        <v>1287</v>
      </c>
      <c r="C512" s="3" t="s">
        <v>5396</v>
      </c>
      <c r="D512" s="9">
        <v>1500</v>
      </c>
      <c r="E512" s="8">
        <v>1625</v>
      </c>
      <c r="F512" t="s">
        <v>8218</v>
      </c>
      <c r="G512" t="s">
        <v>8224</v>
      </c>
      <c r="H512" t="s">
        <v>8246</v>
      </c>
      <c r="I512">
        <v>1424181600</v>
      </c>
      <c r="J512">
        <v>1423041227</v>
      </c>
      <c r="K512" t="b">
        <v>0</v>
      </c>
      <c r="L512">
        <v>20</v>
      </c>
      <c r="M512" t="b">
        <v>1</v>
      </c>
      <c r="N512" t="s">
        <v>8269</v>
      </c>
      <c r="O512" s="10">
        <v>108</v>
      </c>
      <c r="P512">
        <v>81.25</v>
      </c>
      <c r="Q512" t="s">
        <v>8324</v>
      </c>
      <c r="R512" t="s">
        <v>8327</v>
      </c>
      <c r="S512" s="14">
        <v>42039.384571759263</v>
      </c>
      <c r="T512" s="14">
        <v>42052.583333333328</v>
      </c>
    </row>
    <row r="513" spans="1:20" ht="270" x14ac:dyDescent="0.25">
      <c r="A513">
        <v>2969</v>
      </c>
      <c r="B513" s="3" t="s">
        <v>2969</v>
      </c>
      <c r="C513" s="3" t="s">
        <v>7079</v>
      </c>
      <c r="D513" s="9">
        <v>1000</v>
      </c>
      <c r="E513" s="8">
        <v>1625</v>
      </c>
      <c r="F513" t="s">
        <v>8218</v>
      </c>
      <c r="G513" t="s">
        <v>8228</v>
      </c>
      <c r="H513" t="s">
        <v>8250</v>
      </c>
      <c r="I513">
        <v>1430693460</v>
      </c>
      <c r="J513">
        <v>1428087153</v>
      </c>
      <c r="K513" t="b">
        <v>0</v>
      </c>
      <c r="L513">
        <v>17</v>
      </c>
      <c r="M513" t="b">
        <v>1</v>
      </c>
      <c r="N513" t="s">
        <v>8269</v>
      </c>
      <c r="O513" s="10">
        <v>163</v>
      </c>
      <c r="P513">
        <v>95.59</v>
      </c>
      <c r="Q513" t="s">
        <v>8324</v>
      </c>
      <c r="R513" t="s">
        <v>8327</v>
      </c>
      <c r="S513" s="14">
        <v>42097.786493055552</v>
      </c>
      <c r="T513" s="14">
        <v>42127.952083333337</v>
      </c>
    </row>
    <row r="514" spans="1:20" ht="270" x14ac:dyDescent="0.25">
      <c r="A514">
        <v>3610</v>
      </c>
      <c r="B514" s="3" t="s">
        <v>3609</v>
      </c>
      <c r="C514" s="3" t="s">
        <v>7720</v>
      </c>
      <c r="D514" s="9">
        <v>1000</v>
      </c>
      <c r="E514" s="8">
        <v>1623</v>
      </c>
      <c r="F514" t="s">
        <v>8218</v>
      </c>
      <c r="G514" t="s">
        <v>8224</v>
      </c>
      <c r="H514" t="s">
        <v>8246</v>
      </c>
      <c r="I514">
        <v>1439806936</v>
      </c>
      <c r="J514">
        <v>1437214936</v>
      </c>
      <c r="K514" t="b">
        <v>0</v>
      </c>
      <c r="L514">
        <v>31</v>
      </c>
      <c r="M514" t="b">
        <v>1</v>
      </c>
      <c r="N514" t="s">
        <v>8269</v>
      </c>
      <c r="O514" s="10">
        <v>162</v>
      </c>
      <c r="P514">
        <v>52.35</v>
      </c>
      <c r="Q514" t="s">
        <v>8324</v>
      </c>
      <c r="R514" t="s">
        <v>8327</v>
      </c>
      <c r="S514" s="14">
        <v>42203.432129629626</v>
      </c>
      <c r="T514" s="14">
        <v>42233.432129629626</v>
      </c>
    </row>
    <row r="515" spans="1:20" ht="180" x14ac:dyDescent="0.25">
      <c r="A515">
        <v>3439</v>
      </c>
      <c r="B515" s="3" t="s">
        <v>3438</v>
      </c>
      <c r="C515" s="3" t="s">
        <v>7549</v>
      </c>
      <c r="D515" s="9">
        <v>1200</v>
      </c>
      <c r="E515" s="8">
        <v>1616.14</v>
      </c>
      <c r="F515" t="s">
        <v>8218</v>
      </c>
      <c r="G515" t="s">
        <v>8223</v>
      </c>
      <c r="H515" t="s">
        <v>8245</v>
      </c>
      <c r="I515">
        <v>1453179540</v>
      </c>
      <c r="J515">
        <v>1452030730</v>
      </c>
      <c r="K515" t="b">
        <v>0</v>
      </c>
      <c r="L515">
        <v>18</v>
      </c>
      <c r="M515" t="b">
        <v>1</v>
      </c>
      <c r="N515" t="s">
        <v>8269</v>
      </c>
      <c r="O515" s="10">
        <v>135</v>
      </c>
      <c r="P515">
        <v>89.79</v>
      </c>
      <c r="Q515" t="s">
        <v>8324</v>
      </c>
      <c r="R515" t="s">
        <v>8327</v>
      </c>
      <c r="S515" s="14">
        <v>42374.911226851851</v>
      </c>
      <c r="T515" s="14">
        <v>42388.207638888889</v>
      </c>
    </row>
    <row r="516" spans="1:20" ht="255" x14ac:dyDescent="0.25">
      <c r="A516">
        <v>2814</v>
      </c>
      <c r="B516" s="3" t="s">
        <v>2814</v>
      </c>
      <c r="C516" s="3" t="s">
        <v>6924</v>
      </c>
      <c r="D516" s="9">
        <v>1500</v>
      </c>
      <c r="E516" s="8">
        <v>1616</v>
      </c>
      <c r="F516" t="s">
        <v>8218</v>
      </c>
      <c r="G516" t="s">
        <v>8224</v>
      </c>
      <c r="H516" t="s">
        <v>8246</v>
      </c>
      <c r="I516">
        <v>1431164115</v>
      </c>
      <c r="J516">
        <v>1428572115</v>
      </c>
      <c r="K516" t="b">
        <v>0</v>
      </c>
      <c r="L516">
        <v>64</v>
      </c>
      <c r="M516" t="b">
        <v>1</v>
      </c>
      <c r="N516" t="s">
        <v>8269</v>
      </c>
      <c r="O516" s="10">
        <v>108</v>
      </c>
      <c r="P516">
        <v>25.25</v>
      </c>
      <c r="Q516" t="s">
        <v>8324</v>
      </c>
      <c r="R516" t="s">
        <v>8327</v>
      </c>
      <c r="S516" s="14">
        <v>42103.399479166663</v>
      </c>
      <c r="T516" s="14">
        <v>42133.399479166663</v>
      </c>
    </row>
    <row r="517" spans="1:20" ht="240" x14ac:dyDescent="0.25">
      <c r="A517">
        <v>3231</v>
      </c>
      <c r="B517" s="3" t="s">
        <v>3231</v>
      </c>
      <c r="C517" s="3" t="s">
        <v>7341</v>
      </c>
      <c r="D517" s="9">
        <v>1000</v>
      </c>
      <c r="E517" s="8">
        <v>1610</v>
      </c>
      <c r="F517" t="s">
        <v>8218</v>
      </c>
      <c r="G517" t="s">
        <v>8223</v>
      </c>
      <c r="H517" t="s">
        <v>8245</v>
      </c>
      <c r="I517">
        <v>1460846347</v>
      </c>
      <c r="J517">
        <v>1458254347</v>
      </c>
      <c r="K517" t="b">
        <v>0</v>
      </c>
      <c r="L517">
        <v>28</v>
      </c>
      <c r="M517" t="b">
        <v>1</v>
      </c>
      <c r="N517" t="s">
        <v>8269</v>
      </c>
      <c r="O517" s="10">
        <v>161</v>
      </c>
      <c r="P517">
        <v>57.5</v>
      </c>
      <c r="Q517" t="s">
        <v>8324</v>
      </c>
      <c r="R517" t="s">
        <v>8327</v>
      </c>
      <c r="S517" s="14">
        <v>42446.943831018521</v>
      </c>
      <c r="T517" s="14">
        <v>42476.943831018521</v>
      </c>
    </row>
    <row r="518" spans="1:20" ht="240" x14ac:dyDescent="0.25">
      <c r="A518">
        <v>3330</v>
      </c>
      <c r="B518" s="3" t="s">
        <v>3330</v>
      </c>
      <c r="C518" s="3" t="s">
        <v>7440</v>
      </c>
      <c r="D518" s="9">
        <v>1500</v>
      </c>
      <c r="E518" s="8">
        <v>1594</v>
      </c>
      <c r="F518" t="s">
        <v>8218</v>
      </c>
      <c r="G518" t="s">
        <v>8224</v>
      </c>
      <c r="H518" t="s">
        <v>8246</v>
      </c>
      <c r="I518">
        <v>1427919468</v>
      </c>
      <c r="J518">
        <v>1425331068</v>
      </c>
      <c r="K518" t="b">
        <v>0</v>
      </c>
      <c r="L518">
        <v>69</v>
      </c>
      <c r="M518" t="b">
        <v>1</v>
      </c>
      <c r="N518" t="s">
        <v>8269</v>
      </c>
      <c r="O518" s="10">
        <v>106</v>
      </c>
      <c r="P518">
        <v>23.1</v>
      </c>
      <c r="Q518" t="s">
        <v>8324</v>
      </c>
      <c r="R518" t="s">
        <v>8327</v>
      </c>
      <c r="S518" s="14">
        <v>42065.887361111112</v>
      </c>
      <c r="T518" s="14">
        <v>42095.845694444448</v>
      </c>
    </row>
    <row r="519" spans="1:20" ht="255" x14ac:dyDescent="0.25">
      <c r="A519">
        <v>3393</v>
      </c>
      <c r="B519" s="3" t="s">
        <v>3392</v>
      </c>
      <c r="C519" s="3" t="s">
        <v>7503</v>
      </c>
      <c r="D519" s="9">
        <v>1500</v>
      </c>
      <c r="E519" s="8">
        <v>1587</v>
      </c>
      <c r="F519" t="s">
        <v>8218</v>
      </c>
      <c r="G519" t="s">
        <v>8223</v>
      </c>
      <c r="H519" t="s">
        <v>8245</v>
      </c>
      <c r="I519">
        <v>1415234760</v>
      </c>
      <c r="J519">
        <v>1413065230</v>
      </c>
      <c r="K519" t="b">
        <v>0</v>
      </c>
      <c r="L519">
        <v>44</v>
      </c>
      <c r="M519" t="b">
        <v>1</v>
      </c>
      <c r="N519" t="s">
        <v>8269</v>
      </c>
      <c r="O519" s="10">
        <v>106</v>
      </c>
      <c r="P519">
        <v>36.07</v>
      </c>
      <c r="Q519" t="s">
        <v>8324</v>
      </c>
      <c r="R519" t="s">
        <v>8327</v>
      </c>
      <c r="S519" s="14">
        <v>41923.921643518523</v>
      </c>
      <c r="T519" s="14">
        <v>41949.031944444447</v>
      </c>
    </row>
    <row r="520" spans="1:20" ht="285" x14ac:dyDescent="0.25">
      <c r="A520">
        <v>3949</v>
      </c>
      <c r="B520" s="3" t="s">
        <v>3946</v>
      </c>
      <c r="C520" s="3" t="s">
        <v>8057</v>
      </c>
      <c r="D520" s="9">
        <v>10000</v>
      </c>
      <c r="E520" s="8">
        <v>1577</v>
      </c>
      <c r="F520" t="s">
        <v>8220</v>
      </c>
      <c r="G520" t="s">
        <v>8225</v>
      </c>
      <c r="H520" t="s">
        <v>8247</v>
      </c>
      <c r="I520">
        <v>1423623221</v>
      </c>
      <c r="J520">
        <v>1421031221</v>
      </c>
      <c r="K520" t="b">
        <v>0</v>
      </c>
      <c r="L520">
        <v>32</v>
      </c>
      <c r="M520" t="b">
        <v>0</v>
      </c>
      <c r="N520" t="s">
        <v>8269</v>
      </c>
      <c r="O520" s="10">
        <v>16</v>
      </c>
      <c r="P520">
        <v>49.28</v>
      </c>
      <c r="Q520" t="s">
        <v>8324</v>
      </c>
      <c r="R520" t="s">
        <v>8327</v>
      </c>
      <c r="S520" s="14">
        <v>42016.120613425926</v>
      </c>
      <c r="T520" s="14">
        <v>42046.120613425926</v>
      </c>
    </row>
    <row r="521" spans="1:20" ht="255" x14ac:dyDescent="0.25">
      <c r="A521">
        <v>3353</v>
      </c>
      <c r="B521" s="3" t="s">
        <v>3352</v>
      </c>
      <c r="C521" s="3" t="s">
        <v>7463</v>
      </c>
      <c r="D521" s="9">
        <v>500</v>
      </c>
      <c r="E521" s="8">
        <v>1575</v>
      </c>
      <c r="F521" t="s">
        <v>8218</v>
      </c>
      <c r="G521" t="s">
        <v>8224</v>
      </c>
      <c r="H521" t="s">
        <v>8246</v>
      </c>
      <c r="I521">
        <v>1462230000</v>
      </c>
      <c r="J521">
        <v>1461061350</v>
      </c>
      <c r="K521" t="b">
        <v>0</v>
      </c>
      <c r="L521">
        <v>44</v>
      </c>
      <c r="M521" t="b">
        <v>1</v>
      </c>
      <c r="N521" t="s">
        <v>8269</v>
      </c>
      <c r="O521" s="10">
        <v>315</v>
      </c>
      <c r="P521">
        <v>35.799999999999997</v>
      </c>
      <c r="Q521" t="s">
        <v>8324</v>
      </c>
      <c r="R521" t="s">
        <v>8327</v>
      </c>
      <c r="S521" s="14">
        <v>42479.432291666672</v>
      </c>
      <c r="T521" s="14">
        <v>42492.958333333328</v>
      </c>
    </row>
    <row r="522" spans="1:20" ht="195" x14ac:dyDescent="0.25">
      <c r="A522">
        <v>3543</v>
      </c>
      <c r="B522" s="3" t="s">
        <v>3542</v>
      </c>
      <c r="C522" s="3" t="s">
        <v>7653</v>
      </c>
      <c r="D522" s="9">
        <v>1500</v>
      </c>
      <c r="E522" s="8">
        <v>1570</v>
      </c>
      <c r="F522" t="s">
        <v>8218</v>
      </c>
      <c r="G522" t="s">
        <v>8235</v>
      </c>
      <c r="H522" t="s">
        <v>8248</v>
      </c>
      <c r="I522">
        <v>1435255659</v>
      </c>
      <c r="J522">
        <v>1432663659</v>
      </c>
      <c r="K522" t="b">
        <v>0</v>
      </c>
      <c r="L522">
        <v>29</v>
      </c>
      <c r="M522" t="b">
        <v>1</v>
      </c>
      <c r="N522" t="s">
        <v>8269</v>
      </c>
      <c r="O522" s="10">
        <v>105</v>
      </c>
      <c r="P522">
        <v>54.14</v>
      </c>
      <c r="Q522" t="s">
        <v>8324</v>
      </c>
      <c r="R522" t="s">
        <v>8327</v>
      </c>
      <c r="S522" s="14">
        <v>42150.755312499998</v>
      </c>
      <c r="T522" s="14">
        <v>42180.755312499998</v>
      </c>
    </row>
    <row r="523" spans="1:20" ht="300" x14ac:dyDescent="0.25">
      <c r="A523">
        <v>529</v>
      </c>
      <c r="B523" s="3" t="s">
        <v>530</v>
      </c>
      <c r="C523" s="3" t="s">
        <v>4639</v>
      </c>
      <c r="D523" s="9">
        <v>1200</v>
      </c>
      <c r="E523" s="8">
        <v>1565</v>
      </c>
      <c r="F523" t="s">
        <v>8218</v>
      </c>
      <c r="G523" t="s">
        <v>8228</v>
      </c>
      <c r="H523" t="s">
        <v>8250</v>
      </c>
      <c r="I523">
        <v>1484110800</v>
      </c>
      <c r="J523">
        <v>1482281094</v>
      </c>
      <c r="K523" t="b">
        <v>0</v>
      </c>
      <c r="L523">
        <v>18</v>
      </c>
      <c r="M523" t="b">
        <v>1</v>
      </c>
      <c r="N523" t="s">
        <v>8269</v>
      </c>
      <c r="O523" s="10">
        <v>130</v>
      </c>
      <c r="P523">
        <v>86.94</v>
      </c>
      <c r="Q523" t="s">
        <v>8324</v>
      </c>
      <c r="R523" t="s">
        <v>8327</v>
      </c>
      <c r="S523" s="14">
        <v>42725.031180555554</v>
      </c>
      <c r="T523" s="14">
        <v>42746.208333333328</v>
      </c>
    </row>
    <row r="524" spans="1:20" ht="240" x14ac:dyDescent="0.25">
      <c r="A524">
        <v>3396</v>
      </c>
      <c r="B524" s="3" t="s">
        <v>3395</v>
      </c>
      <c r="C524" s="3" t="s">
        <v>7506</v>
      </c>
      <c r="D524" s="9">
        <v>1500</v>
      </c>
      <c r="E524" s="8">
        <v>1565</v>
      </c>
      <c r="F524" t="s">
        <v>8218</v>
      </c>
      <c r="G524" t="s">
        <v>8223</v>
      </c>
      <c r="H524" t="s">
        <v>8245</v>
      </c>
      <c r="I524">
        <v>1401595140</v>
      </c>
      <c r="J524">
        <v>1399286589</v>
      </c>
      <c r="K524" t="b">
        <v>0</v>
      </c>
      <c r="L524">
        <v>28</v>
      </c>
      <c r="M524" t="b">
        <v>1</v>
      </c>
      <c r="N524" t="s">
        <v>8269</v>
      </c>
      <c r="O524" s="10">
        <v>104</v>
      </c>
      <c r="P524">
        <v>55.89</v>
      </c>
      <c r="Q524" t="s">
        <v>8324</v>
      </c>
      <c r="R524" t="s">
        <v>8327</v>
      </c>
      <c r="S524" s="14">
        <v>41764.44663194444</v>
      </c>
      <c r="T524" s="14">
        <v>41791.165972222225</v>
      </c>
    </row>
    <row r="525" spans="1:20" ht="300" x14ac:dyDescent="0.25">
      <c r="A525">
        <v>3388</v>
      </c>
      <c r="B525" s="3" t="s">
        <v>3387</v>
      </c>
      <c r="C525" s="3" t="s">
        <v>7498</v>
      </c>
      <c r="D525" s="9">
        <v>1500</v>
      </c>
      <c r="E525" s="8">
        <v>1557</v>
      </c>
      <c r="F525" t="s">
        <v>8218</v>
      </c>
      <c r="G525" t="s">
        <v>8224</v>
      </c>
      <c r="H525" t="s">
        <v>8246</v>
      </c>
      <c r="I525">
        <v>1434625441</v>
      </c>
      <c r="J525">
        <v>1432033441</v>
      </c>
      <c r="K525" t="b">
        <v>0</v>
      </c>
      <c r="L525">
        <v>45</v>
      </c>
      <c r="M525" t="b">
        <v>1</v>
      </c>
      <c r="N525" t="s">
        <v>8269</v>
      </c>
      <c r="O525" s="10">
        <v>104</v>
      </c>
      <c r="P525">
        <v>34.6</v>
      </c>
      <c r="Q525" t="s">
        <v>8324</v>
      </c>
      <c r="R525" t="s">
        <v>8327</v>
      </c>
      <c r="S525" s="14">
        <v>42143.461122685185</v>
      </c>
      <c r="T525" s="14">
        <v>42173.461122685185</v>
      </c>
    </row>
    <row r="526" spans="1:20" ht="300" x14ac:dyDescent="0.25">
      <c r="A526">
        <v>3390</v>
      </c>
      <c r="B526" s="3" t="s">
        <v>3389</v>
      </c>
      <c r="C526" s="3" t="s">
        <v>7500</v>
      </c>
      <c r="D526" s="9">
        <v>1500</v>
      </c>
      <c r="E526" s="8">
        <v>1536</v>
      </c>
      <c r="F526" t="s">
        <v>8218</v>
      </c>
      <c r="G526" t="s">
        <v>8223</v>
      </c>
      <c r="H526" t="s">
        <v>8245</v>
      </c>
      <c r="I526">
        <v>1405017345</v>
      </c>
      <c r="J526">
        <v>1403721345</v>
      </c>
      <c r="K526" t="b">
        <v>0</v>
      </c>
      <c r="L526">
        <v>22</v>
      </c>
      <c r="M526" t="b">
        <v>1</v>
      </c>
      <c r="N526" t="s">
        <v>8269</v>
      </c>
      <c r="O526" s="10">
        <v>102</v>
      </c>
      <c r="P526">
        <v>69.819999999999993</v>
      </c>
      <c r="Q526" t="s">
        <v>8324</v>
      </c>
      <c r="R526" t="s">
        <v>8327</v>
      </c>
      <c r="S526" s="14">
        <v>41815.774826388886</v>
      </c>
      <c r="T526" s="14">
        <v>41830.774826388886</v>
      </c>
    </row>
    <row r="527" spans="1:20" ht="270" x14ac:dyDescent="0.25">
      <c r="A527">
        <v>3349</v>
      </c>
      <c r="B527" s="3" t="s">
        <v>3348</v>
      </c>
      <c r="C527" s="3" t="s">
        <v>7459</v>
      </c>
      <c r="D527" s="9">
        <v>1000</v>
      </c>
      <c r="E527" s="8">
        <v>1534</v>
      </c>
      <c r="F527" t="s">
        <v>8218</v>
      </c>
      <c r="G527" t="s">
        <v>8223</v>
      </c>
      <c r="H527" t="s">
        <v>8245</v>
      </c>
      <c r="I527">
        <v>1465837200</v>
      </c>
      <c r="J527">
        <v>1463971172</v>
      </c>
      <c r="K527" t="b">
        <v>0</v>
      </c>
      <c r="L527">
        <v>14</v>
      </c>
      <c r="M527" t="b">
        <v>1</v>
      </c>
      <c r="N527" t="s">
        <v>8269</v>
      </c>
      <c r="O527" s="10">
        <v>153</v>
      </c>
      <c r="P527">
        <v>109.57</v>
      </c>
      <c r="Q527" t="s">
        <v>8324</v>
      </c>
      <c r="R527" t="s">
        <v>8327</v>
      </c>
      <c r="S527" s="14">
        <v>42513.110787037032</v>
      </c>
      <c r="T527" s="14">
        <v>42534.708333333328</v>
      </c>
    </row>
    <row r="528" spans="1:20" ht="270" x14ac:dyDescent="0.25">
      <c r="A528">
        <v>3452</v>
      </c>
      <c r="B528" s="3" t="s">
        <v>3451</v>
      </c>
      <c r="C528" s="3" t="s">
        <v>7562</v>
      </c>
      <c r="D528" s="9">
        <v>1000</v>
      </c>
      <c r="E528" s="8">
        <v>1532</v>
      </c>
      <c r="F528" t="s">
        <v>8218</v>
      </c>
      <c r="G528" t="s">
        <v>8223</v>
      </c>
      <c r="H528" t="s">
        <v>8245</v>
      </c>
      <c r="I528">
        <v>1406087940</v>
      </c>
      <c r="J528">
        <v>1404141626</v>
      </c>
      <c r="K528" t="b">
        <v>0</v>
      </c>
      <c r="L528">
        <v>37</v>
      </c>
      <c r="M528" t="b">
        <v>1</v>
      </c>
      <c r="N528" t="s">
        <v>8269</v>
      </c>
      <c r="O528" s="10">
        <v>153</v>
      </c>
      <c r="P528">
        <v>41.41</v>
      </c>
      <c r="Q528" t="s">
        <v>8324</v>
      </c>
      <c r="R528" t="s">
        <v>8327</v>
      </c>
      <c r="S528" s="14">
        <v>41820.639189814814</v>
      </c>
      <c r="T528" s="14">
        <v>41843.165972222225</v>
      </c>
    </row>
    <row r="529" spans="1:20" ht="300" x14ac:dyDescent="0.25">
      <c r="A529">
        <v>3551</v>
      </c>
      <c r="B529" s="3" t="s">
        <v>3550</v>
      </c>
      <c r="C529" s="3" t="s">
        <v>7661</v>
      </c>
      <c r="D529" s="9">
        <v>1500</v>
      </c>
      <c r="E529" s="8">
        <v>1527.5</v>
      </c>
      <c r="F529" t="s">
        <v>8218</v>
      </c>
      <c r="G529" t="s">
        <v>8223</v>
      </c>
      <c r="H529" t="s">
        <v>8245</v>
      </c>
      <c r="I529">
        <v>1400796420</v>
      </c>
      <c r="J529">
        <v>1398342170</v>
      </c>
      <c r="K529" t="b">
        <v>0</v>
      </c>
      <c r="L529">
        <v>25</v>
      </c>
      <c r="M529" t="b">
        <v>1</v>
      </c>
      <c r="N529" t="s">
        <v>8269</v>
      </c>
      <c r="O529" s="10">
        <v>102</v>
      </c>
      <c r="P529">
        <v>61.1</v>
      </c>
      <c r="Q529" t="s">
        <v>8324</v>
      </c>
      <c r="R529" t="s">
        <v>8327</v>
      </c>
      <c r="S529" s="14">
        <v>41753.515856481477</v>
      </c>
      <c r="T529" s="14">
        <v>41781.921527777777</v>
      </c>
    </row>
    <row r="530" spans="1:20" ht="180" x14ac:dyDescent="0.25">
      <c r="A530">
        <v>3324</v>
      </c>
      <c r="B530" s="3" t="s">
        <v>3324</v>
      </c>
      <c r="C530" s="3" t="s">
        <v>7434</v>
      </c>
      <c r="D530" s="9">
        <v>1500</v>
      </c>
      <c r="E530" s="8">
        <v>1525</v>
      </c>
      <c r="F530" t="s">
        <v>8218</v>
      </c>
      <c r="G530" t="s">
        <v>8240</v>
      </c>
      <c r="H530" t="s">
        <v>8248</v>
      </c>
      <c r="I530">
        <v>1465135190</v>
      </c>
      <c r="J530">
        <v>1463925590</v>
      </c>
      <c r="K530" t="b">
        <v>0</v>
      </c>
      <c r="L530">
        <v>10</v>
      </c>
      <c r="M530" t="b">
        <v>1</v>
      </c>
      <c r="N530" t="s">
        <v>8269</v>
      </c>
      <c r="O530" s="10">
        <v>102</v>
      </c>
      <c r="P530">
        <v>152.5</v>
      </c>
      <c r="Q530" t="s">
        <v>8324</v>
      </c>
      <c r="R530" t="s">
        <v>8327</v>
      </c>
      <c r="S530" s="14">
        <v>42512.58321759259</v>
      </c>
      <c r="T530" s="14">
        <v>42526.58321759259</v>
      </c>
    </row>
    <row r="531" spans="1:20" ht="240" x14ac:dyDescent="0.25">
      <c r="A531">
        <v>3356</v>
      </c>
      <c r="B531" s="3" t="s">
        <v>3355</v>
      </c>
      <c r="C531" s="3" t="s">
        <v>7466</v>
      </c>
      <c r="D531" s="9">
        <v>1500</v>
      </c>
      <c r="E531" s="8">
        <v>1521</v>
      </c>
      <c r="F531" t="s">
        <v>8218</v>
      </c>
      <c r="G531" t="s">
        <v>8224</v>
      </c>
      <c r="H531" t="s">
        <v>8246</v>
      </c>
      <c r="I531">
        <v>1468611272</v>
      </c>
      <c r="J531">
        <v>1466019272</v>
      </c>
      <c r="K531" t="b">
        <v>0</v>
      </c>
      <c r="L531">
        <v>27</v>
      </c>
      <c r="M531" t="b">
        <v>1</v>
      </c>
      <c r="N531" t="s">
        <v>8269</v>
      </c>
      <c r="O531" s="10">
        <v>101</v>
      </c>
      <c r="P531">
        <v>56.33</v>
      </c>
      <c r="Q531" t="s">
        <v>8324</v>
      </c>
      <c r="R531" t="s">
        <v>8327</v>
      </c>
      <c r="S531" s="14">
        <v>42536.815648148149</v>
      </c>
      <c r="T531" s="14">
        <v>42566.815648148149</v>
      </c>
    </row>
    <row r="532" spans="1:20" ht="240" x14ac:dyDescent="0.25">
      <c r="A532">
        <v>3511</v>
      </c>
      <c r="B532" s="3" t="s">
        <v>3510</v>
      </c>
      <c r="C532" s="3" t="s">
        <v>7621</v>
      </c>
      <c r="D532" s="9">
        <v>1500</v>
      </c>
      <c r="E532" s="8">
        <v>1518</v>
      </c>
      <c r="F532" t="s">
        <v>8218</v>
      </c>
      <c r="G532" t="s">
        <v>8224</v>
      </c>
      <c r="H532" t="s">
        <v>8246</v>
      </c>
      <c r="I532">
        <v>1415385000</v>
      </c>
      <c r="J532">
        <v>1413406695</v>
      </c>
      <c r="K532" t="b">
        <v>0</v>
      </c>
      <c r="L532">
        <v>19</v>
      </c>
      <c r="M532" t="b">
        <v>1</v>
      </c>
      <c r="N532" t="s">
        <v>8269</v>
      </c>
      <c r="O532" s="10">
        <v>101</v>
      </c>
      <c r="P532">
        <v>79.89</v>
      </c>
      <c r="Q532" t="s">
        <v>8324</v>
      </c>
      <c r="R532" t="s">
        <v>8327</v>
      </c>
      <c r="S532" s="14">
        <v>41927.873784722222</v>
      </c>
      <c r="T532" s="14">
        <v>41950.770833333336</v>
      </c>
    </row>
    <row r="533" spans="1:20" ht="270" x14ac:dyDescent="0.25">
      <c r="A533">
        <v>3501</v>
      </c>
      <c r="B533" s="3" t="s">
        <v>3500</v>
      </c>
      <c r="C533" s="3" t="s">
        <v>7611</v>
      </c>
      <c r="D533" s="9">
        <v>1500</v>
      </c>
      <c r="E533" s="8">
        <v>1510</v>
      </c>
      <c r="F533" t="s">
        <v>8218</v>
      </c>
      <c r="G533" t="s">
        <v>8224</v>
      </c>
      <c r="H533" t="s">
        <v>8246</v>
      </c>
      <c r="I533">
        <v>1441995595</v>
      </c>
      <c r="J533">
        <v>1439835595</v>
      </c>
      <c r="K533" t="b">
        <v>0</v>
      </c>
      <c r="L533">
        <v>42</v>
      </c>
      <c r="M533" t="b">
        <v>1</v>
      </c>
      <c r="N533" t="s">
        <v>8269</v>
      </c>
      <c r="O533" s="10">
        <v>101</v>
      </c>
      <c r="P533">
        <v>35.950000000000003</v>
      </c>
      <c r="Q533" t="s">
        <v>8324</v>
      </c>
      <c r="R533" t="s">
        <v>8327</v>
      </c>
      <c r="S533" s="14">
        <v>42233.763831018514</v>
      </c>
      <c r="T533" s="14">
        <v>42258.763831018514</v>
      </c>
    </row>
    <row r="534" spans="1:20" ht="165" x14ac:dyDescent="0.25">
      <c r="A534">
        <v>3658</v>
      </c>
      <c r="B534" s="3" t="s">
        <v>3655</v>
      </c>
      <c r="C534" s="3" t="s">
        <v>7768</v>
      </c>
      <c r="D534" s="9">
        <v>1500</v>
      </c>
      <c r="E534" s="8">
        <v>1510</v>
      </c>
      <c r="F534" t="s">
        <v>8218</v>
      </c>
      <c r="G534" t="s">
        <v>8223</v>
      </c>
      <c r="H534" t="s">
        <v>8245</v>
      </c>
      <c r="I534">
        <v>1404273540</v>
      </c>
      <c r="J534">
        <v>1400272580</v>
      </c>
      <c r="K534" t="b">
        <v>0</v>
      </c>
      <c r="L534">
        <v>20</v>
      </c>
      <c r="M534" t="b">
        <v>1</v>
      </c>
      <c r="N534" t="s">
        <v>8269</v>
      </c>
      <c r="O534" s="10">
        <v>101</v>
      </c>
      <c r="P534">
        <v>75.5</v>
      </c>
      <c r="Q534" t="s">
        <v>8324</v>
      </c>
      <c r="R534" t="s">
        <v>8327</v>
      </c>
      <c r="S534" s="14">
        <v>41775.858564814815</v>
      </c>
      <c r="T534" s="14">
        <v>41822.165972222225</v>
      </c>
    </row>
    <row r="535" spans="1:20" ht="270" x14ac:dyDescent="0.25">
      <c r="A535">
        <v>3701</v>
      </c>
      <c r="B535" s="3" t="s">
        <v>3698</v>
      </c>
      <c r="C535" s="3" t="s">
        <v>7811</v>
      </c>
      <c r="D535" s="9">
        <v>1500</v>
      </c>
      <c r="E535" s="8">
        <v>1505</v>
      </c>
      <c r="F535" t="s">
        <v>8218</v>
      </c>
      <c r="G535" t="s">
        <v>8224</v>
      </c>
      <c r="H535" t="s">
        <v>8246</v>
      </c>
      <c r="I535">
        <v>1433422793</v>
      </c>
      <c r="J535">
        <v>1430830793</v>
      </c>
      <c r="K535" t="b">
        <v>0</v>
      </c>
      <c r="L535">
        <v>39</v>
      </c>
      <c r="M535" t="b">
        <v>1</v>
      </c>
      <c r="N535" t="s">
        <v>8269</v>
      </c>
      <c r="O535" s="10">
        <v>100</v>
      </c>
      <c r="P535">
        <v>38.590000000000003</v>
      </c>
      <c r="Q535" t="s">
        <v>8324</v>
      </c>
      <c r="R535" t="s">
        <v>8327</v>
      </c>
      <c r="S535" s="14">
        <v>42129.541585648149</v>
      </c>
      <c r="T535" s="14">
        <v>42159.541585648149</v>
      </c>
    </row>
    <row r="536" spans="1:20" ht="270" x14ac:dyDescent="0.25">
      <c r="A536">
        <v>3578</v>
      </c>
      <c r="B536" s="3" t="s">
        <v>3577</v>
      </c>
      <c r="C536" s="3" t="s">
        <v>7688</v>
      </c>
      <c r="D536" s="9">
        <v>1500</v>
      </c>
      <c r="E536" s="8">
        <v>1500.2</v>
      </c>
      <c r="F536" t="s">
        <v>8218</v>
      </c>
      <c r="G536" t="s">
        <v>8224</v>
      </c>
      <c r="H536" t="s">
        <v>8246</v>
      </c>
      <c r="I536">
        <v>1462037777</v>
      </c>
      <c r="J536">
        <v>1459445777</v>
      </c>
      <c r="K536" t="b">
        <v>0</v>
      </c>
      <c r="L536">
        <v>37</v>
      </c>
      <c r="M536" t="b">
        <v>1</v>
      </c>
      <c r="N536" t="s">
        <v>8269</v>
      </c>
      <c r="O536" s="10">
        <v>100</v>
      </c>
      <c r="P536">
        <v>40.549999999999997</v>
      </c>
      <c r="Q536" t="s">
        <v>8324</v>
      </c>
      <c r="R536" t="s">
        <v>8327</v>
      </c>
      <c r="S536" s="14">
        <v>42460.733530092592</v>
      </c>
      <c r="T536" s="14">
        <v>42490.733530092592</v>
      </c>
    </row>
    <row r="537" spans="1:20" ht="285" x14ac:dyDescent="0.25">
      <c r="A537">
        <v>3227</v>
      </c>
      <c r="B537" s="3" t="s">
        <v>3227</v>
      </c>
      <c r="C537" s="3" t="s">
        <v>7337</v>
      </c>
      <c r="D537" s="9">
        <v>1200</v>
      </c>
      <c r="E537" s="8">
        <v>1500</v>
      </c>
      <c r="F537" t="s">
        <v>8218</v>
      </c>
      <c r="G537" t="s">
        <v>8224</v>
      </c>
      <c r="H537" t="s">
        <v>8246</v>
      </c>
      <c r="I537">
        <v>1484687436</v>
      </c>
      <c r="J537">
        <v>1482095436</v>
      </c>
      <c r="K537" t="b">
        <v>0</v>
      </c>
      <c r="L537">
        <v>30</v>
      </c>
      <c r="M537" t="b">
        <v>1</v>
      </c>
      <c r="N537" t="s">
        <v>8269</v>
      </c>
      <c r="O537" s="10">
        <v>125</v>
      </c>
      <c r="P537">
        <v>50</v>
      </c>
      <c r="Q537" t="s">
        <v>8324</v>
      </c>
      <c r="R537" t="s">
        <v>8327</v>
      </c>
      <c r="S537" s="14">
        <v>42722.882361111115</v>
      </c>
      <c r="T537" s="14">
        <v>42752.882361111115</v>
      </c>
    </row>
    <row r="538" spans="1:20" ht="240" x14ac:dyDescent="0.25">
      <c r="A538">
        <v>3427</v>
      </c>
      <c r="B538" s="3" t="s">
        <v>3426</v>
      </c>
      <c r="C538" s="3" t="s">
        <v>7537</v>
      </c>
      <c r="D538" s="9">
        <v>1500</v>
      </c>
      <c r="E538" s="8">
        <v>1500</v>
      </c>
      <c r="F538" t="s">
        <v>8218</v>
      </c>
      <c r="G538" t="s">
        <v>8224</v>
      </c>
      <c r="H538" t="s">
        <v>8246</v>
      </c>
      <c r="I538">
        <v>1404314952</v>
      </c>
      <c r="J538">
        <v>1401722952</v>
      </c>
      <c r="K538" t="b">
        <v>0</v>
      </c>
      <c r="L538">
        <v>29</v>
      </c>
      <c r="M538" t="b">
        <v>1</v>
      </c>
      <c r="N538" t="s">
        <v>8269</v>
      </c>
      <c r="O538" s="10">
        <v>100</v>
      </c>
      <c r="P538">
        <v>51.72</v>
      </c>
      <c r="Q538" t="s">
        <v>8324</v>
      </c>
      <c r="R538" t="s">
        <v>8327</v>
      </c>
      <c r="S538" s="14">
        <v>41792.645277777774</v>
      </c>
      <c r="T538" s="14">
        <v>41822.645277777774</v>
      </c>
    </row>
    <row r="539" spans="1:20" ht="300" x14ac:dyDescent="0.25">
      <c r="A539">
        <v>3493</v>
      </c>
      <c r="B539" s="3" t="s">
        <v>3492</v>
      </c>
      <c r="C539" s="3" t="s">
        <v>7603</v>
      </c>
      <c r="D539" s="9">
        <v>1500</v>
      </c>
      <c r="E539" s="8">
        <v>1500</v>
      </c>
      <c r="F539" t="s">
        <v>8218</v>
      </c>
      <c r="G539" t="s">
        <v>8223</v>
      </c>
      <c r="H539" t="s">
        <v>8245</v>
      </c>
      <c r="I539">
        <v>1408252260</v>
      </c>
      <c r="J539">
        <v>1406580436</v>
      </c>
      <c r="K539" t="b">
        <v>0</v>
      </c>
      <c r="L539">
        <v>29</v>
      </c>
      <c r="M539" t="b">
        <v>1</v>
      </c>
      <c r="N539" t="s">
        <v>8269</v>
      </c>
      <c r="O539" s="10">
        <v>100</v>
      </c>
      <c r="P539">
        <v>51.72</v>
      </c>
      <c r="Q539" t="s">
        <v>8324</v>
      </c>
      <c r="R539" t="s">
        <v>8327</v>
      </c>
      <c r="S539" s="14">
        <v>41848.866157407407</v>
      </c>
      <c r="T539" s="14">
        <v>41868.21597222222</v>
      </c>
    </row>
    <row r="540" spans="1:20" ht="300" x14ac:dyDescent="0.25">
      <c r="A540">
        <v>3581</v>
      </c>
      <c r="B540" s="3" t="s">
        <v>3580</v>
      </c>
      <c r="C540" s="3" t="s">
        <v>7691</v>
      </c>
      <c r="D540" s="9">
        <v>1500</v>
      </c>
      <c r="E540" s="8">
        <v>1500</v>
      </c>
      <c r="F540" t="s">
        <v>8218</v>
      </c>
      <c r="G540" t="s">
        <v>8224</v>
      </c>
      <c r="H540" t="s">
        <v>8246</v>
      </c>
      <c r="I540">
        <v>1406719110</v>
      </c>
      <c r="J540">
        <v>1405509510</v>
      </c>
      <c r="K540" t="b">
        <v>0</v>
      </c>
      <c r="L540">
        <v>45</v>
      </c>
      <c r="M540" t="b">
        <v>1</v>
      </c>
      <c r="N540" t="s">
        <v>8269</v>
      </c>
      <c r="O540" s="10">
        <v>100</v>
      </c>
      <c r="P540">
        <v>33.33</v>
      </c>
      <c r="Q540" t="s">
        <v>8324</v>
      </c>
      <c r="R540" t="s">
        <v>8327</v>
      </c>
      <c r="S540" s="14">
        <v>41836.471180555556</v>
      </c>
      <c r="T540" s="14">
        <v>41850.471180555556</v>
      </c>
    </row>
    <row r="541" spans="1:20" ht="285" x14ac:dyDescent="0.25">
      <c r="A541">
        <v>3902</v>
      </c>
      <c r="B541" s="3" t="s">
        <v>3899</v>
      </c>
      <c r="C541" s="3" t="s">
        <v>8010</v>
      </c>
      <c r="D541" s="9">
        <v>3000</v>
      </c>
      <c r="E541" s="8">
        <v>1465</v>
      </c>
      <c r="F541" t="s">
        <v>8220</v>
      </c>
      <c r="G541" t="s">
        <v>8224</v>
      </c>
      <c r="H541" t="s">
        <v>8246</v>
      </c>
      <c r="I541">
        <v>1479125642</v>
      </c>
      <c r="J541">
        <v>1476962042</v>
      </c>
      <c r="K541" t="b">
        <v>0</v>
      </c>
      <c r="L541">
        <v>31</v>
      </c>
      <c r="M541" t="b">
        <v>0</v>
      </c>
      <c r="N541" t="s">
        <v>8269</v>
      </c>
      <c r="O541" s="10">
        <v>49</v>
      </c>
      <c r="P541">
        <v>47.26</v>
      </c>
      <c r="Q541" t="s">
        <v>8324</v>
      </c>
      <c r="R541" t="s">
        <v>8327</v>
      </c>
      <c r="S541" s="14">
        <v>42663.468078703707</v>
      </c>
      <c r="T541" s="14">
        <v>42688.509745370371</v>
      </c>
    </row>
    <row r="542" spans="1:20" ht="225" x14ac:dyDescent="0.25">
      <c r="A542">
        <v>3180</v>
      </c>
      <c r="B542" s="3" t="s">
        <v>3180</v>
      </c>
      <c r="C542" s="3" t="s">
        <v>7290</v>
      </c>
      <c r="D542" s="9">
        <v>1200</v>
      </c>
      <c r="E542" s="8">
        <v>1437</v>
      </c>
      <c r="F542" t="s">
        <v>8218</v>
      </c>
      <c r="G542" t="s">
        <v>8224</v>
      </c>
      <c r="H542" t="s">
        <v>8246</v>
      </c>
      <c r="I542">
        <v>1403258049</v>
      </c>
      <c r="J542">
        <v>1400666049</v>
      </c>
      <c r="K542" t="b">
        <v>1</v>
      </c>
      <c r="L542">
        <v>45</v>
      </c>
      <c r="M542" t="b">
        <v>1</v>
      </c>
      <c r="N542" t="s">
        <v>8269</v>
      </c>
      <c r="O542" s="10">
        <v>120</v>
      </c>
      <c r="P542">
        <v>31.93</v>
      </c>
      <c r="Q542" t="s">
        <v>8324</v>
      </c>
      <c r="R542" t="s">
        <v>8327</v>
      </c>
      <c r="S542" s="14">
        <v>41780.412604166668</v>
      </c>
      <c r="T542" s="14">
        <v>41810.412604166668</v>
      </c>
    </row>
    <row r="543" spans="1:20" ht="300" x14ac:dyDescent="0.25">
      <c r="A543">
        <v>3833</v>
      </c>
      <c r="B543" s="3" t="s">
        <v>3830</v>
      </c>
      <c r="C543" s="3" t="s">
        <v>7942</v>
      </c>
      <c r="D543" s="9">
        <v>1200</v>
      </c>
      <c r="E543" s="8">
        <v>1400</v>
      </c>
      <c r="F543" t="s">
        <v>8218</v>
      </c>
      <c r="G543" t="s">
        <v>8228</v>
      </c>
      <c r="H543" t="s">
        <v>8250</v>
      </c>
      <c r="I543">
        <v>1417460940</v>
      </c>
      <c r="J543">
        <v>1416516972</v>
      </c>
      <c r="K543" t="b">
        <v>0</v>
      </c>
      <c r="L543">
        <v>20</v>
      </c>
      <c r="M543" t="b">
        <v>1</v>
      </c>
      <c r="N543" t="s">
        <v>8269</v>
      </c>
      <c r="O543" s="10">
        <v>117</v>
      </c>
      <c r="P543">
        <v>70</v>
      </c>
      <c r="Q543" t="s">
        <v>8324</v>
      </c>
      <c r="R543" t="s">
        <v>8327</v>
      </c>
      <c r="S543" s="14">
        <v>41963.872361111105</v>
      </c>
      <c r="T543" s="14">
        <v>41974.797916666663</v>
      </c>
    </row>
    <row r="544" spans="1:20" ht="300" x14ac:dyDescent="0.25">
      <c r="A544">
        <v>3522</v>
      </c>
      <c r="B544" s="3" t="s">
        <v>3521</v>
      </c>
      <c r="C544" s="3" t="s">
        <v>7632</v>
      </c>
      <c r="D544" s="9">
        <v>1395</v>
      </c>
      <c r="E544" s="8">
        <v>1395</v>
      </c>
      <c r="F544" t="s">
        <v>8218</v>
      </c>
      <c r="G544" t="s">
        <v>8224</v>
      </c>
      <c r="H544" t="s">
        <v>8246</v>
      </c>
      <c r="I544">
        <v>1442311560</v>
      </c>
      <c r="J544">
        <v>1439924246</v>
      </c>
      <c r="K544" t="b">
        <v>0</v>
      </c>
      <c r="L544">
        <v>34</v>
      </c>
      <c r="M544" t="b">
        <v>1</v>
      </c>
      <c r="N544" t="s">
        <v>8269</v>
      </c>
      <c r="O544" s="10">
        <v>100</v>
      </c>
      <c r="P544">
        <v>41.03</v>
      </c>
      <c r="Q544" t="s">
        <v>8324</v>
      </c>
      <c r="R544" t="s">
        <v>8327</v>
      </c>
      <c r="S544" s="14">
        <v>42234.789884259255</v>
      </c>
      <c r="T544" s="14">
        <v>42262.420833333337</v>
      </c>
    </row>
    <row r="545" spans="1:20" ht="270" x14ac:dyDescent="0.25">
      <c r="A545">
        <v>3923</v>
      </c>
      <c r="B545" s="3" t="s">
        <v>3920</v>
      </c>
      <c r="C545" s="3" t="s">
        <v>8031</v>
      </c>
      <c r="D545" s="9">
        <v>11500</v>
      </c>
      <c r="E545" s="8">
        <v>1384</v>
      </c>
      <c r="F545" t="s">
        <v>8220</v>
      </c>
      <c r="G545" t="s">
        <v>8224</v>
      </c>
      <c r="H545" t="s">
        <v>8246</v>
      </c>
      <c r="I545">
        <v>1428622271</v>
      </c>
      <c r="J545">
        <v>1426203071</v>
      </c>
      <c r="K545" t="b">
        <v>0</v>
      </c>
      <c r="L545">
        <v>17</v>
      </c>
      <c r="M545" t="b">
        <v>0</v>
      </c>
      <c r="N545" t="s">
        <v>8269</v>
      </c>
      <c r="O545" s="10">
        <v>12</v>
      </c>
      <c r="P545">
        <v>81.41</v>
      </c>
      <c r="Q545" t="s">
        <v>8324</v>
      </c>
      <c r="R545" t="s">
        <v>8327</v>
      </c>
      <c r="S545" s="14">
        <v>42075.979988425926</v>
      </c>
      <c r="T545" s="14">
        <v>42103.979988425926</v>
      </c>
    </row>
    <row r="546" spans="1:20" ht="270" x14ac:dyDescent="0.25">
      <c r="A546">
        <v>3669</v>
      </c>
      <c r="B546" s="3" t="s">
        <v>3666</v>
      </c>
      <c r="C546" s="3" t="s">
        <v>7779</v>
      </c>
      <c r="D546" s="9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 s="10">
        <v>138</v>
      </c>
      <c r="P546">
        <v>81.290000000000006</v>
      </c>
      <c r="Q546" t="s">
        <v>8324</v>
      </c>
      <c r="R546" t="s">
        <v>8327</v>
      </c>
      <c r="S546" s="14">
        <v>42136.675196759257</v>
      </c>
      <c r="T546" s="14">
        <v>42166.675196759257</v>
      </c>
    </row>
    <row r="547" spans="1:20" ht="240" x14ac:dyDescent="0.25">
      <c r="A547">
        <v>3449</v>
      </c>
      <c r="B547" s="3" t="s">
        <v>3448</v>
      </c>
      <c r="C547" s="3" t="s">
        <v>7559</v>
      </c>
      <c r="D547" s="9">
        <v>800</v>
      </c>
      <c r="E547" s="8">
        <v>1365</v>
      </c>
      <c r="F547" t="s">
        <v>8218</v>
      </c>
      <c r="G547" t="s">
        <v>8223</v>
      </c>
      <c r="H547" t="s">
        <v>8245</v>
      </c>
      <c r="I547">
        <v>1468036800</v>
      </c>
      <c r="J547">
        <v>1465607738</v>
      </c>
      <c r="K547" t="b">
        <v>0</v>
      </c>
      <c r="L547">
        <v>20</v>
      </c>
      <c r="M547" t="b">
        <v>1</v>
      </c>
      <c r="N547" t="s">
        <v>8269</v>
      </c>
      <c r="O547" s="10">
        <v>171</v>
      </c>
      <c r="P547">
        <v>68.25</v>
      </c>
      <c r="Q547" t="s">
        <v>8324</v>
      </c>
      <c r="R547" t="s">
        <v>8327</v>
      </c>
      <c r="S547" s="14">
        <v>42532.052523148144</v>
      </c>
      <c r="T547" s="14">
        <v>42560.166666666672</v>
      </c>
    </row>
    <row r="548" spans="1:20" ht="240" x14ac:dyDescent="0.25">
      <c r="A548">
        <v>2918</v>
      </c>
      <c r="B548" s="3" t="s">
        <v>2918</v>
      </c>
      <c r="C548" s="3" t="s">
        <v>7028</v>
      </c>
      <c r="D548" s="9">
        <v>5000</v>
      </c>
      <c r="E548" s="8">
        <v>1362</v>
      </c>
      <c r="F548" t="s">
        <v>8220</v>
      </c>
      <c r="G548" t="s">
        <v>8223</v>
      </c>
      <c r="H548" t="s">
        <v>8245</v>
      </c>
      <c r="I548">
        <v>1446131207</v>
      </c>
      <c r="J548">
        <v>1443712007</v>
      </c>
      <c r="K548" t="b">
        <v>0</v>
      </c>
      <c r="L548">
        <v>20</v>
      </c>
      <c r="M548" t="b">
        <v>0</v>
      </c>
      <c r="N548" t="s">
        <v>8269</v>
      </c>
      <c r="O548" s="10">
        <v>27</v>
      </c>
      <c r="P548">
        <v>68.099999999999994</v>
      </c>
      <c r="Q548" t="s">
        <v>8324</v>
      </c>
      <c r="R548" t="s">
        <v>8327</v>
      </c>
      <c r="S548" s="14">
        <v>42278.629710648151</v>
      </c>
      <c r="T548" s="14">
        <v>42306.629710648151</v>
      </c>
    </row>
    <row r="549" spans="1:20" ht="255" x14ac:dyDescent="0.25">
      <c r="A549">
        <v>2834</v>
      </c>
      <c r="B549" s="3" t="s">
        <v>2834</v>
      </c>
      <c r="C549" s="3" t="s">
        <v>6944</v>
      </c>
      <c r="D549" s="9">
        <v>800</v>
      </c>
      <c r="E549" s="8">
        <v>1360</v>
      </c>
      <c r="F549" t="s">
        <v>8218</v>
      </c>
      <c r="G549" t="s">
        <v>8224</v>
      </c>
      <c r="H549" t="s">
        <v>8246</v>
      </c>
      <c r="I549">
        <v>1422658930</v>
      </c>
      <c r="J549">
        <v>1421362930</v>
      </c>
      <c r="K549" t="b">
        <v>0</v>
      </c>
      <c r="L549">
        <v>21</v>
      </c>
      <c r="M549" t="b">
        <v>1</v>
      </c>
      <c r="N549" t="s">
        <v>8269</v>
      </c>
      <c r="O549" s="10">
        <v>170</v>
      </c>
      <c r="P549">
        <v>64.760000000000005</v>
      </c>
      <c r="Q549" t="s">
        <v>8324</v>
      </c>
      <c r="R549" t="s">
        <v>8327</v>
      </c>
      <c r="S549" s="14">
        <v>42019.959837962961</v>
      </c>
      <c r="T549" s="14">
        <v>42034.959837962961</v>
      </c>
    </row>
    <row r="550" spans="1:20" ht="270" x14ac:dyDescent="0.25">
      <c r="A550">
        <v>4077</v>
      </c>
      <c r="B550" s="3" t="s">
        <v>4073</v>
      </c>
      <c r="C550" s="3" t="s">
        <v>8180</v>
      </c>
      <c r="D550" s="9">
        <v>15000</v>
      </c>
      <c r="E550" s="8">
        <v>1335</v>
      </c>
      <c r="F550" t="s">
        <v>8220</v>
      </c>
      <c r="G550" t="s">
        <v>8223</v>
      </c>
      <c r="H550" t="s">
        <v>8245</v>
      </c>
      <c r="I550">
        <v>1482339794</v>
      </c>
      <c r="J550">
        <v>1479747794</v>
      </c>
      <c r="K550" t="b">
        <v>0</v>
      </c>
      <c r="L550">
        <v>6</v>
      </c>
      <c r="M550" t="b">
        <v>0</v>
      </c>
      <c r="N550" t="s">
        <v>8269</v>
      </c>
      <c r="O550" s="10">
        <v>9</v>
      </c>
      <c r="P550">
        <v>222.5</v>
      </c>
      <c r="Q550" t="s">
        <v>8324</v>
      </c>
      <c r="R550" t="s">
        <v>8327</v>
      </c>
      <c r="S550" s="14">
        <v>42695.7105787037</v>
      </c>
      <c r="T550" s="14">
        <v>42725.7105787037</v>
      </c>
    </row>
    <row r="551" spans="1:20" ht="120" x14ac:dyDescent="0.25">
      <c r="A551">
        <v>528</v>
      </c>
      <c r="B551" s="3" t="s">
        <v>529</v>
      </c>
      <c r="C551" s="3" t="s">
        <v>4638</v>
      </c>
      <c r="D551" s="9">
        <v>1150</v>
      </c>
      <c r="E551" s="8">
        <v>1330</v>
      </c>
      <c r="F551" t="s">
        <v>8218</v>
      </c>
      <c r="G551" t="s">
        <v>8223</v>
      </c>
      <c r="H551" t="s">
        <v>8245</v>
      </c>
      <c r="I551">
        <v>1434921600</v>
      </c>
      <c r="J551">
        <v>1433109907</v>
      </c>
      <c r="K551" t="b">
        <v>0</v>
      </c>
      <c r="L551">
        <v>30</v>
      </c>
      <c r="M551" t="b">
        <v>1</v>
      </c>
      <c r="N551" t="s">
        <v>8269</v>
      </c>
      <c r="O551" s="10">
        <v>116</v>
      </c>
      <c r="P551">
        <v>44.33</v>
      </c>
      <c r="Q551" t="s">
        <v>8324</v>
      </c>
      <c r="R551" t="s">
        <v>8327</v>
      </c>
      <c r="S551" s="14">
        <v>42155.920219907406</v>
      </c>
      <c r="T551" s="14">
        <v>42176.888888888891</v>
      </c>
    </row>
    <row r="552" spans="1:20" ht="255" x14ac:dyDescent="0.25">
      <c r="A552">
        <v>2800</v>
      </c>
      <c r="B552" s="3" t="s">
        <v>2800</v>
      </c>
      <c r="C552" s="3" t="s">
        <v>6910</v>
      </c>
      <c r="D552" s="9">
        <v>1000</v>
      </c>
      <c r="E552" s="8">
        <v>1330</v>
      </c>
      <c r="F552" t="s">
        <v>8218</v>
      </c>
      <c r="G552" t="s">
        <v>8224</v>
      </c>
      <c r="H552" t="s">
        <v>8246</v>
      </c>
      <c r="I552">
        <v>1420377366</v>
      </c>
      <c r="J552">
        <v>1415193366</v>
      </c>
      <c r="K552" t="b">
        <v>0</v>
      </c>
      <c r="L552">
        <v>31</v>
      </c>
      <c r="M552" t="b">
        <v>1</v>
      </c>
      <c r="N552" t="s">
        <v>8269</v>
      </c>
      <c r="O552" s="10">
        <v>133</v>
      </c>
      <c r="P552">
        <v>42.9</v>
      </c>
      <c r="Q552" t="s">
        <v>8324</v>
      </c>
      <c r="R552" t="s">
        <v>8327</v>
      </c>
      <c r="S552" s="14">
        <v>41948.552847222221</v>
      </c>
      <c r="T552" s="14">
        <v>42008.552847222221</v>
      </c>
    </row>
    <row r="553" spans="1:20" ht="180" x14ac:dyDescent="0.25">
      <c r="A553">
        <v>2781</v>
      </c>
      <c r="B553" s="3" t="s">
        <v>2781</v>
      </c>
      <c r="C553" s="3" t="s">
        <v>6891</v>
      </c>
      <c r="D553" s="9">
        <v>1250</v>
      </c>
      <c r="E553" s="8">
        <v>1316</v>
      </c>
      <c r="F553" t="s">
        <v>8218</v>
      </c>
      <c r="G553" t="s">
        <v>8223</v>
      </c>
      <c r="H553" t="s">
        <v>8245</v>
      </c>
      <c r="I553">
        <v>1423724400</v>
      </c>
      <c r="J553">
        <v>1421274954</v>
      </c>
      <c r="K553" t="b">
        <v>0</v>
      </c>
      <c r="L553">
        <v>28</v>
      </c>
      <c r="M553" t="b">
        <v>1</v>
      </c>
      <c r="N553" t="s">
        <v>8269</v>
      </c>
      <c r="O553" s="10">
        <v>105</v>
      </c>
      <c r="P553">
        <v>47</v>
      </c>
      <c r="Q553" t="s">
        <v>8324</v>
      </c>
      <c r="R553" t="s">
        <v>8327</v>
      </c>
      <c r="S553" s="14">
        <v>42018.94159722222</v>
      </c>
      <c r="T553" s="14">
        <v>42047.291666666672</v>
      </c>
    </row>
    <row r="554" spans="1:20" ht="285" x14ac:dyDescent="0.25">
      <c r="A554">
        <v>3935</v>
      </c>
      <c r="B554" s="3" t="s">
        <v>3932</v>
      </c>
      <c r="C554" s="3" t="s">
        <v>8043</v>
      </c>
      <c r="D554" s="9">
        <v>3000</v>
      </c>
      <c r="E554" s="8">
        <v>1315</v>
      </c>
      <c r="F554" t="s">
        <v>8220</v>
      </c>
      <c r="G554" t="s">
        <v>8224</v>
      </c>
      <c r="H554" t="s">
        <v>8246</v>
      </c>
      <c r="I554">
        <v>1443973546</v>
      </c>
      <c r="J554">
        <v>1438789546</v>
      </c>
      <c r="K554" t="b">
        <v>0</v>
      </c>
      <c r="L554">
        <v>23</v>
      </c>
      <c r="M554" t="b">
        <v>0</v>
      </c>
      <c r="N554" t="s">
        <v>8269</v>
      </c>
      <c r="O554" s="10">
        <v>44</v>
      </c>
      <c r="P554">
        <v>57.17</v>
      </c>
      <c r="Q554" t="s">
        <v>8324</v>
      </c>
      <c r="R554" t="s">
        <v>8327</v>
      </c>
      <c r="S554" s="14">
        <v>42221.656782407401</v>
      </c>
      <c r="T554" s="14">
        <v>42281.656782407401</v>
      </c>
    </row>
    <row r="555" spans="1:20" ht="225" x14ac:dyDescent="0.25">
      <c r="A555">
        <v>3232</v>
      </c>
      <c r="B555" s="3" t="s">
        <v>3232</v>
      </c>
      <c r="C555" s="3" t="s">
        <v>7342</v>
      </c>
      <c r="D555" s="9">
        <v>1000</v>
      </c>
      <c r="E555" s="8">
        <v>1312</v>
      </c>
      <c r="F555" t="s">
        <v>8218</v>
      </c>
      <c r="G555" t="s">
        <v>8223</v>
      </c>
      <c r="H555" t="s">
        <v>8245</v>
      </c>
      <c r="I555">
        <v>1462334340</v>
      </c>
      <c r="J555">
        <v>1459711917</v>
      </c>
      <c r="K555" t="b">
        <v>1</v>
      </c>
      <c r="L555">
        <v>26</v>
      </c>
      <c r="M555" t="b">
        <v>1</v>
      </c>
      <c r="N555" t="s">
        <v>8269</v>
      </c>
      <c r="O555" s="10">
        <v>131</v>
      </c>
      <c r="P555">
        <v>50.46</v>
      </c>
      <c r="Q555" t="s">
        <v>8324</v>
      </c>
      <c r="R555" t="s">
        <v>8327</v>
      </c>
      <c r="S555" s="14">
        <v>42463.81385416667</v>
      </c>
      <c r="T555" s="14">
        <v>42494.165972222225</v>
      </c>
    </row>
    <row r="556" spans="1:20" ht="285" x14ac:dyDescent="0.25">
      <c r="A556">
        <v>3977</v>
      </c>
      <c r="B556" s="3" t="s">
        <v>3974</v>
      </c>
      <c r="C556" s="3" t="s">
        <v>8084</v>
      </c>
      <c r="D556" s="9">
        <v>90000</v>
      </c>
      <c r="E556" s="8">
        <v>1305</v>
      </c>
      <c r="F556" t="s">
        <v>8220</v>
      </c>
      <c r="G556" t="s">
        <v>8223</v>
      </c>
      <c r="H556" t="s">
        <v>8245</v>
      </c>
      <c r="I556">
        <v>1469213732</v>
      </c>
      <c r="J556">
        <v>1466621732</v>
      </c>
      <c r="K556" t="b">
        <v>0</v>
      </c>
      <c r="L556">
        <v>6</v>
      </c>
      <c r="M556" t="b">
        <v>0</v>
      </c>
      <c r="N556" t="s">
        <v>8269</v>
      </c>
      <c r="O556" s="10">
        <v>1</v>
      </c>
      <c r="P556">
        <v>217.5</v>
      </c>
      <c r="Q556" t="s">
        <v>8324</v>
      </c>
      <c r="R556" t="s">
        <v>8327</v>
      </c>
      <c r="S556" s="14">
        <v>42543.788564814815</v>
      </c>
      <c r="T556" s="14">
        <v>42573.788564814815</v>
      </c>
    </row>
    <row r="557" spans="1:20" ht="315" x14ac:dyDescent="0.25">
      <c r="A557">
        <v>3149</v>
      </c>
      <c r="B557" s="3" t="s">
        <v>3149</v>
      </c>
      <c r="C557" s="3" t="s">
        <v>7259</v>
      </c>
      <c r="D557" s="9">
        <v>1250</v>
      </c>
      <c r="E557" s="8">
        <v>1300</v>
      </c>
      <c r="F557" t="s">
        <v>8218</v>
      </c>
      <c r="G557" t="s">
        <v>8223</v>
      </c>
      <c r="H557" t="s">
        <v>8245</v>
      </c>
      <c r="I557">
        <v>1354845600</v>
      </c>
      <c r="J557">
        <v>1352766300</v>
      </c>
      <c r="K557" t="b">
        <v>1</v>
      </c>
      <c r="L557">
        <v>25</v>
      </c>
      <c r="M557" t="b">
        <v>1</v>
      </c>
      <c r="N557" t="s">
        <v>8269</v>
      </c>
      <c r="O557" s="10">
        <v>104</v>
      </c>
      <c r="P557">
        <v>52</v>
      </c>
      <c r="Q557" t="s">
        <v>8324</v>
      </c>
      <c r="R557" t="s">
        <v>8327</v>
      </c>
      <c r="S557" s="14">
        <v>41226.017361111109</v>
      </c>
      <c r="T557" s="14">
        <v>41250.083333333336</v>
      </c>
    </row>
    <row r="558" spans="1:20" ht="270" x14ac:dyDescent="0.25">
      <c r="A558">
        <v>3703</v>
      </c>
      <c r="B558" s="3" t="s">
        <v>3700</v>
      </c>
      <c r="C558" s="3" t="s">
        <v>7813</v>
      </c>
      <c r="D558" s="9">
        <v>1050</v>
      </c>
      <c r="E558" s="8">
        <v>1296</v>
      </c>
      <c r="F558" t="s">
        <v>8218</v>
      </c>
      <c r="G558" t="s">
        <v>8223</v>
      </c>
      <c r="H558" t="s">
        <v>8245</v>
      </c>
      <c r="I558">
        <v>1471071540</v>
      </c>
      <c r="J558">
        <v>1467720388</v>
      </c>
      <c r="K558" t="b">
        <v>0</v>
      </c>
      <c r="L558">
        <v>30</v>
      </c>
      <c r="M558" t="b">
        <v>1</v>
      </c>
      <c r="N558" t="s">
        <v>8269</v>
      </c>
      <c r="O558" s="10">
        <v>123</v>
      </c>
      <c r="P558">
        <v>43.2</v>
      </c>
      <c r="Q558" t="s">
        <v>8324</v>
      </c>
      <c r="R558" t="s">
        <v>8327</v>
      </c>
      <c r="S558" s="14">
        <v>42556.504490740743</v>
      </c>
      <c r="T558" s="14">
        <v>42595.290972222225</v>
      </c>
    </row>
    <row r="559" spans="1:20" ht="105" x14ac:dyDescent="0.25">
      <c r="A559">
        <v>3531</v>
      </c>
      <c r="B559" s="3" t="s">
        <v>3530</v>
      </c>
      <c r="C559" s="3" t="s">
        <v>7641</v>
      </c>
      <c r="D559" s="9">
        <v>1000</v>
      </c>
      <c r="E559" s="8">
        <v>1280</v>
      </c>
      <c r="F559" t="s">
        <v>8218</v>
      </c>
      <c r="G559" t="s">
        <v>8223</v>
      </c>
      <c r="H559" t="s">
        <v>8245</v>
      </c>
      <c r="I559">
        <v>1467301334</v>
      </c>
      <c r="J559">
        <v>1464709334</v>
      </c>
      <c r="K559" t="b">
        <v>0</v>
      </c>
      <c r="L559">
        <v>26</v>
      </c>
      <c r="M559" t="b">
        <v>1</v>
      </c>
      <c r="N559" t="s">
        <v>8269</v>
      </c>
      <c r="O559" s="10">
        <v>128</v>
      </c>
      <c r="P559">
        <v>49.23</v>
      </c>
      <c r="Q559" t="s">
        <v>8324</v>
      </c>
      <c r="R559" t="s">
        <v>8327</v>
      </c>
      <c r="S559" s="14">
        <v>42521.654328703706</v>
      </c>
      <c r="T559" s="14">
        <v>42551.654328703706</v>
      </c>
    </row>
    <row r="560" spans="1:20" ht="270" x14ac:dyDescent="0.25">
      <c r="A560">
        <v>3490</v>
      </c>
      <c r="B560" s="3" t="s">
        <v>3489</v>
      </c>
      <c r="C560" s="3" t="s">
        <v>7600</v>
      </c>
      <c r="D560" s="9">
        <v>1000</v>
      </c>
      <c r="E560" s="8">
        <v>1275</v>
      </c>
      <c r="F560" t="s">
        <v>8218</v>
      </c>
      <c r="G560" t="s">
        <v>8223</v>
      </c>
      <c r="H560" t="s">
        <v>8245</v>
      </c>
      <c r="I560">
        <v>1460574924</v>
      </c>
      <c r="J560">
        <v>1457982924</v>
      </c>
      <c r="K560" t="b">
        <v>0</v>
      </c>
      <c r="L560">
        <v>27</v>
      </c>
      <c r="M560" t="b">
        <v>1</v>
      </c>
      <c r="N560" t="s">
        <v>8269</v>
      </c>
      <c r="O560" s="10">
        <v>128</v>
      </c>
      <c r="P560">
        <v>47.22</v>
      </c>
      <c r="Q560" t="s">
        <v>8324</v>
      </c>
      <c r="R560" t="s">
        <v>8327</v>
      </c>
      <c r="S560" s="14">
        <v>42443.802361111113</v>
      </c>
      <c r="T560" s="14">
        <v>42473.802361111113</v>
      </c>
    </row>
    <row r="561" spans="1:20" ht="285" x14ac:dyDescent="0.25">
      <c r="A561">
        <v>3541</v>
      </c>
      <c r="B561" s="3" t="s">
        <v>3540</v>
      </c>
      <c r="C561" s="3" t="s">
        <v>7651</v>
      </c>
      <c r="D561" s="9">
        <v>1200</v>
      </c>
      <c r="E561" s="8">
        <v>1260</v>
      </c>
      <c r="F561" t="s">
        <v>8218</v>
      </c>
      <c r="G561" t="s">
        <v>8224</v>
      </c>
      <c r="H561" t="s">
        <v>8246</v>
      </c>
      <c r="I561">
        <v>1441042275</v>
      </c>
      <c r="J561">
        <v>1438882275</v>
      </c>
      <c r="K561" t="b">
        <v>0</v>
      </c>
      <c r="L561">
        <v>32</v>
      </c>
      <c r="M561" t="b">
        <v>1</v>
      </c>
      <c r="N561" t="s">
        <v>8269</v>
      </c>
      <c r="O561" s="10">
        <v>105</v>
      </c>
      <c r="P561">
        <v>39.380000000000003</v>
      </c>
      <c r="Q561" t="s">
        <v>8324</v>
      </c>
      <c r="R561" t="s">
        <v>8327</v>
      </c>
      <c r="S561" s="14">
        <v>42222.730034722219</v>
      </c>
      <c r="T561" s="14">
        <v>42247.730034722219</v>
      </c>
    </row>
    <row r="562" spans="1:20" ht="165" x14ac:dyDescent="0.25">
      <c r="A562">
        <v>3692</v>
      </c>
      <c r="B562" s="3" t="s">
        <v>3689</v>
      </c>
      <c r="C562" s="3" t="s">
        <v>7802</v>
      </c>
      <c r="D562" s="9">
        <v>1000</v>
      </c>
      <c r="E562" s="8">
        <v>1260</v>
      </c>
      <c r="F562" t="s">
        <v>8218</v>
      </c>
      <c r="G562" t="s">
        <v>8223</v>
      </c>
      <c r="H562" t="s">
        <v>8245</v>
      </c>
      <c r="I562">
        <v>1411084800</v>
      </c>
      <c r="J562">
        <v>1410304179</v>
      </c>
      <c r="K562" t="b">
        <v>0</v>
      </c>
      <c r="L562">
        <v>17</v>
      </c>
      <c r="M562" t="b">
        <v>1</v>
      </c>
      <c r="N562" t="s">
        <v>8269</v>
      </c>
      <c r="O562" s="10">
        <v>126</v>
      </c>
      <c r="P562">
        <v>74.12</v>
      </c>
      <c r="Q562" t="s">
        <v>8324</v>
      </c>
      <c r="R562" t="s">
        <v>8327</v>
      </c>
      <c r="S562" s="14">
        <v>41891.96503472222</v>
      </c>
      <c r="T562" s="14">
        <v>41901</v>
      </c>
    </row>
    <row r="563" spans="1:20" ht="315" x14ac:dyDescent="0.25">
      <c r="A563">
        <v>3323</v>
      </c>
      <c r="B563" s="3" t="s">
        <v>3323</v>
      </c>
      <c r="C563" s="3" t="s">
        <v>7433</v>
      </c>
      <c r="D563" s="9">
        <v>1000</v>
      </c>
      <c r="E563" s="8">
        <v>1259</v>
      </c>
      <c r="F563" t="s">
        <v>8218</v>
      </c>
      <c r="G563" t="s">
        <v>8224</v>
      </c>
      <c r="H563" t="s">
        <v>8246</v>
      </c>
      <c r="I563">
        <v>1474793208</v>
      </c>
      <c r="J563">
        <v>1472201208</v>
      </c>
      <c r="K563" t="b">
        <v>0</v>
      </c>
      <c r="L563">
        <v>49</v>
      </c>
      <c r="M563" t="b">
        <v>1</v>
      </c>
      <c r="N563" t="s">
        <v>8269</v>
      </c>
      <c r="O563" s="10">
        <v>126</v>
      </c>
      <c r="P563">
        <v>25.69</v>
      </c>
      <c r="Q563" t="s">
        <v>8324</v>
      </c>
      <c r="R563" t="s">
        <v>8327</v>
      </c>
      <c r="S563" s="14">
        <v>42608.36583333333</v>
      </c>
      <c r="T563" s="14">
        <v>42638.36583333333</v>
      </c>
    </row>
    <row r="564" spans="1:20" ht="285" x14ac:dyDescent="0.25">
      <c r="A564">
        <v>3832</v>
      </c>
      <c r="B564" s="3" t="s">
        <v>3829</v>
      </c>
      <c r="C564" s="3" t="s">
        <v>7941</v>
      </c>
      <c r="D564" s="9">
        <v>1200</v>
      </c>
      <c r="E564" s="8">
        <v>1256</v>
      </c>
      <c r="F564" t="s">
        <v>8218</v>
      </c>
      <c r="G564" t="s">
        <v>8223</v>
      </c>
      <c r="H564" t="s">
        <v>8245</v>
      </c>
      <c r="I564">
        <v>1455936335</v>
      </c>
      <c r="J564">
        <v>1452048335</v>
      </c>
      <c r="K564" t="b">
        <v>0</v>
      </c>
      <c r="L564">
        <v>9</v>
      </c>
      <c r="M564" t="b">
        <v>1</v>
      </c>
      <c r="N564" t="s">
        <v>8269</v>
      </c>
      <c r="O564" s="10">
        <v>105</v>
      </c>
      <c r="P564">
        <v>139.56</v>
      </c>
      <c r="Q564" t="s">
        <v>8324</v>
      </c>
      <c r="R564" t="s">
        <v>8327</v>
      </c>
      <c r="S564" s="14">
        <v>42375.114988425921</v>
      </c>
      <c r="T564" s="14">
        <v>42420.114988425921</v>
      </c>
    </row>
    <row r="565" spans="1:20" ht="255" x14ac:dyDescent="0.25">
      <c r="A565">
        <v>3226</v>
      </c>
      <c r="B565" s="3" t="s">
        <v>3226</v>
      </c>
      <c r="C565" s="3" t="s">
        <v>7336</v>
      </c>
      <c r="D565" s="9">
        <v>1200</v>
      </c>
      <c r="E565" s="8">
        <v>1250</v>
      </c>
      <c r="F565" t="s">
        <v>8218</v>
      </c>
      <c r="G565" t="s">
        <v>8224</v>
      </c>
      <c r="H565" t="s">
        <v>8246</v>
      </c>
      <c r="I565">
        <v>1446213612</v>
      </c>
      <c r="J565">
        <v>1443621612</v>
      </c>
      <c r="K565" t="b">
        <v>1</v>
      </c>
      <c r="L565">
        <v>21</v>
      </c>
      <c r="M565" t="b">
        <v>1</v>
      </c>
      <c r="N565" t="s">
        <v>8269</v>
      </c>
      <c r="O565" s="10">
        <v>104</v>
      </c>
      <c r="P565">
        <v>59.52</v>
      </c>
      <c r="Q565" t="s">
        <v>8324</v>
      </c>
      <c r="R565" t="s">
        <v>8327</v>
      </c>
      <c r="S565" s="14">
        <v>42277.583472222221</v>
      </c>
      <c r="T565" s="14">
        <v>42307.583472222221</v>
      </c>
    </row>
    <row r="566" spans="1:20" ht="225" x14ac:dyDescent="0.25">
      <c r="A566">
        <v>3613</v>
      </c>
      <c r="B566" s="3" t="s">
        <v>3612</v>
      </c>
      <c r="C566" s="3" t="s">
        <v>7723</v>
      </c>
      <c r="D566" s="9">
        <v>1250</v>
      </c>
      <c r="E566" s="8">
        <v>1250</v>
      </c>
      <c r="F566" t="s">
        <v>8218</v>
      </c>
      <c r="G566" t="s">
        <v>8223</v>
      </c>
      <c r="H566" t="s">
        <v>8245</v>
      </c>
      <c r="I566">
        <v>1403964574</v>
      </c>
      <c r="J566">
        <v>1401372574</v>
      </c>
      <c r="K566" t="b">
        <v>0</v>
      </c>
      <c r="L566">
        <v>20</v>
      </c>
      <c r="M566" t="b">
        <v>1</v>
      </c>
      <c r="N566" t="s">
        <v>8269</v>
      </c>
      <c r="O566" s="10">
        <v>100</v>
      </c>
      <c r="P566">
        <v>62.5</v>
      </c>
      <c r="Q566" t="s">
        <v>8324</v>
      </c>
      <c r="R566" t="s">
        <v>8327</v>
      </c>
      <c r="S566" s="14">
        <v>41788.58997685185</v>
      </c>
      <c r="T566" s="14">
        <v>41818.58997685185</v>
      </c>
    </row>
    <row r="567" spans="1:20" ht="255" x14ac:dyDescent="0.25">
      <c r="A567">
        <v>3716</v>
      </c>
      <c r="B567" s="3" t="s">
        <v>3713</v>
      </c>
      <c r="C567" s="3" t="s">
        <v>7826</v>
      </c>
      <c r="D567" s="9">
        <v>800</v>
      </c>
      <c r="E567" s="8">
        <v>1246</v>
      </c>
      <c r="F567" t="s">
        <v>8218</v>
      </c>
      <c r="G567" t="s">
        <v>8223</v>
      </c>
      <c r="H567" t="s">
        <v>8245</v>
      </c>
      <c r="I567">
        <v>1453411109</v>
      </c>
      <c r="J567">
        <v>1450819109</v>
      </c>
      <c r="K567" t="b">
        <v>0</v>
      </c>
      <c r="L567">
        <v>24</v>
      </c>
      <c r="M567" t="b">
        <v>1</v>
      </c>
      <c r="N567" t="s">
        <v>8269</v>
      </c>
      <c r="O567" s="10">
        <v>156</v>
      </c>
      <c r="P567">
        <v>51.92</v>
      </c>
      <c r="Q567" t="s">
        <v>8324</v>
      </c>
      <c r="R567" t="s">
        <v>8327</v>
      </c>
      <c r="S567" s="14">
        <v>42360.887835648144</v>
      </c>
      <c r="T567" s="14">
        <v>42390.887835648144</v>
      </c>
    </row>
    <row r="568" spans="1:20" ht="270" x14ac:dyDescent="0.25">
      <c r="A568">
        <v>3399</v>
      </c>
      <c r="B568" s="3" t="s">
        <v>3398</v>
      </c>
      <c r="C568" s="3" t="s">
        <v>7509</v>
      </c>
      <c r="D568" s="9">
        <v>1200</v>
      </c>
      <c r="E568" s="8">
        <v>1245</v>
      </c>
      <c r="F568" t="s">
        <v>8218</v>
      </c>
      <c r="G568" t="s">
        <v>8224</v>
      </c>
      <c r="H568" t="s">
        <v>8246</v>
      </c>
      <c r="I568">
        <v>1424556325</v>
      </c>
      <c r="J568">
        <v>1421964325</v>
      </c>
      <c r="K568" t="b">
        <v>0</v>
      </c>
      <c r="L568">
        <v>46</v>
      </c>
      <c r="M568" t="b">
        <v>1</v>
      </c>
      <c r="N568" t="s">
        <v>8269</v>
      </c>
      <c r="O568" s="10">
        <v>104</v>
      </c>
      <c r="P568">
        <v>27.07</v>
      </c>
      <c r="Q568" t="s">
        <v>8324</v>
      </c>
      <c r="R568" t="s">
        <v>8327</v>
      </c>
      <c r="S568" s="14">
        <v>42026.920428240745</v>
      </c>
      <c r="T568" s="14">
        <v>42056.920428240745</v>
      </c>
    </row>
    <row r="569" spans="1:20" ht="285" x14ac:dyDescent="0.25">
      <c r="A569">
        <v>3591</v>
      </c>
      <c r="B569" s="3" t="s">
        <v>3590</v>
      </c>
      <c r="C569" s="3" t="s">
        <v>7701</v>
      </c>
      <c r="D569" s="9">
        <v>700</v>
      </c>
      <c r="E569" s="8">
        <v>1225</v>
      </c>
      <c r="F569" t="s">
        <v>8218</v>
      </c>
      <c r="G569" t="s">
        <v>8223</v>
      </c>
      <c r="H569" t="s">
        <v>8245</v>
      </c>
      <c r="I569">
        <v>1422075540</v>
      </c>
      <c r="J569">
        <v>1419979544</v>
      </c>
      <c r="K569" t="b">
        <v>0</v>
      </c>
      <c r="L569">
        <v>18</v>
      </c>
      <c r="M569" t="b">
        <v>1</v>
      </c>
      <c r="N569" t="s">
        <v>8269</v>
      </c>
      <c r="O569" s="10">
        <v>175</v>
      </c>
      <c r="P569">
        <v>68.06</v>
      </c>
      <c r="Q569" t="s">
        <v>8324</v>
      </c>
      <c r="R569" t="s">
        <v>8327</v>
      </c>
      <c r="S569" s="14">
        <v>42003.948425925926</v>
      </c>
      <c r="T569" s="14">
        <v>42028.207638888889</v>
      </c>
    </row>
    <row r="570" spans="1:20" ht="210" x14ac:dyDescent="0.25">
      <c r="A570">
        <v>3981</v>
      </c>
      <c r="B570" s="3" t="s">
        <v>3358</v>
      </c>
      <c r="C570" s="3" t="s">
        <v>7469</v>
      </c>
      <c r="D570" s="9">
        <v>30000</v>
      </c>
      <c r="E570" s="8">
        <v>1225</v>
      </c>
      <c r="F570" t="s">
        <v>8220</v>
      </c>
      <c r="G570" t="s">
        <v>8223</v>
      </c>
      <c r="H570" t="s">
        <v>8245</v>
      </c>
      <c r="I570">
        <v>1468729149</v>
      </c>
      <c r="J570">
        <v>1463545149</v>
      </c>
      <c r="K570" t="b">
        <v>0</v>
      </c>
      <c r="L570">
        <v>7</v>
      </c>
      <c r="M570" t="b">
        <v>0</v>
      </c>
      <c r="N570" t="s">
        <v>8269</v>
      </c>
      <c r="O570" s="10">
        <v>4</v>
      </c>
      <c r="P570">
        <v>175</v>
      </c>
      <c r="Q570" t="s">
        <v>8324</v>
      </c>
      <c r="R570" t="s">
        <v>8327</v>
      </c>
      <c r="S570" s="14">
        <v>42508.179965277777</v>
      </c>
      <c r="T570" s="14">
        <v>42568.179965277777</v>
      </c>
    </row>
    <row r="571" spans="1:20" ht="285" x14ac:dyDescent="0.25">
      <c r="A571">
        <v>3165</v>
      </c>
      <c r="B571" s="3" t="s">
        <v>3165</v>
      </c>
      <c r="C571" s="3" t="s">
        <v>7275</v>
      </c>
      <c r="D571" s="9">
        <v>750</v>
      </c>
      <c r="E571" s="8">
        <v>1220</v>
      </c>
      <c r="F571" t="s">
        <v>8218</v>
      </c>
      <c r="G571" t="s">
        <v>8223</v>
      </c>
      <c r="H571" t="s">
        <v>8245</v>
      </c>
      <c r="I571">
        <v>1304395140</v>
      </c>
      <c r="J571">
        <v>1302493760</v>
      </c>
      <c r="K571" t="b">
        <v>1</v>
      </c>
      <c r="L571">
        <v>21</v>
      </c>
      <c r="M571" t="b">
        <v>1</v>
      </c>
      <c r="N571" t="s">
        <v>8269</v>
      </c>
      <c r="O571" s="10">
        <v>163</v>
      </c>
      <c r="P571">
        <v>58.1</v>
      </c>
      <c r="Q571" t="s">
        <v>8324</v>
      </c>
      <c r="R571" t="s">
        <v>8327</v>
      </c>
      <c r="S571" s="14">
        <v>40644.159259259257</v>
      </c>
      <c r="T571" s="14">
        <v>40666.165972222225</v>
      </c>
    </row>
    <row r="572" spans="1:20" ht="255" x14ac:dyDescent="0.25">
      <c r="A572">
        <v>2962</v>
      </c>
      <c r="B572" s="3" t="s">
        <v>2962</v>
      </c>
      <c r="C572" s="3" t="s">
        <v>7072</v>
      </c>
      <c r="D572" s="9">
        <v>1000</v>
      </c>
      <c r="E572" s="8">
        <v>1218</v>
      </c>
      <c r="F572" t="s">
        <v>8218</v>
      </c>
      <c r="G572" t="s">
        <v>8223</v>
      </c>
      <c r="H572" t="s">
        <v>8245</v>
      </c>
      <c r="I572">
        <v>1425193140</v>
      </c>
      <c r="J572">
        <v>1422769906</v>
      </c>
      <c r="K572" t="b">
        <v>0</v>
      </c>
      <c r="L572">
        <v>20</v>
      </c>
      <c r="M572" t="b">
        <v>1</v>
      </c>
      <c r="N572" t="s">
        <v>8269</v>
      </c>
      <c r="O572" s="10">
        <v>122</v>
      </c>
      <c r="P572">
        <v>60.9</v>
      </c>
      <c r="Q572" t="s">
        <v>8324</v>
      </c>
      <c r="R572" t="s">
        <v>8327</v>
      </c>
      <c r="S572" s="14">
        <v>42036.24428240741</v>
      </c>
      <c r="T572" s="14">
        <v>42064.290972222225</v>
      </c>
    </row>
    <row r="573" spans="1:20" ht="285" x14ac:dyDescent="0.25">
      <c r="A573">
        <v>3537</v>
      </c>
      <c r="B573" s="3" t="s">
        <v>3536</v>
      </c>
      <c r="C573" s="3" t="s">
        <v>7647</v>
      </c>
      <c r="D573" s="9">
        <v>675</v>
      </c>
      <c r="E573" s="8">
        <v>1218</v>
      </c>
      <c r="F573" t="s">
        <v>8218</v>
      </c>
      <c r="G573" t="s">
        <v>8228</v>
      </c>
      <c r="H573" t="s">
        <v>8250</v>
      </c>
      <c r="I573">
        <v>1416211140</v>
      </c>
      <c r="J573">
        <v>1413016216</v>
      </c>
      <c r="K573" t="b">
        <v>0</v>
      </c>
      <c r="L573">
        <v>28</v>
      </c>
      <c r="M573" t="b">
        <v>1</v>
      </c>
      <c r="N573" t="s">
        <v>8269</v>
      </c>
      <c r="O573" s="10">
        <v>180</v>
      </c>
      <c r="P573">
        <v>43.5</v>
      </c>
      <c r="Q573" t="s">
        <v>8324</v>
      </c>
      <c r="R573" t="s">
        <v>8327</v>
      </c>
      <c r="S573" s="14">
        <v>41923.354351851849</v>
      </c>
      <c r="T573" s="14">
        <v>41960.332638888889</v>
      </c>
    </row>
    <row r="574" spans="1:20" ht="270" x14ac:dyDescent="0.25">
      <c r="A574">
        <v>3458</v>
      </c>
      <c r="B574" s="3" t="s">
        <v>3457</v>
      </c>
      <c r="C574" s="3" t="s">
        <v>7568</v>
      </c>
      <c r="D574" s="9">
        <v>978</v>
      </c>
      <c r="E574" s="8">
        <v>1216</v>
      </c>
      <c r="F574" t="s">
        <v>8218</v>
      </c>
      <c r="G574" t="s">
        <v>8223</v>
      </c>
      <c r="H574" t="s">
        <v>8245</v>
      </c>
      <c r="I574">
        <v>1422937620</v>
      </c>
      <c r="J574">
        <v>1420606303</v>
      </c>
      <c r="K574" t="b">
        <v>0</v>
      </c>
      <c r="L574">
        <v>27</v>
      </c>
      <c r="M574" t="b">
        <v>1</v>
      </c>
      <c r="N574" t="s">
        <v>8269</v>
      </c>
      <c r="O574" s="10">
        <v>124</v>
      </c>
      <c r="P574">
        <v>45.04</v>
      </c>
      <c r="Q574" t="s">
        <v>8324</v>
      </c>
      <c r="R574" t="s">
        <v>8327</v>
      </c>
      <c r="S574" s="14">
        <v>42011.202581018515</v>
      </c>
      <c r="T574" s="14">
        <v>42038.185416666667</v>
      </c>
    </row>
    <row r="575" spans="1:20" ht="285" x14ac:dyDescent="0.25">
      <c r="A575">
        <v>1296</v>
      </c>
      <c r="B575" s="3" t="s">
        <v>1297</v>
      </c>
      <c r="C575" s="3" t="s">
        <v>5406</v>
      </c>
      <c r="D575" s="9">
        <v>850</v>
      </c>
      <c r="E575" s="8">
        <v>1200</v>
      </c>
      <c r="F575" t="s">
        <v>8218</v>
      </c>
      <c r="G575" t="s">
        <v>8224</v>
      </c>
      <c r="H575" t="s">
        <v>8246</v>
      </c>
      <c r="I575">
        <v>1457914373</v>
      </c>
      <c r="J575">
        <v>1456189973</v>
      </c>
      <c r="K575" t="b">
        <v>0</v>
      </c>
      <c r="L575">
        <v>23</v>
      </c>
      <c r="M575" t="b">
        <v>1</v>
      </c>
      <c r="N575" t="s">
        <v>8269</v>
      </c>
      <c r="O575" s="10">
        <v>141</v>
      </c>
      <c r="P575">
        <v>52.17</v>
      </c>
      <c r="Q575" t="s">
        <v>8324</v>
      </c>
      <c r="R575" t="s">
        <v>8327</v>
      </c>
      <c r="S575" s="14">
        <v>42423.050613425927</v>
      </c>
      <c r="T575" s="14">
        <v>42443.008946759262</v>
      </c>
    </row>
    <row r="576" spans="1:20" ht="180" x14ac:dyDescent="0.25">
      <c r="A576">
        <v>2782</v>
      </c>
      <c r="B576" s="3" t="s">
        <v>2782</v>
      </c>
      <c r="C576" s="3" t="s">
        <v>6892</v>
      </c>
      <c r="D576" s="9">
        <v>1000</v>
      </c>
      <c r="E576" s="8">
        <v>1200</v>
      </c>
      <c r="F576" t="s">
        <v>8218</v>
      </c>
      <c r="G576" t="s">
        <v>8223</v>
      </c>
      <c r="H576" t="s">
        <v>8245</v>
      </c>
      <c r="I576">
        <v>1424149140</v>
      </c>
      <c r="J576">
        <v>1421964718</v>
      </c>
      <c r="K576" t="b">
        <v>0</v>
      </c>
      <c r="L576">
        <v>18</v>
      </c>
      <c r="M576" t="b">
        <v>1</v>
      </c>
      <c r="N576" t="s">
        <v>8269</v>
      </c>
      <c r="O576" s="10">
        <v>120</v>
      </c>
      <c r="P576">
        <v>66.67</v>
      </c>
      <c r="Q576" t="s">
        <v>8324</v>
      </c>
      <c r="R576" t="s">
        <v>8327</v>
      </c>
      <c r="S576" s="14">
        <v>42026.924976851849</v>
      </c>
      <c r="T576" s="14">
        <v>42052.207638888889</v>
      </c>
    </row>
    <row r="577" spans="1:20" ht="255" x14ac:dyDescent="0.25">
      <c r="A577">
        <v>3343</v>
      </c>
      <c r="B577" s="3" t="s">
        <v>3343</v>
      </c>
      <c r="C577" s="3" t="s">
        <v>7453</v>
      </c>
      <c r="D577" s="9">
        <v>700</v>
      </c>
      <c r="E577" s="8">
        <v>1200</v>
      </c>
      <c r="F577" t="s">
        <v>8218</v>
      </c>
      <c r="G577" t="s">
        <v>8224</v>
      </c>
      <c r="H577" t="s">
        <v>8246</v>
      </c>
      <c r="I577">
        <v>1460553480</v>
      </c>
      <c r="J577">
        <v>1458770384</v>
      </c>
      <c r="K577" t="b">
        <v>0</v>
      </c>
      <c r="L577">
        <v>23</v>
      </c>
      <c r="M577" t="b">
        <v>1</v>
      </c>
      <c r="N577" t="s">
        <v>8269</v>
      </c>
      <c r="O577" s="10">
        <v>171</v>
      </c>
      <c r="P577">
        <v>52.17</v>
      </c>
      <c r="Q577" t="s">
        <v>8324</v>
      </c>
      <c r="R577" t="s">
        <v>8327</v>
      </c>
      <c r="S577" s="14">
        <v>42452.916481481487</v>
      </c>
      <c r="T577" s="14">
        <v>42473.554166666669</v>
      </c>
    </row>
    <row r="578" spans="1:20" ht="105" x14ac:dyDescent="0.25">
      <c r="A578">
        <v>3666</v>
      </c>
      <c r="B578" s="3" t="s">
        <v>3663</v>
      </c>
      <c r="C578" s="3" t="s">
        <v>7776</v>
      </c>
      <c r="D578" s="9">
        <v>1200</v>
      </c>
      <c r="E578" s="8">
        <v>1200</v>
      </c>
      <c r="F578" t="s">
        <v>8218</v>
      </c>
      <c r="G578" t="s">
        <v>8223</v>
      </c>
      <c r="H578" t="s">
        <v>8245</v>
      </c>
      <c r="I578">
        <v>1406185200</v>
      </c>
      <c r="J578">
        <v>1404337382</v>
      </c>
      <c r="K578" t="b">
        <v>0</v>
      </c>
      <c r="L578">
        <v>38</v>
      </c>
      <c r="M578" t="b">
        <v>1</v>
      </c>
      <c r="N578" t="s">
        <v>8269</v>
      </c>
      <c r="O578" s="10">
        <v>100</v>
      </c>
      <c r="P578">
        <v>31.58</v>
      </c>
      <c r="Q578" t="s">
        <v>8324</v>
      </c>
      <c r="R578" t="s">
        <v>8327</v>
      </c>
      <c r="S578" s="14">
        <v>41822.90488425926</v>
      </c>
      <c r="T578" s="14">
        <v>41844.291666666664</v>
      </c>
    </row>
    <row r="579" spans="1:20" ht="285" x14ac:dyDescent="0.25">
      <c r="A579">
        <v>2787</v>
      </c>
      <c r="B579" s="3" t="s">
        <v>2787</v>
      </c>
      <c r="C579" s="3" t="s">
        <v>6897</v>
      </c>
      <c r="D579" s="9">
        <v>1000</v>
      </c>
      <c r="E579" s="8">
        <v>1197</v>
      </c>
      <c r="F579" t="s">
        <v>8218</v>
      </c>
      <c r="G579" t="s">
        <v>8223</v>
      </c>
      <c r="H579" t="s">
        <v>8245</v>
      </c>
      <c r="I579">
        <v>1405658752</v>
      </c>
      <c r="J579">
        <v>1403066752</v>
      </c>
      <c r="K579" t="b">
        <v>0</v>
      </c>
      <c r="L579">
        <v>38</v>
      </c>
      <c r="M579" t="b">
        <v>1</v>
      </c>
      <c r="N579" t="s">
        <v>8269</v>
      </c>
      <c r="O579" s="10">
        <v>120</v>
      </c>
      <c r="P579">
        <v>31.5</v>
      </c>
      <c r="Q579" t="s">
        <v>8324</v>
      </c>
      <c r="R579" t="s">
        <v>8327</v>
      </c>
      <c r="S579" s="14">
        <v>41808.198518518519</v>
      </c>
      <c r="T579" s="14">
        <v>41838.198518518519</v>
      </c>
    </row>
    <row r="580" spans="1:20" ht="225" x14ac:dyDescent="0.25">
      <c r="A580">
        <v>3718</v>
      </c>
      <c r="B580" s="3" t="s">
        <v>3715</v>
      </c>
      <c r="C580" s="3" t="s">
        <v>7828</v>
      </c>
      <c r="D580" s="9">
        <v>500</v>
      </c>
      <c r="E580" s="8">
        <v>1197</v>
      </c>
      <c r="F580" t="s">
        <v>8218</v>
      </c>
      <c r="G580" t="s">
        <v>8224</v>
      </c>
      <c r="H580" t="s">
        <v>8246</v>
      </c>
      <c r="I580">
        <v>1425057075</v>
      </c>
      <c r="J580">
        <v>1422465075</v>
      </c>
      <c r="K580" t="b">
        <v>0</v>
      </c>
      <c r="L580">
        <v>46</v>
      </c>
      <c r="M580" t="b">
        <v>1</v>
      </c>
      <c r="N580" t="s">
        <v>8269</v>
      </c>
      <c r="O580" s="10">
        <v>239</v>
      </c>
      <c r="P580">
        <v>26.02</v>
      </c>
      <c r="Q580" t="s">
        <v>8324</v>
      </c>
      <c r="R580" t="s">
        <v>8327</v>
      </c>
      <c r="S580" s="14">
        <v>42032.716145833328</v>
      </c>
      <c r="T580" s="14">
        <v>42062.716145833328</v>
      </c>
    </row>
    <row r="581" spans="1:20" ht="240" x14ac:dyDescent="0.25">
      <c r="A581">
        <v>3596</v>
      </c>
      <c r="B581" s="3" t="s">
        <v>3595</v>
      </c>
      <c r="C581" s="3" t="s">
        <v>7706</v>
      </c>
      <c r="D581" s="9">
        <v>1100</v>
      </c>
      <c r="E581" s="8">
        <v>1185</v>
      </c>
      <c r="F581" t="s">
        <v>8218</v>
      </c>
      <c r="G581" t="s">
        <v>8228</v>
      </c>
      <c r="H581" t="s">
        <v>8250</v>
      </c>
      <c r="I581">
        <v>1409072982</v>
      </c>
      <c r="J581">
        <v>1407258582</v>
      </c>
      <c r="K581" t="b">
        <v>0</v>
      </c>
      <c r="L581">
        <v>15</v>
      </c>
      <c r="M581" t="b">
        <v>1</v>
      </c>
      <c r="N581" t="s">
        <v>8269</v>
      </c>
      <c r="O581" s="10">
        <v>108</v>
      </c>
      <c r="P581">
        <v>79</v>
      </c>
      <c r="Q581" t="s">
        <v>8324</v>
      </c>
      <c r="R581" t="s">
        <v>8327</v>
      </c>
      <c r="S581" s="14">
        <v>41856.715069444443</v>
      </c>
      <c r="T581" s="14">
        <v>41877.715069444443</v>
      </c>
    </row>
    <row r="582" spans="1:20" ht="285" x14ac:dyDescent="0.25">
      <c r="A582">
        <v>3565</v>
      </c>
      <c r="B582" s="3" t="s">
        <v>3564</v>
      </c>
      <c r="C582" s="3" t="s">
        <v>7675</v>
      </c>
      <c r="D582" s="9">
        <v>900</v>
      </c>
      <c r="E582" s="8">
        <v>1175</v>
      </c>
      <c r="F582" t="s">
        <v>8218</v>
      </c>
      <c r="G582" t="s">
        <v>8223</v>
      </c>
      <c r="H582" t="s">
        <v>8245</v>
      </c>
      <c r="I582">
        <v>1420048208</v>
      </c>
      <c r="J582">
        <v>1417456208</v>
      </c>
      <c r="K582" t="b">
        <v>0</v>
      </c>
      <c r="L582">
        <v>12</v>
      </c>
      <c r="M582" t="b">
        <v>1</v>
      </c>
      <c r="N582" t="s">
        <v>8269</v>
      </c>
      <c r="O582" s="10">
        <v>131</v>
      </c>
      <c r="P582">
        <v>97.92</v>
      </c>
      <c r="Q582" t="s">
        <v>8324</v>
      </c>
      <c r="R582" t="s">
        <v>8327</v>
      </c>
      <c r="S582" s="14">
        <v>41974.743148148147</v>
      </c>
      <c r="T582" s="14">
        <v>42004.743148148147</v>
      </c>
    </row>
    <row r="583" spans="1:20" ht="240" x14ac:dyDescent="0.25">
      <c r="A583">
        <v>3329</v>
      </c>
      <c r="B583" s="3" t="s">
        <v>3329</v>
      </c>
      <c r="C583" s="3" t="s">
        <v>7439</v>
      </c>
      <c r="D583" s="9">
        <v>1000</v>
      </c>
      <c r="E583" s="8">
        <v>1168</v>
      </c>
      <c r="F583" t="s">
        <v>8218</v>
      </c>
      <c r="G583" t="s">
        <v>8224</v>
      </c>
      <c r="H583" t="s">
        <v>8246</v>
      </c>
      <c r="I583">
        <v>1406502000</v>
      </c>
      <c r="J583">
        <v>1405583108</v>
      </c>
      <c r="K583" t="b">
        <v>0</v>
      </c>
      <c r="L583">
        <v>26</v>
      </c>
      <c r="M583" t="b">
        <v>1</v>
      </c>
      <c r="N583" t="s">
        <v>8269</v>
      </c>
      <c r="O583" s="10">
        <v>117</v>
      </c>
      <c r="P583">
        <v>44.92</v>
      </c>
      <c r="Q583" t="s">
        <v>8324</v>
      </c>
      <c r="R583" t="s">
        <v>8327</v>
      </c>
      <c r="S583" s="14">
        <v>41837.323009259257</v>
      </c>
      <c r="T583" s="14">
        <v>41847.958333333336</v>
      </c>
    </row>
    <row r="584" spans="1:20" ht="240" x14ac:dyDescent="0.25">
      <c r="A584">
        <v>3999</v>
      </c>
      <c r="B584" s="3" t="s">
        <v>3995</v>
      </c>
      <c r="C584" s="3" t="s">
        <v>8105</v>
      </c>
      <c r="D584" s="9">
        <v>7000</v>
      </c>
      <c r="E584" s="8">
        <v>1156</v>
      </c>
      <c r="F584" t="s">
        <v>8220</v>
      </c>
      <c r="G584" t="s">
        <v>8223</v>
      </c>
      <c r="H584" t="s">
        <v>8245</v>
      </c>
      <c r="I584">
        <v>1409514709</v>
      </c>
      <c r="J584">
        <v>1406058798</v>
      </c>
      <c r="K584" t="b">
        <v>0</v>
      </c>
      <c r="L584">
        <v>14</v>
      </c>
      <c r="M584" t="b">
        <v>0</v>
      </c>
      <c r="N584" t="s">
        <v>8269</v>
      </c>
      <c r="O584" s="10">
        <v>17</v>
      </c>
      <c r="P584">
        <v>82.57</v>
      </c>
      <c r="Q584" t="s">
        <v>8324</v>
      </c>
      <c r="R584" t="s">
        <v>8327</v>
      </c>
      <c r="S584" s="14">
        <v>41842.828680555554</v>
      </c>
      <c r="T584" s="14">
        <v>41882.827650462961</v>
      </c>
    </row>
    <row r="585" spans="1:20" ht="255" x14ac:dyDescent="0.25">
      <c r="A585">
        <v>2804</v>
      </c>
      <c r="B585" s="3" t="s">
        <v>2804</v>
      </c>
      <c r="C585" s="3" t="s">
        <v>6914</v>
      </c>
      <c r="D585" s="9">
        <v>1000</v>
      </c>
      <c r="E585" s="8">
        <v>1150</v>
      </c>
      <c r="F585" t="s">
        <v>8218</v>
      </c>
      <c r="G585" t="s">
        <v>8224</v>
      </c>
      <c r="H585" t="s">
        <v>8246</v>
      </c>
      <c r="I585">
        <v>1411987990</v>
      </c>
      <c r="J585">
        <v>1409395990</v>
      </c>
      <c r="K585" t="b">
        <v>0</v>
      </c>
      <c r="L585">
        <v>23</v>
      </c>
      <c r="M585" t="b">
        <v>1</v>
      </c>
      <c r="N585" t="s">
        <v>8269</v>
      </c>
      <c r="O585" s="10">
        <v>115</v>
      </c>
      <c r="P585">
        <v>50</v>
      </c>
      <c r="Q585" t="s">
        <v>8324</v>
      </c>
      <c r="R585" t="s">
        <v>8327</v>
      </c>
      <c r="S585" s="14">
        <v>41881.453587962962</v>
      </c>
      <c r="T585" s="14">
        <v>41911.453587962962</v>
      </c>
    </row>
    <row r="586" spans="1:20" ht="270" x14ac:dyDescent="0.25">
      <c r="A586">
        <v>2783</v>
      </c>
      <c r="B586" s="3" t="s">
        <v>2783</v>
      </c>
      <c r="C586" s="3" t="s">
        <v>6893</v>
      </c>
      <c r="D586" s="9">
        <v>1000</v>
      </c>
      <c r="E586" s="8">
        <v>1145</v>
      </c>
      <c r="F586" t="s">
        <v>8218</v>
      </c>
      <c r="G586" t="s">
        <v>8224</v>
      </c>
      <c r="H586" t="s">
        <v>8246</v>
      </c>
      <c r="I586">
        <v>1429793446</v>
      </c>
      <c r="J586">
        <v>1428583846</v>
      </c>
      <c r="K586" t="b">
        <v>0</v>
      </c>
      <c r="L586">
        <v>61</v>
      </c>
      <c r="M586" t="b">
        <v>1</v>
      </c>
      <c r="N586" t="s">
        <v>8269</v>
      </c>
      <c r="O586" s="10">
        <v>115</v>
      </c>
      <c r="P586">
        <v>18.77</v>
      </c>
      <c r="Q586" t="s">
        <v>8324</v>
      </c>
      <c r="R586" t="s">
        <v>8327</v>
      </c>
      <c r="S586" s="14">
        <v>42103.535254629634</v>
      </c>
      <c r="T586" s="14">
        <v>42117.535254629634</v>
      </c>
    </row>
    <row r="587" spans="1:20" ht="240" x14ac:dyDescent="0.25">
      <c r="A587">
        <v>2889</v>
      </c>
      <c r="B587" s="3" t="s">
        <v>2889</v>
      </c>
      <c r="C587" s="3" t="s">
        <v>6999</v>
      </c>
      <c r="D587" s="9">
        <v>3000</v>
      </c>
      <c r="E587" s="8">
        <v>1142</v>
      </c>
      <c r="F587" t="s">
        <v>8220</v>
      </c>
      <c r="G587" t="s">
        <v>8223</v>
      </c>
      <c r="H587" t="s">
        <v>8245</v>
      </c>
      <c r="I587">
        <v>1409344985</v>
      </c>
      <c r="J587">
        <v>1406752985</v>
      </c>
      <c r="K587" t="b">
        <v>0</v>
      </c>
      <c r="L587">
        <v>14</v>
      </c>
      <c r="M587" t="b">
        <v>0</v>
      </c>
      <c r="N587" t="s">
        <v>8269</v>
      </c>
      <c r="O587" s="10">
        <v>38</v>
      </c>
      <c r="P587">
        <v>81.569999999999993</v>
      </c>
      <c r="Q587" t="s">
        <v>8324</v>
      </c>
      <c r="R587" t="s">
        <v>8327</v>
      </c>
      <c r="S587" s="14">
        <v>41850.863252314812</v>
      </c>
      <c r="T587" s="14">
        <v>41880.863252314812</v>
      </c>
    </row>
    <row r="588" spans="1:20" ht="315" x14ac:dyDescent="0.25">
      <c r="A588">
        <v>3532</v>
      </c>
      <c r="B588" s="3" t="s">
        <v>3531</v>
      </c>
      <c r="C588" s="3" t="s">
        <v>7642</v>
      </c>
      <c r="D588" s="9">
        <v>960</v>
      </c>
      <c r="E588" s="8">
        <v>1142</v>
      </c>
      <c r="F588" t="s">
        <v>8218</v>
      </c>
      <c r="G588" t="s">
        <v>8223</v>
      </c>
      <c r="H588" t="s">
        <v>8245</v>
      </c>
      <c r="I588">
        <v>1411012740</v>
      </c>
      <c r="J588">
        <v>1409667827</v>
      </c>
      <c r="K588" t="b">
        <v>0</v>
      </c>
      <c r="L588">
        <v>27</v>
      </c>
      <c r="M588" t="b">
        <v>1</v>
      </c>
      <c r="N588" t="s">
        <v>8269</v>
      </c>
      <c r="O588" s="10">
        <v>119</v>
      </c>
      <c r="P588">
        <v>42.3</v>
      </c>
      <c r="Q588" t="s">
        <v>8324</v>
      </c>
      <c r="R588" t="s">
        <v>8327</v>
      </c>
      <c r="S588" s="14">
        <v>41884.599849537037</v>
      </c>
      <c r="T588" s="14">
        <v>41900.165972222225</v>
      </c>
    </row>
    <row r="589" spans="1:20" ht="255" x14ac:dyDescent="0.25">
      <c r="A589">
        <v>3619</v>
      </c>
      <c r="B589" s="3" t="s">
        <v>3617</v>
      </c>
      <c r="C589" s="3" t="s">
        <v>7729</v>
      </c>
      <c r="D589" s="9">
        <v>1000</v>
      </c>
      <c r="E589" s="8">
        <v>1130</v>
      </c>
      <c r="F589" t="s">
        <v>8218</v>
      </c>
      <c r="G589" t="s">
        <v>8223</v>
      </c>
      <c r="H589" t="s">
        <v>8245</v>
      </c>
      <c r="I589">
        <v>1479592800</v>
      </c>
      <c r="J589">
        <v>1476760226</v>
      </c>
      <c r="K589" t="b">
        <v>0</v>
      </c>
      <c r="L589">
        <v>17</v>
      </c>
      <c r="M589" t="b">
        <v>1</v>
      </c>
      <c r="N589" t="s">
        <v>8269</v>
      </c>
      <c r="O589" s="10">
        <v>113</v>
      </c>
      <c r="P589">
        <v>66.47</v>
      </c>
      <c r="Q589" t="s">
        <v>8324</v>
      </c>
      <c r="R589" t="s">
        <v>8327</v>
      </c>
      <c r="S589" s="14">
        <v>42661.132245370376</v>
      </c>
      <c r="T589" s="14">
        <v>42693.916666666672</v>
      </c>
    </row>
    <row r="590" spans="1:20" ht="315" x14ac:dyDescent="0.25">
      <c r="A590">
        <v>4052</v>
      </c>
      <c r="B590" s="3" t="s">
        <v>4048</v>
      </c>
      <c r="C590" s="3" t="s">
        <v>8156</v>
      </c>
      <c r="D590" s="9">
        <v>3000</v>
      </c>
      <c r="E590" s="8">
        <v>1126</v>
      </c>
      <c r="F590" t="s">
        <v>8220</v>
      </c>
      <c r="G590" t="s">
        <v>8223</v>
      </c>
      <c r="H590" t="s">
        <v>8245</v>
      </c>
      <c r="I590">
        <v>1413234316</v>
      </c>
      <c r="J590">
        <v>1408050316</v>
      </c>
      <c r="K590" t="b">
        <v>0</v>
      </c>
      <c r="L590">
        <v>13</v>
      </c>
      <c r="M590" t="b">
        <v>0</v>
      </c>
      <c r="N590" t="s">
        <v>8269</v>
      </c>
      <c r="O590" s="10">
        <v>38</v>
      </c>
      <c r="P590">
        <v>86.62</v>
      </c>
      <c r="Q590" t="s">
        <v>8324</v>
      </c>
      <c r="R590" t="s">
        <v>8327</v>
      </c>
      <c r="S590" s="14">
        <v>41865.878657407404</v>
      </c>
      <c r="T590" s="14">
        <v>41925.878657407404</v>
      </c>
    </row>
    <row r="591" spans="1:20" ht="285" x14ac:dyDescent="0.25">
      <c r="A591">
        <v>3546</v>
      </c>
      <c r="B591" s="3" t="s">
        <v>3545</v>
      </c>
      <c r="C591" s="3" t="s">
        <v>7656</v>
      </c>
      <c r="D591" s="9">
        <v>1100</v>
      </c>
      <c r="E591" s="8">
        <v>1125</v>
      </c>
      <c r="F591" t="s">
        <v>8218</v>
      </c>
      <c r="G591" t="s">
        <v>8223</v>
      </c>
      <c r="H591" t="s">
        <v>8245</v>
      </c>
      <c r="I591">
        <v>1427860740</v>
      </c>
      <c r="J591">
        <v>1426002684</v>
      </c>
      <c r="K591" t="b">
        <v>0</v>
      </c>
      <c r="L591">
        <v>19</v>
      </c>
      <c r="M591" t="b">
        <v>1</v>
      </c>
      <c r="N591" t="s">
        <v>8269</v>
      </c>
      <c r="O591" s="10">
        <v>102</v>
      </c>
      <c r="P591">
        <v>59.21</v>
      </c>
      <c r="Q591" t="s">
        <v>8324</v>
      </c>
      <c r="R591" t="s">
        <v>8327</v>
      </c>
      <c r="S591" s="14">
        <v>42073.660694444443</v>
      </c>
      <c r="T591" s="14">
        <v>42095.165972222225</v>
      </c>
    </row>
    <row r="592" spans="1:20" ht="285" x14ac:dyDescent="0.25">
      <c r="A592">
        <v>3435</v>
      </c>
      <c r="B592" s="3" t="s">
        <v>3434</v>
      </c>
      <c r="C592" s="3" t="s">
        <v>7545</v>
      </c>
      <c r="D592" s="9">
        <v>1000</v>
      </c>
      <c r="E592" s="8">
        <v>1120</v>
      </c>
      <c r="F592" t="s">
        <v>8218</v>
      </c>
      <c r="G592" t="s">
        <v>8223</v>
      </c>
      <c r="H592" t="s">
        <v>8245</v>
      </c>
      <c r="I592">
        <v>1470538800</v>
      </c>
      <c r="J592">
        <v>1469112493</v>
      </c>
      <c r="K592" t="b">
        <v>0</v>
      </c>
      <c r="L592">
        <v>19</v>
      </c>
      <c r="M592" t="b">
        <v>1</v>
      </c>
      <c r="N592" t="s">
        <v>8269</v>
      </c>
      <c r="O592" s="10">
        <v>112</v>
      </c>
      <c r="P592">
        <v>58.95</v>
      </c>
      <c r="Q592" t="s">
        <v>8324</v>
      </c>
      <c r="R592" t="s">
        <v>8327</v>
      </c>
      <c r="S592" s="14">
        <v>42572.61681712963</v>
      </c>
      <c r="T592" s="14">
        <v>42589.125</v>
      </c>
    </row>
    <row r="593" spans="1:20" ht="315" x14ac:dyDescent="0.25">
      <c r="A593">
        <v>3681</v>
      </c>
      <c r="B593" s="3" t="s">
        <v>3678</v>
      </c>
      <c r="C593" s="3" t="s">
        <v>7791</v>
      </c>
      <c r="D593" s="9">
        <v>1000</v>
      </c>
      <c r="E593" s="8">
        <v>1119</v>
      </c>
      <c r="F593" t="s">
        <v>8218</v>
      </c>
      <c r="G593" t="s">
        <v>8223</v>
      </c>
      <c r="H593" t="s">
        <v>8245</v>
      </c>
      <c r="I593">
        <v>1452872290</v>
      </c>
      <c r="J593">
        <v>1452008290</v>
      </c>
      <c r="K593" t="b">
        <v>0</v>
      </c>
      <c r="L593">
        <v>18</v>
      </c>
      <c r="M593" t="b">
        <v>1</v>
      </c>
      <c r="N593" t="s">
        <v>8269</v>
      </c>
      <c r="O593" s="10">
        <v>112</v>
      </c>
      <c r="P593">
        <v>62.17</v>
      </c>
      <c r="Q593" t="s">
        <v>8324</v>
      </c>
      <c r="R593" t="s">
        <v>8327</v>
      </c>
      <c r="S593" s="14">
        <v>42374.651504629626</v>
      </c>
      <c r="T593" s="14">
        <v>42384.651504629626</v>
      </c>
    </row>
    <row r="594" spans="1:20" ht="240" x14ac:dyDescent="0.25">
      <c r="A594">
        <v>3317</v>
      </c>
      <c r="B594" s="3" t="s">
        <v>3317</v>
      </c>
      <c r="C594" s="3" t="s">
        <v>7427</v>
      </c>
      <c r="D594" s="9">
        <v>1050</v>
      </c>
      <c r="E594" s="8">
        <v>1115</v>
      </c>
      <c r="F594" t="s">
        <v>8218</v>
      </c>
      <c r="G594" t="s">
        <v>8223</v>
      </c>
      <c r="H594" t="s">
        <v>8245</v>
      </c>
      <c r="I594">
        <v>1465347424</v>
      </c>
      <c r="J594">
        <v>1462755424</v>
      </c>
      <c r="K594" t="b">
        <v>0</v>
      </c>
      <c r="L594">
        <v>18</v>
      </c>
      <c r="M594" t="b">
        <v>1</v>
      </c>
      <c r="N594" t="s">
        <v>8269</v>
      </c>
      <c r="O594" s="10">
        <v>106</v>
      </c>
      <c r="P594">
        <v>61.94</v>
      </c>
      <c r="Q594" t="s">
        <v>8324</v>
      </c>
      <c r="R594" t="s">
        <v>8327</v>
      </c>
      <c r="S594" s="14">
        <v>42499.039629629624</v>
      </c>
      <c r="T594" s="14">
        <v>42529.039629629624</v>
      </c>
    </row>
    <row r="595" spans="1:20" ht="285" x14ac:dyDescent="0.25">
      <c r="A595">
        <v>3391</v>
      </c>
      <c r="B595" s="3" t="s">
        <v>3390</v>
      </c>
      <c r="C595" s="3" t="s">
        <v>7501</v>
      </c>
      <c r="D595" s="9">
        <v>500</v>
      </c>
      <c r="E595" s="8">
        <v>1115</v>
      </c>
      <c r="F595" t="s">
        <v>8218</v>
      </c>
      <c r="G595" t="s">
        <v>8223</v>
      </c>
      <c r="H595" t="s">
        <v>8245</v>
      </c>
      <c r="I595">
        <v>1407536880</v>
      </c>
      <c r="J595">
        <v>1404997548</v>
      </c>
      <c r="K595" t="b">
        <v>0</v>
      </c>
      <c r="L595">
        <v>18</v>
      </c>
      <c r="M595" t="b">
        <v>1</v>
      </c>
      <c r="N595" t="s">
        <v>8269</v>
      </c>
      <c r="O595" s="10">
        <v>223</v>
      </c>
      <c r="P595">
        <v>61.94</v>
      </c>
      <c r="Q595" t="s">
        <v>8324</v>
      </c>
      <c r="R595" t="s">
        <v>8327</v>
      </c>
      <c r="S595" s="14">
        <v>41830.545694444445</v>
      </c>
      <c r="T595" s="14">
        <v>41859.936111111114</v>
      </c>
    </row>
    <row r="596" spans="1:20" ht="285" x14ac:dyDescent="0.25">
      <c r="A596">
        <v>3568</v>
      </c>
      <c r="B596" s="3" t="s">
        <v>3567</v>
      </c>
      <c r="C596" s="3" t="s">
        <v>7678</v>
      </c>
      <c r="D596" s="9">
        <v>1000</v>
      </c>
      <c r="E596" s="8">
        <v>1110</v>
      </c>
      <c r="F596" t="s">
        <v>8218</v>
      </c>
      <c r="G596" t="s">
        <v>8223</v>
      </c>
      <c r="H596" t="s">
        <v>8245</v>
      </c>
      <c r="I596">
        <v>1410975994</v>
      </c>
      <c r="J596">
        <v>1408383994</v>
      </c>
      <c r="K596" t="b">
        <v>0</v>
      </c>
      <c r="L596">
        <v>19</v>
      </c>
      <c r="M596" t="b">
        <v>1</v>
      </c>
      <c r="N596" t="s">
        <v>8269</v>
      </c>
      <c r="O596" s="10">
        <v>111</v>
      </c>
      <c r="P596">
        <v>58.42</v>
      </c>
      <c r="Q596" t="s">
        <v>8324</v>
      </c>
      <c r="R596" t="s">
        <v>8327</v>
      </c>
      <c r="S596" s="14">
        <v>41869.740671296298</v>
      </c>
      <c r="T596" s="14">
        <v>41899.740671296298</v>
      </c>
    </row>
    <row r="597" spans="1:20" ht="270" x14ac:dyDescent="0.25">
      <c r="A597">
        <v>3366</v>
      </c>
      <c r="B597" s="3" t="s">
        <v>3365</v>
      </c>
      <c r="C597" s="3" t="s">
        <v>7476</v>
      </c>
      <c r="D597" s="9">
        <v>500</v>
      </c>
      <c r="E597" s="8">
        <v>1105</v>
      </c>
      <c r="F597" t="s">
        <v>8218</v>
      </c>
      <c r="G597" t="s">
        <v>8223</v>
      </c>
      <c r="H597" t="s">
        <v>8245</v>
      </c>
      <c r="I597">
        <v>1431481037</v>
      </c>
      <c r="J597">
        <v>1428889037</v>
      </c>
      <c r="K597" t="b">
        <v>0</v>
      </c>
      <c r="L597">
        <v>18</v>
      </c>
      <c r="M597" t="b">
        <v>1</v>
      </c>
      <c r="N597" t="s">
        <v>8269</v>
      </c>
      <c r="O597" s="10">
        <v>221</v>
      </c>
      <c r="P597">
        <v>61.39</v>
      </c>
      <c r="Q597" t="s">
        <v>8324</v>
      </c>
      <c r="R597" t="s">
        <v>8327</v>
      </c>
      <c r="S597" s="14">
        <v>42107.067557870367</v>
      </c>
      <c r="T597" s="14">
        <v>42137.067557870367</v>
      </c>
    </row>
    <row r="598" spans="1:20" ht="255" x14ac:dyDescent="0.25">
      <c r="A598">
        <v>3933</v>
      </c>
      <c r="B598" s="3" t="s">
        <v>3930</v>
      </c>
      <c r="C598" s="3" t="s">
        <v>8041</v>
      </c>
      <c r="D598" s="9">
        <v>7000</v>
      </c>
      <c r="E598" s="8">
        <v>1102</v>
      </c>
      <c r="F598" t="s">
        <v>8220</v>
      </c>
      <c r="G598" t="s">
        <v>8223</v>
      </c>
      <c r="H598" t="s">
        <v>8245</v>
      </c>
      <c r="I598">
        <v>1468716180</v>
      </c>
      <c r="J598">
        <v>1466205262</v>
      </c>
      <c r="K598" t="b">
        <v>0</v>
      </c>
      <c r="L598">
        <v>12</v>
      </c>
      <c r="M598" t="b">
        <v>0</v>
      </c>
      <c r="N598" t="s">
        <v>8269</v>
      </c>
      <c r="O598" s="10">
        <v>16</v>
      </c>
      <c r="P598">
        <v>91.83</v>
      </c>
      <c r="Q598" t="s">
        <v>8324</v>
      </c>
      <c r="R598" t="s">
        <v>8327</v>
      </c>
      <c r="S598" s="14">
        <v>42538.968310185184</v>
      </c>
      <c r="T598" s="14">
        <v>42568.029861111107</v>
      </c>
    </row>
    <row r="599" spans="1:20" ht="240" x14ac:dyDescent="0.25">
      <c r="A599">
        <v>3598</v>
      </c>
      <c r="B599" s="3" t="s">
        <v>3597</v>
      </c>
      <c r="C599" s="3" t="s">
        <v>7708</v>
      </c>
      <c r="D599" s="9">
        <v>1000</v>
      </c>
      <c r="E599" s="8">
        <v>1101</v>
      </c>
      <c r="F599" t="s">
        <v>8218</v>
      </c>
      <c r="G599" t="s">
        <v>8223</v>
      </c>
      <c r="H599" t="s">
        <v>8245</v>
      </c>
      <c r="I599">
        <v>1409720340</v>
      </c>
      <c r="J599">
        <v>1408129822</v>
      </c>
      <c r="K599" t="b">
        <v>0</v>
      </c>
      <c r="L599">
        <v>27</v>
      </c>
      <c r="M599" t="b">
        <v>1</v>
      </c>
      <c r="N599" t="s">
        <v>8269</v>
      </c>
      <c r="O599" s="10">
        <v>110</v>
      </c>
      <c r="P599">
        <v>40.78</v>
      </c>
      <c r="Q599" t="s">
        <v>8324</v>
      </c>
      <c r="R599" t="s">
        <v>8327</v>
      </c>
      <c r="S599" s="14">
        <v>41866.79886574074</v>
      </c>
      <c r="T599" s="14">
        <v>41885.207638888889</v>
      </c>
    </row>
    <row r="600" spans="1:20" ht="270" x14ac:dyDescent="0.25">
      <c r="A600">
        <v>3842</v>
      </c>
      <c r="B600" s="3" t="s">
        <v>3839</v>
      </c>
      <c r="C600" s="3" t="s">
        <v>7951</v>
      </c>
      <c r="D600" s="9">
        <v>5000</v>
      </c>
      <c r="E600" s="8">
        <v>1097</v>
      </c>
      <c r="F600" t="s">
        <v>8220</v>
      </c>
      <c r="G600" t="s">
        <v>8224</v>
      </c>
      <c r="H600" t="s">
        <v>8246</v>
      </c>
      <c r="I600">
        <v>1399809052</v>
      </c>
      <c r="J600">
        <v>1397217052</v>
      </c>
      <c r="K600" t="b">
        <v>1</v>
      </c>
      <c r="L600">
        <v>23</v>
      </c>
      <c r="M600" t="b">
        <v>0</v>
      </c>
      <c r="N600" t="s">
        <v>8269</v>
      </c>
      <c r="O600" s="10">
        <v>22</v>
      </c>
      <c r="P600">
        <v>47.7</v>
      </c>
      <c r="Q600" t="s">
        <v>8324</v>
      </c>
      <c r="R600" t="s">
        <v>8327</v>
      </c>
      <c r="S600" s="14">
        <v>41740.493657407409</v>
      </c>
      <c r="T600" s="14">
        <v>41770.493657407409</v>
      </c>
    </row>
    <row r="601" spans="1:20" ht="240" x14ac:dyDescent="0.25">
      <c r="A601">
        <v>3362</v>
      </c>
      <c r="B601" s="3" t="s">
        <v>3361</v>
      </c>
      <c r="C601" s="3" t="s">
        <v>7472</v>
      </c>
      <c r="D601" s="9">
        <v>500</v>
      </c>
      <c r="E601" s="8">
        <v>1090</v>
      </c>
      <c r="F601" t="s">
        <v>8218</v>
      </c>
      <c r="G601" t="s">
        <v>8223</v>
      </c>
      <c r="H601" t="s">
        <v>8245</v>
      </c>
      <c r="I601">
        <v>1425704100</v>
      </c>
      <c r="J601">
        <v>1424484717</v>
      </c>
      <c r="K601" t="b">
        <v>0</v>
      </c>
      <c r="L601">
        <v>20</v>
      </c>
      <c r="M601" t="b">
        <v>1</v>
      </c>
      <c r="N601" t="s">
        <v>8269</v>
      </c>
      <c r="O601" s="10">
        <v>218</v>
      </c>
      <c r="P601">
        <v>54.5</v>
      </c>
      <c r="Q601" t="s">
        <v>8324</v>
      </c>
      <c r="R601" t="s">
        <v>8327</v>
      </c>
      <c r="S601" s="14">
        <v>42056.091631944444</v>
      </c>
      <c r="T601" s="14">
        <v>42070.204861111109</v>
      </c>
    </row>
    <row r="602" spans="1:20" ht="270" x14ac:dyDescent="0.25">
      <c r="A602">
        <v>3567</v>
      </c>
      <c r="B602" s="3" t="s">
        <v>3566</v>
      </c>
      <c r="C602" s="3" t="s">
        <v>7677</v>
      </c>
      <c r="D602" s="9">
        <v>1000</v>
      </c>
      <c r="E602" s="8">
        <v>1088</v>
      </c>
      <c r="F602" t="s">
        <v>8218</v>
      </c>
      <c r="G602" t="s">
        <v>8224</v>
      </c>
      <c r="H602" t="s">
        <v>8246</v>
      </c>
      <c r="I602">
        <v>1433964444</v>
      </c>
      <c r="J602">
        <v>1431372444</v>
      </c>
      <c r="K602" t="b">
        <v>0</v>
      </c>
      <c r="L602">
        <v>41</v>
      </c>
      <c r="M602" t="b">
        <v>1</v>
      </c>
      <c r="N602" t="s">
        <v>8269</v>
      </c>
      <c r="O602" s="10">
        <v>109</v>
      </c>
      <c r="P602">
        <v>26.54</v>
      </c>
      <c r="Q602" t="s">
        <v>8324</v>
      </c>
      <c r="R602" t="s">
        <v>8327</v>
      </c>
      <c r="S602" s="14">
        <v>42135.810694444444</v>
      </c>
      <c r="T602" s="14">
        <v>42165.810694444444</v>
      </c>
    </row>
    <row r="603" spans="1:20" ht="225" x14ac:dyDescent="0.25">
      <c r="A603">
        <v>3709</v>
      </c>
      <c r="B603" s="3" t="s">
        <v>3706</v>
      </c>
      <c r="C603" s="3" t="s">
        <v>7819</v>
      </c>
      <c r="D603" s="9">
        <v>1000</v>
      </c>
      <c r="E603" s="8">
        <v>1082.5</v>
      </c>
      <c r="F603" t="s">
        <v>8218</v>
      </c>
      <c r="G603" t="s">
        <v>8224</v>
      </c>
      <c r="H603" t="s">
        <v>8246</v>
      </c>
      <c r="I603">
        <v>1403715546</v>
      </c>
      <c r="J603">
        <v>1401123546</v>
      </c>
      <c r="K603" t="b">
        <v>0</v>
      </c>
      <c r="L603">
        <v>35</v>
      </c>
      <c r="M603" t="b">
        <v>1</v>
      </c>
      <c r="N603" t="s">
        <v>8269</v>
      </c>
      <c r="O603" s="10">
        <v>108</v>
      </c>
      <c r="P603">
        <v>30.93</v>
      </c>
      <c r="Q603" t="s">
        <v>8324</v>
      </c>
      <c r="R603" t="s">
        <v>8327</v>
      </c>
      <c r="S603" s="14">
        <v>41785.707708333335</v>
      </c>
      <c r="T603" s="14">
        <v>41815.707708333335</v>
      </c>
    </row>
    <row r="604" spans="1:20" ht="300" x14ac:dyDescent="0.25">
      <c r="A604">
        <v>3446</v>
      </c>
      <c r="B604" s="3" t="s">
        <v>3445</v>
      </c>
      <c r="C604" s="3" t="s">
        <v>7556</v>
      </c>
      <c r="D604" s="9">
        <v>1000</v>
      </c>
      <c r="E604" s="8">
        <v>1082</v>
      </c>
      <c r="F604" t="s">
        <v>8218</v>
      </c>
      <c r="G604" t="s">
        <v>8224</v>
      </c>
      <c r="H604" t="s">
        <v>8246</v>
      </c>
      <c r="I604">
        <v>1423138800</v>
      </c>
      <c r="J604">
        <v>1421092725</v>
      </c>
      <c r="K604" t="b">
        <v>0</v>
      </c>
      <c r="L604">
        <v>25</v>
      </c>
      <c r="M604" t="b">
        <v>1</v>
      </c>
      <c r="N604" t="s">
        <v>8269</v>
      </c>
      <c r="O604" s="10">
        <v>108</v>
      </c>
      <c r="P604">
        <v>43.28</v>
      </c>
      <c r="Q604" t="s">
        <v>8324</v>
      </c>
      <c r="R604" t="s">
        <v>8327</v>
      </c>
      <c r="S604" s="14">
        <v>42016.832465277781</v>
      </c>
      <c r="T604" s="14">
        <v>42040.513888888891</v>
      </c>
    </row>
    <row r="605" spans="1:20" ht="150" x14ac:dyDescent="0.25">
      <c r="A605">
        <v>3447</v>
      </c>
      <c r="B605" s="3" t="s">
        <v>3446</v>
      </c>
      <c r="C605" s="3" t="s">
        <v>7557</v>
      </c>
      <c r="D605" s="9">
        <v>1000</v>
      </c>
      <c r="E605" s="8">
        <v>1078</v>
      </c>
      <c r="F605" t="s">
        <v>8218</v>
      </c>
      <c r="G605" t="s">
        <v>8223</v>
      </c>
      <c r="H605" t="s">
        <v>8245</v>
      </c>
      <c r="I605">
        <v>1458332412</v>
      </c>
      <c r="J605">
        <v>1454448012</v>
      </c>
      <c r="K605" t="b">
        <v>0</v>
      </c>
      <c r="L605">
        <v>14</v>
      </c>
      <c r="M605" t="b">
        <v>1</v>
      </c>
      <c r="N605" t="s">
        <v>8269</v>
      </c>
      <c r="O605" s="10">
        <v>108</v>
      </c>
      <c r="P605">
        <v>77</v>
      </c>
      <c r="Q605" t="s">
        <v>8324</v>
      </c>
      <c r="R605" t="s">
        <v>8327</v>
      </c>
      <c r="S605" s="14">
        <v>42402.889027777783</v>
      </c>
      <c r="T605" s="14">
        <v>42447.847361111111</v>
      </c>
    </row>
    <row r="606" spans="1:20" ht="285" x14ac:dyDescent="0.25">
      <c r="A606">
        <v>3471</v>
      </c>
      <c r="B606" s="3" t="s">
        <v>3470</v>
      </c>
      <c r="C606" s="3" t="s">
        <v>7581</v>
      </c>
      <c r="D606" s="9">
        <v>500</v>
      </c>
      <c r="E606" s="8">
        <v>1073</v>
      </c>
      <c r="F606" t="s">
        <v>8218</v>
      </c>
      <c r="G606" t="s">
        <v>8224</v>
      </c>
      <c r="H606" t="s">
        <v>8246</v>
      </c>
      <c r="I606">
        <v>1409515200</v>
      </c>
      <c r="J606">
        <v>1405971690</v>
      </c>
      <c r="K606" t="b">
        <v>0</v>
      </c>
      <c r="L606">
        <v>30</v>
      </c>
      <c r="M606" t="b">
        <v>1</v>
      </c>
      <c r="N606" t="s">
        <v>8269</v>
      </c>
      <c r="O606" s="10">
        <v>215</v>
      </c>
      <c r="P606">
        <v>35.770000000000003</v>
      </c>
      <c r="Q606" t="s">
        <v>8324</v>
      </c>
      <c r="R606" t="s">
        <v>8327</v>
      </c>
      <c r="S606" s="14">
        <v>41841.820486111108</v>
      </c>
      <c r="T606" s="14">
        <v>41882.833333333336</v>
      </c>
    </row>
    <row r="607" spans="1:20" ht="270" x14ac:dyDescent="0.25">
      <c r="A607">
        <v>3307</v>
      </c>
      <c r="B607" s="3" t="s">
        <v>3307</v>
      </c>
      <c r="C607" s="3" t="s">
        <v>7417</v>
      </c>
      <c r="D607" s="9">
        <v>1000</v>
      </c>
      <c r="E607" s="8">
        <v>1066.8</v>
      </c>
      <c r="F607" t="s">
        <v>8218</v>
      </c>
      <c r="G607" t="s">
        <v>8223</v>
      </c>
      <c r="H607" t="s">
        <v>8245</v>
      </c>
      <c r="I607">
        <v>1463275339</v>
      </c>
      <c r="J607">
        <v>1460683339</v>
      </c>
      <c r="K607" t="b">
        <v>0</v>
      </c>
      <c r="L607">
        <v>20</v>
      </c>
      <c r="M607" t="b">
        <v>1</v>
      </c>
      <c r="N607" t="s">
        <v>8269</v>
      </c>
      <c r="O607" s="10">
        <v>107</v>
      </c>
      <c r="P607">
        <v>53.34</v>
      </c>
      <c r="Q607" t="s">
        <v>8324</v>
      </c>
      <c r="R607" t="s">
        <v>8327</v>
      </c>
      <c r="S607" s="14">
        <v>42475.057164351849</v>
      </c>
      <c r="T607" s="14">
        <v>42505.057164351849</v>
      </c>
    </row>
    <row r="608" spans="1:20" ht="300" x14ac:dyDescent="0.25">
      <c r="A608">
        <v>3843</v>
      </c>
      <c r="B608" s="3" t="s">
        <v>3840</v>
      </c>
      <c r="C608" s="3" t="s">
        <v>7952</v>
      </c>
      <c r="D608" s="9">
        <v>5000</v>
      </c>
      <c r="E608" s="8">
        <v>1065</v>
      </c>
      <c r="F608" t="s">
        <v>8220</v>
      </c>
      <c r="G608" t="s">
        <v>8223</v>
      </c>
      <c r="H608" t="s">
        <v>8245</v>
      </c>
      <c r="I608">
        <v>1401587064</v>
      </c>
      <c r="J608">
        <v>1399427064</v>
      </c>
      <c r="K608" t="b">
        <v>1</v>
      </c>
      <c r="L608">
        <v>19</v>
      </c>
      <c r="M608" t="b">
        <v>0</v>
      </c>
      <c r="N608" t="s">
        <v>8269</v>
      </c>
      <c r="O608" s="10">
        <v>21</v>
      </c>
      <c r="P608">
        <v>56.05</v>
      </c>
      <c r="Q608" t="s">
        <v>8324</v>
      </c>
      <c r="R608" t="s">
        <v>8327</v>
      </c>
      <c r="S608" s="14">
        <v>41766.072500000002</v>
      </c>
      <c r="T608" s="14">
        <v>41791.072500000002</v>
      </c>
    </row>
    <row r="609" spans="1:20" ht="195" x14ac:dyDescent="0.25">
      <c r="A609">
        <v>3819</v>
      </c>
      <c r="B609" s="3" t="s">
        <v>3816</v>
      </c>
      <c r="C609" s="3" t="s">
        <v>7817</v>
      </c>
      <c r="D609" s="9">
        <v>1000</v>
      </c>
      <c r="E609" s="8">
        <v>1064</v>
      </c>
      <c r="F609" t="s">
        <v>8218</v>
      </c>
      <c r="G609" t="s">
        <v>8223</v>
      </c>
      <c r="H609" t="s">
        <v>8245</v>
      </c>
      <c r="I609">
        <v>1437166920</v>
      </c>
      <c r="J609">
        <v>1435554104</v>
      </c>
      <c r="K609" t="b">
        <v>0</v>
      </c>
      <c r="L609">
        <v>26</v>
      </c>
      <c r="M609" t="b">
        <v>1</v>
      </c>
      <c r="N609" t="s">
        <v>8269</v>
      </c>
      <c r="O609" s="10">
        <v>106</v>
      </c>
      <c r="P609">
        <v>40.92</v>
      </c>
      <c r="Q609" t="s">
        <v>8324</v>
      </c>
      <c r="R609" t="s">
        <v>8327</v>
      </c>
      <c r="S609" s="14">
        <v>42184.209537037037</v>
      </c>
      <c r="T609" s="14">
        <v>42202.876388888893</v>
      </c>
    </row>
    <row r="610" spans="1:20" ht="270" x14ac:dyDescent="0.25">
      <c r="A610">
        <v>3500</v>
      </c>
      <c r="B610" s="3" t="s">
        <v>3499</v>
      </c>
      <c r="C610" s="3" t="s">
        <v>7610</v>
      </c>
      <c r="D610" s="9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 s="10">
        <v>106</v>
      </c>
      <c r="P610">
        <v>25.31</v>
      </c>
      <c r="Q610" t="s">
        <v>8324</v>
      </c>
      <c r="R610" t="s">
        <v>8327</v>
      </c>
      <c r="S610" s="14">
        <v>42419.91942129629</v>
      </c>
      <c r="T610" s="14">
        <v>42436.207638888889</v>
      </c>
    </row>
    <row r="611" spans="1:20" ht="285" x14ac:dyDescent="0.25">
      <c r="A611">
        <v>3860</v>
      </c>
      <c r="B611" s="3" t="s">
        <v>3857</v>
      </c>
      <c r="C611" s="3" t="s">
        <v>7969</v>
      </c>
      <c r="D611" s="9">
        <v>6000</v>
      </c>
      <c r="E611" s="8">
        <v>1060</v>
      </c>
      <c r="F611" t="s">
        <v>8220</v>
      </c>
      <c r="G611" t="s">
        <v>8223</v>
      </c>
      <c r="H611" t="s">
        <v>8245</v>
      </c>
      <c r="I611">
        <v>1407858710</v>
      </c>
      <c r="J611">
        <v>1405266710</v>
      </c>
      <c r="K611" t="b">
        <v>0</v>
      </c>
      <c r="L611">
        <v>13</v>
      </c>
      <c r="M611" t="b">
        <v>0</v>
      </c>
      <c r="N611" t="s">
        <v>8269</v>
      </c>
      <c r="O611" s="10">
        <v>18</v>
      </c>
      <c r="P611">
        <v>81.540000000000006</v>
      </c>
      <c r="Q611" t="s">
        <v>8324</v>
      </c>
      <c r="R611" t="s">
        <v>8327</v>
      </c>
      <c r="S611" s="14">
        <v>41833.660995370366</v>
      </c>
      <c r="T611" s="14">
        <v>41863.660995370366</v>
      </c>
    </row>
    <row r="612" spans="1:20" ht="270" x14ac:dyDescent="0.25">
      <c r="A612">
        <v>3408</v>
      </c>
      <c r="B612" s="3" t="s">
        <v>3407</v>
      </c>
      <c r="C612" s="3" t="s">
        <v>7518</v>
      </c>
      <c r="D612" s="9">
        <v>500</v>
      </c>
      <c r="E612" s="8">
        <v>1055</v>
      </c>
      <c r="F612" t="s">
        <v>8218</v>
      </c>
      <c r="G612" t="s">
        <v>8223</v>
      </c>
      <c r="H612" t="s">
        <v>8245</v>
      </c>
      <c r="I612">
        <v>1405727304</v>
      </c>
      <c r="J612">
        <v>1403135304</v>
      </c>
      <c r="K612" t="b">
        <v>0</v>
      </c>
      <c r="L612">
        <v>18</v>
      </c>
      <c r="M612" t="b">
        <v>1</v>
      </c>
      <c r="N612" t="s">
        <v>8269</v>
      </c>
      <c r="O612" s="10">
        <v>211</v>
      </c>
      <c r="P612">
        <v>58.61</v>
      </c>
      <c r="Q612" t="s">
        <v>8324</v>
      </c>
      <c r="R612" t="s">
        <v>8327</v>
      </c>
      <c r="S612" s="14">
        <v>41808.991944444446</v>
      </c>
      <c r="T612" s="14">
        <v>41838.991944444446</v>
      </c>
    </row>
    <row r="613" spans="1:20" ht="225" x14ac:dyDescent="0.25">
      <c r="A613">
        <v>3368</v>
      </c>
      <c r="B613" s="3" t="s">
        <v>3367</v>
      </c>
      <c r="C613" s="3" t="s">
        <v>7478</v>
      </c>
      <c r="D613" s="9">
        <v>1000</v>
      </c>
      <c r="E613" s="8">
        <v>1046</v>
      </c>
      <c r="F613" t="s">
        <v>8218</v>
      </c>
      <c r="G613" t="s">
        <v>8223</v>
      </c>
      <c r="H613" t="s">
        <v>8245</v>
      </c>
      <c r="I613">
        <v>1420088400</v>
      </c>
      <c r="J613">
        <v>1416977259</v>
      </c>
      <c r="K613" t="b">
        <v>0</v>
      </c>
      <c r="L613">
        <v>23</v>
      </c>
      <c r="M613" t="b">
        <v>1</v>
      </c>
      <c r="N613" t="s">
        <v>8269</v>
      </c>
      <c r="O613" s="10">
        <v>105</v>
      </c>
      <c r="P613">
        <v>45.48</v>
      </c>
      <c r="Q613" t="s">
        <v>8324</v>
      </c>
      <c r="R613" t="s">
        <v>8327</v>
      </c>
      <c r="S613" s="14">
        <v>41969.199756944443</v>
      </c>
      <c r="T613" s="14">
        <v>42005.208333333328</v>
      </c>
    </row>
    <row r="614" spans="1:20" ht="255" x14ac:dyDescent="0.25">
      <c r="A614">
        <v>3684</v>
      </c>
      <c r="B614" s="3" t="s">
        <v>3681</v>
      </c>
      <c r="C614" s="3" t="s">
        <v>7794</v>
      </c>
      <c r="D614" s="9">
        <v>750</v>
      </c>
      <c r="E614" s="8">
        <v>1043</v>
      </c>
      <c r="F614" t="s">
        <v>8218</v>
      </c>
      <c r="G614" t="s">
        <v>8223</v>
      </c>
      <c r="H614" t="s">
        <v>8245</v>
      </c>
      <c r="I614">
        <v>1441167586</v>
      </c>
      <c r="J614">
        <v>1438575586</v>
      </c>
      <c r="K614" t="b">
        <v>0</v>
      </c>
      <c r="L614">
        <v>23</v>
      </c>
      <c r="M614" t="b">
        <v>1</v>
      </c>
      <c r="N614" t="s">
        <v>8269</v>
      </c>
      <c r="O614" s="10">
        <v>139</v>
      </c>
      <c r="P614">
        <v>45.35</v>
      </c>
      <c r="Q614" t="s">
        <v>8324</v>
      </c>
      <c r="R614" t="s">
        <v>8327</v>
      </c>
      <c r="S614" s="14">
        <v>42219.180393518516</v>
      </c>
      <c r="T614" s="14">
        <v>42249.180393518516</v>
      </c>
    </row>
    <row r="615" spans="1:20" ht="240" x14ac:dyDescent="0.25">
      <c r="A615">
        <v>3372</v>
      </c>
      <c r="B615" s="3" t="s">
        <v>3371</v>
      </c>
      <c r="C615" s="3" t="s">
        <v>7482</v>
      </c>
      <c r="D615" s="9">
        <v>1000</v>
      </c>
      <c r="E615" s="8">
        <v>1035</v>
      </c>
      <c r="F615" t="s">
        <v>8218</v>
      </c>
      <c r="G615" t="s">
        <v>8223</v>
      </c>
      <c r="H615" t="s">
        <v>8245</v>
      </c>
      <c r="I615">
        <v>1408942740</v>
      </c>
      <c r="J615">
        <v>1407157756</v>
      </c>
      <c r="K615" t="b">
        <v>0</v>
      </c>
      <c r="L615">
        <v>27</v>
      </c>
      <c r="M615" t="b">
        <v>1</v>
      </c>
      <c r="N615" t="s">
        <v>8269</v>
      </c>
      <c r="O615" s="10">
        <v>104</v>
      </c>
      <c r="P615">
        <v>38.33</v>
      </c>
      <c r="Q615" t="s">
        <v>8324</v>
      </c>
      <c r="R615" t="s">
        <v>8327</v>
      </c>
      <c r="S615" s="14">
        <v>41855.548101851848</v>
      </c>
      <c r="T615" s="14">
        <v>41876.207638888889</v>
      </c>
    </row>
    <row r="616" spans="1:20" ht="285" x14ac:dyDescent="0.25">
      <c r="A616">
        <v>3559</v>
      </c>
      <c r="B616" s="3" t="s">
        <v>3558</v>
      </c>
      <c r="C616" s="3" t="s">
        <v>7669</v>
      </c>
      <c r="D616" s="9">
        <v>1000</v>
      </c>
      <c r="E616" s="8">
        <v>1035</v>
      </c>
      <c r="F616" t="s">
        <v>8218</v>
      </c>
      <c r="G616" t="s">
        <v>8225</v>
      </c>
      <c r="H616" t="s">
        <v>8247</v>
      </c>
      <c r="I616">
        <v>1438333080</v>
      </c>
      <c r="J616">
        <v>1436408308</v>
      </c>
      <c r="K616" t="b">
        <v>0</v>
      </c>
      <c r="L616">
        <v>24</v>
      </c>
      <c r="M616" t="b">
        <v>1</v>
      </c>
      <c r="N616" t="s">
        <v>8269</v>
      </c>
      <c r="O616" s="10">
        <v>104</v>
      </c>
      <c r="P616">
        <v>43.13</v>
      </c>
      <c r="Q616" t="s">
        <v>8324</v>
      </c>
      <c r="R616" t="s">
        <v>8327</v>
      </c>
      <c r="S616" s="14">
        <v>42194.096157407403</v>
      </c>
      <c r="T616" s="14">
        <v>42216.373611111107</v>
      </c>
    </row>
    <row r="617" spans="1:20" ht="255" x14ac:dyDescent="0.25">
      <c r="A617">
        <v>3668</v>
      </c>
      <c r="B617" s="3" t="s">
        <v>3665</v>
      </c>
      <c r="C617" s="3" t="s">
        <v>7778</v>
      </c>
      <c r="D617" s="9">
        <v>1000</v>
      </c>
      <c r="E617" s="8">
        <v>1035</v>
      </c>
      <c r="F617" t="s">
        <v>8218</v>
      </c>
      <c r="G617" t="s">
        <v>8223</v>
      </c>
      <c r="H617" t="s">
        <v>8245</v>
      </c>
      <c r="I617">
        <v>1437676380</v>
      </c>
      <c r="J617">
        <v>1435670452</v>
      </c>
      <c r="K617" t="b">
        <v>0</v>
      </c>
      <c r="L617">
        <v>28</v>
      </c>
      <c r="M617" t="b">
        <v>1</v>
      </c>
      <c r="N617" t="s">
        <v>8269</v>
      </c>
      <c r="O617" s="10">
        <v>104</v>
      </c>
      <c r="P617">
        <v>36.96</v>
      </c>
      <c r="Q617" t="s">
        <v>8324</v>
      </c>
      <c r="R617" t="s">
        <v>8327</v>
      </c>
      <c r="S617" s="14">
        <v>42185.556157407409</v>
      </c>
      <c r="T617" s="14">
        <v>42208.772916666669</v>
      </c>
    </row>
    <row r="618" spans="1:20" ht="300" x14ac:dyDescent="0.25">
      <c r="A618">
        <v>3676</v>
      </c>
      <c r="B618" s="3" t="s">
        <v>3673</v>
      </c>
      <c r="C618" s="3" t="s">
        <v>7786</v>
      </c>
      <c r="D618" s="9">
        <v>800</v>
      </c>
      <c r="E618" s="8">
        <v>1030</v>
      </c>
      <c r="F618" t="s">
        <v>8218</v>
      </c>
      <c r="G618" t="s">
        <v>8223</v>
      </c>
      <c r="H618" t="s">
        <v>8245</v>
      </c>
      <c r="I618">
        <v>1410550484</v>
      </c>
      <c r="J618">
        <v>1408995284</v>
      </c>
      <c r="K618" t="b">
        <v>0</v>
      </c>
      <c r="L618">
        <v>16</v>
      </c>
      <c r="M618" t="b">
        <v>1</v>
      </c>
      <c r="N618" t="s">
        <v>8269</v>
      </c>
      <c r="O618" s="10">
        <v>129</v>
      </c>
      <c r="P618">
        <v>64.38</v>
      </c>
      <c r="Q618" t="s">
        <v>8324</v>
      </c>
      <c r="R618" t="s">
        <v>8327</v>
      </c>
      <c r="S618" s="14">
        <v>41876.815787037034</v>
      </c>
      <c r="T618" s="14">
        <v>41894.815787037034</v>
      </c>
    </row>
    <row r="619" spans="1:20" ht="255" x14ac:dyDescent="0.25">
      <c r="A619">
        <v>3580</v>
      </c>
      <c r="B619" s="3" t="s">
        <v>3579</v>
      </c>
      <c r="C619" s="3" t="s">
        <v>7690</v>
      </c>
      <c r="D619" s="9">
        <v>900</v>
      </c>
      <c r="E619" s="8">
        <v>1025</v>
      </c>
      <c r="F619" t="s">
        <v>8218</v>
      </c>
      <c r="G619" t="s">
        <v>8223</v>
      </c>
      <c r="H619" t="s">
        <v>8245</v>
      </c>
      <c r="I619">
        <v>1425185940</v>
      </c>
      <c r="J619">
        <v>1421900022</v>
      </c>
      <c r="K619" t="b">
        <v>0</v>
      </c>
      <c r="L619">
        <v>27</v>
      </c>
      <c r="M619" t="b">
        <v>1</v>
      </c>
      <c r="N619" t="s">
        <v>8269</v>
      </c>
      <c r="O619" s="10">
        <v>114</v>
      </c>
      <c r="P619">
        <v>37.96</v>
      </c>
      <c r="Q619" t="s">
        <v>8324</v>
      </c>
      <c r="R619" t="s">
        <v>8327</v>
      </c>
      <c r="S619" s="14">
        <v>42026.176180555558</v>
      </c>
      <c r="T619" s="14">
        <v>42064.207638888889</v>
      </c>
    </row>
    <row r="620" spans="1:20" ht="270" x14ac:dyDescent="0.25">
      <c r="A620">
        <v>3549</v>
      </c>
      <c r="B620" s="3" t="s">
        <v>3548</v>
      </c>
      <c r="C620" s="3" t="s">
        <v>7659</v>
      </c>
      <c r="D620" s="9">
        <v>1000</v>
      </c>
      <c r="E620" s="8">
        <v>1020</v>
      </c>
      <c r="F620" t="s">
        <v>8218</v>
      </c>
      <c r="G620" t="s">
        <v>8224</v>
      </c>
      <c r="H620" t="s">
        <v>8246</v>
      </c>
      <c r="I620">
        <v>1441358873</v>
      </c>
      <c r="J620">
        <v>1438939673</v>
      </c>
      <c r="K620" t="b">
        <v>0</v>
      </c>
      <c r="L620">
        <v>42</v>
      </c>
      <c r="M620" t="b">
        <v>1</v>
      </c>
      <c r="N620" t="s">
        <v>8269</v>
      </c>
      <c r="O620" s="10">
        <v>102</v>
      </c>
      <c r="P620">
        <v>24.29</v>
      </c>
      <c r="Q620" t="s">
        <v>8324</v>
      </c>
      <c r="R620" t="s">
        <v>8327</v>
      </c>
      <c r="S620" s="14">
        <v>42223.394363425927</v>
      </c>
      <c r="T620" s="14">
        <v>42251.394363425927</v>
      </c>
    </row>
    <row r="621" spans="1:20" ht="255" x14ac:dyDescent="0.25">
      <c r="A621">
        <v>3599</v>
      </c>
      <c r="B621" s="3" t="s">
        <v>3598</v>
      </c>
      <c r="C621" s="3" t="s">
        <v>7709</v>
      </c>
      <c r="D621" s="9">
        <v>500</v>
      </c>
      <c r="E621" s="8">
        <v>1010</v>
      </c>
      <c r="F621" t="s">
        <v>8218</v>
      </c>
      <c r="G621" t="s">
        <v>8223</v>
      </c>
      <c r="H621" t="s">
        <v>8245</v>
      </c>
      <c r="I621">
        <v>1440892800</v>
      </c>
      <c r="J621">
        <v>1438715077</v>
      </c>
      <c r="K621" t="b">
        <v>0</v>
      </c>
      <c r="L621">
        <v>17</v>
      </c>
      <c r="M621" t="b">
        <v>1</v>
      </c>
      <c r="N621" t="s">
        <v>8269</v>
      </c>
      <c r="O621" s="10">
        <v>202</v>
      </c>
      <c r="P621">
        <v>59.41</v>
      </c>
      <c r="Q621" t="s">
        <v>8324</v>
      </c>
      <c r="R621" t="s">
        <v>8327</v>
      </c>
      <c r="S621" s="14">
        <v>42220.79487268519</v>
      </c>
      <c r="T621" s="14">
        <v>42246</v>
      </c>
    </row>
    <row r="622" spans="1:20" ht="255" x14ac:dyDescent="0.25">
      <c r="A622">
        <v>3906</v>
      </c>
      <c r="B622" s="3" t="s">
        <v>3903</v>
      </c>
      <c r="C622" s="3" t="s">
        <v>8014</v>
      </c>
      <c r="D622" s="9">
        <v>1500</v>
      </c>
      <c r="E622" s="8">
        <v>1010</v>
      </c>
      <c r="F622" t="s">
        <v>8220</v>
      </c>
      <c r="G622" t="s">
        <v>8224</v>
      </c>
      <c r="H622" t="s">
        <v>8246</v>
      </c>
      <c r="I622">
        <v>1435325100</v>
      </c>
      <c r="J622">
        <v>1432072893</v>
      </c>
      <c r="K622" t="b">
        <v>0</v>
      </c>
      <c r="L622">
        <v>16</v>
      </c>
      <c r="M622" t="b">
        <v>0</v>
      </c>
      <c r="N622" t="s">
        <v>8269</v>
      </c>
      <c r="O622" s="10">
        <v>67</v>
      </c>
      <c r="P622">
        <v>63.13</v>
      </c>
      <c r="Q622" t="s">
        <v>8324</v>
      </c>
      <c r="R622" t="s">
        <v>8327</v>
      </c>
      <c r="S622" s="14">
        <v>42143.917743055557</v>
      </c>
      <c r="T622" s="14">
        <v>42181.559027777781</v>
      </c>
    </row>
    <row r="623" spans="1:20" ht="195" x14ac:dyDescent="0.25">
      <c r="A623">
        <v>3564</v>
      </c>
      <c r="B623" s="3" t="s">
        <v>3563</v>
      </c>
      <c r="C623" s="3" t="s">
        <v>7674</v>
      </c>
      <c r="D623" s="9">
        <v>1000</v>
      </c>
      <c r="E623" s="8">
        <v>1005</v>
      </c>
      <c r="F623" t="s">
        <v>8218</v>
      </c>
      <c r="G623" t="s">
        <v>8224</v>
      </c>
      <c r="H623" t="s">
        <v>8246</v>
      </c>
      <c r="I623">
        <v>1444060800</v>
      </c>
      <c r="J623">
        <v>1440082649</v>
      </c>
      <c r="K623" t="b">
        <v>0</v>
      </c>
      <c r="L623">
        <v>17</v>
      </c>
      <c r="M623" t="b">
        <v>1</v>
      </c>
      <c r="N623" t="s">
        <v>8269</v>
      </c>
      <c r="O623" s="10">
        <v>101</v>
      </c>
      <c r="P623">
        <v>59.12</v>
      </c>
      <c r="Q623" t="s">
        <v>8324</v>
      </c>
      <c r="R623" t="s">
        <v>8327</v>
      </c>
      <c r="S623" s="14">
        <v>42236.623252314821</v>
      </c>
      <c r="T623" s="14">
        <v>42282.666666666672</v>
      </c>
    </row>
    <row r="624" spans="1:20" ht="180" x14ac:dyDescent="0.25">
      <c r="A624">
        <v>3622</v>
      </c>
      <c r="B624" s="3" t="s">
        <v>3620</v>
      </c>
      <c r="C624" s="3" t="s">
        <v>7732</v>
      </c>
      <c r="D624" s="9">
        <v>1000</v>
      </c>
      <c r="E624" s="8">
        <v>1000.99</v>
      </c>
      <c r="F624" t="s">
        <v>8218</v>
      </c>
      <c r="G624" t="s">
        <v>8223</v>
      </c>
      <c r="H624" t="s">
        <v>8245</v>
      </c>
      <c r="I624">
        <v>1411874580</v>
      </c>
      <c r="J624">
        <v>1409030371</v>
      </c>
      <c r="K624" t="b">
        <v>0</v>
      </c>
      <c r="L624">
        <v>21</v>
      </c>
      <c r="M624" t="b">
        <v>1</v>
      </c>
      <c r="N624" t="s">
        <v>8269</v>
      </c>
      <c r="O624" s="10">
        <v>100</v>
      </c>
      <c r="P624">
        <v>47.67</v>
      </c>
      <c r="Q624" t="s">
        <v>8324</v>
      </c>
      <c r="R624" t="s">
        <v>8327</v>
      </c>
      <c r="S624" s="14">
        <v>41877.221886574072</v>
      </c>
      <c r="T624" s="14">
        <v>41910.140972222223</v>
      </c>
    </row>
    <row r="625" spans="1:20" ht="150" x14ac:dyDescent="0.25">
      <c r="A625">
        <v>3815</v>
      </c>
      <c r="B625" s="3" t="s">
        <v>3812</v>
      </c>
      <c r="C625" s="3" t="s">
        <v>7925</v>
      </c>
      <c r="D625" s="9">
        <v>1000</v>
      </c>
      <c r="E625" s="8">
        <v>1000.01</v>
      </c>
      <c r="F625" t="s">
        <v>8218</v>
      </c>
      <c r="G625" t="s">
        <v>8224</v>
      </c>
      <c r="H625" t="s">
        <v>8246</v>
      </c>
      <c r="I625">
        <v>1440111600</v>
      </c>
      <c r="J625">
        <v>1437545657</v>
      </c>
      <c r="K625" t="b">
        <v>0</v>
      </c>
      <c r="L625">
        <v>20</v>
      </c>
      <c r="M625" t="b">
        <v>1</v>
      </c>
      <c r="N625" t="s">
        <v>8269</v>
      </c>
      <c r="O625" s="10">
        <v>100</v>
      </c>
      <c r="P625">
        <v>50</v>
      </c>
      <c r="Q625" t="s">
        <v>8324</v>
      </c>
      <c r="R625" t="s">
        <v>8327</v>
      </c>
      <c r="S625" s="14">
        <v>42207.259918981479</v>
      </c>
      <c r="T625" s="14">
        <v>42236.958333333328</v>
      </c>
    </row>
    <row r="626" spans="1:20" ht="285" x14ac:dyDescent="0.25">
      <c r="A626">
        <v>2821</v>
      </c>
      <c r="B626" s="3" t="s">
        <v>2821</v>
      </c>
      <c r="C626" s="3" t="s">
        <v>6931</v>
      </c>
      <c r="D626" s="9">
        <v>1000</v>
      </c>
      <c r="E626" s="8">
        <v>1000</v>
      </c>
      <c r="F626" t="s">
        <v>8218</v>
      </c>
      <c r="G626" t="s">
        <v>8224</v>
      </c>
      <c r="H626" t="s">
        <v>8246</v>
      </c>
      <c r="I626">
        <v>1411510135</v>
      </c>
      <c r="J626">
        <v>1408918135</v>
      </c>
      <c r="K626" t="b">
        <v>0</v>
      </c>
      <c r="L626">
        <v>35</v>
      </c>
      <c r="M626" t="b">
        <v>1</v>
      </c>
      <c r="N626" t="s">
        <v>8269</v>
      </c>
      <c r="O626" s="10">
        <v>100</v>
      </c>
      <c r="P626">
        <v>28.57</v>
      </c>
      <c r="Q626" t="s">
        <v>8324</v>
      </c>
      <c r="R626" t="s">
        <v>8327</v>
      </c>
      <c r="S626" s="14">
        <v>41875.922858796301</v>
      </c>
      <c r="T626" s="14">
        <v>41905.922858796301</v>
      </c>
    </row>
    <row r="627" spans="1:20" ht="270" x14ac:dyDescent="0.25">
      <c r="A627">
        <v>3185</v>
      </c>
      <c r="B627" s="3" t="s">
        <v>3185</v>
      </c>
      <c r="C627" s="3" t="s">
        <v>7295</v>
      </c>
      <c r="D627" s="9">
        <v>1000</v>
      </c>
      <c r="E627" s="8">
        <v>1000</v>
      </c>
      <c r="F627" t="s">
        <v>8218</v>
      </c>
      <c r="G627" t="s">
        <v>8224</v>
      </c>
      <c r="H627" t="s">
        <v>8246</v>
      </c>
      <c r="I627">
        <v>1405553241</v>
      </c>
      <c r="J627">
        <v>1404948441</v>
      </c>
      <c r="K627" t="b">
        <v>1</v>
      </c>
      <c r="L627">
        <v>24</v>
      </c>
      <c r="M627" t="b">
        <v>1</v>
      </c>
      <c r="N627" t="s">
        <v>8269</v>
      </c>
      <c r="O627" s="10">
        <v>100</v>
      </c>
      <c r="P627">
        <v>41.67</v>
      </c>
      <c r="Q627" t="s">
        <v>8324</v>
      </c>
      <c r="R627" t="s">
        <v>8327</v>
      </c>
      <c r="S627" s="14">
        <v>41829.977326388893</v>
      </c>
      <c r="T627" s="14">
        <v>41836.977326388893</v>
      </c>
    </row>
    <row r="628" spans="1:20" ht="300" x14ac:dyDescent="0.25">
      <c r="A628">
        <v>3504</v>
      </c>
      <c r="B628" s="3" t="s">
        <v>3503</v>
      </c>
      <c r="C628" s="3" t="s">
        <v>7614</v>
      </c>
      <c r="D628" s="9">
        <v>1000</v>
      </c>
      <c r="E628" s="8">
        <v>1000</v>
      </c>
      <c r="F628" t="s">
        <v>8218</v>
      </c>
      <c r="G628" t="s">
        <v>8223</v>
      </c>
      <c r="H628" t="s">
        <v>8245</v>
      </c>
      <c r="I628">
        <v>1447959491</v>
      </c>
      <c r="J628">
        <v>1445363891</v>
      </c>
      <c r="K628" t="b">
        <v>0</v>
      </c>
      <c r="L628">
        <v>8</v>
      </c>
      <c r="M628" t="b">
        <v>1</v>
      </c>
      <c r="N628" t="s">
        <v>8269</v>
      </c>
      <c r="O628" s="10">
        <v>100</v>
      </c>
      <c r="P628">
        <v>125</v>
      </c>
      <c r="Q628" t="s">
        <v>8324</v>
      </c>
      <c r="R628" t="s">
        <v>8327</v>
      </c>
      <c r="S628" s="14">
        <v>42297.748738425929</v>
      </c>
      <c r="T628" s="14">
        <v>42327.790405092594</v>
      </c>
    </row>
    <row r="629" spans="1:20" ht="270" x14ac:dyDescent="0.25">
      <c r="A629">
        <v>3512</v>
      </c>
      <c r="B629" s="3" t="s">
        <v>3511</v>
      </c>
      <c r="C629" s="3" t="s">
        <v>7622</v>
      </c>
      <c r="D629" s="9">
        <v>1000</v>
      </c>
      <c r="E629" s="8">
        <v>1000</v>
      </c>
      <c r="F629" t="s">
        <v>8218</v>
      </c>
      <c r="G629" t="s">
        <v>8224</v>
      </c>
      <c r="H629" t="s">
        <v>8246</v>
      </c>
      <c r="I629">
        <v>1429789992</v>
      </c>
      <c r="J629">
        <v>1424609592</v>
      </c>
      <c r="K629" t="b">
        <v>0</v>
      </c>
      <c r="L629">
        <v>17</v>
      </c>
      <c r="M629" t="b">
        <v>1</v>
      </c>
      <c r="N629" t="s">
        <v>8269</v>
      </c>
      <c r="O629" s="10">
        <v>100</v>
      </c>
      <c r="P629">
        <v>58.82</v>
      </c>
      <c r="Q629" t="s">
        <v>8324</v>
      </c>
      <c r="R629" t="s">
        <v>8327</v>
      </c>
      <c r="S629" s="14">
        <v>42057.536944444444</v>
      </c>
      <c r="T629" s="14">
        <v>42117.49527777778</v>
      </c>
    </row>
    <row r="630" spans="1:20" ht="270" x14ac:dyDescent="0.25">
      <c r="A630">
        <v>3808</v>
      </c>
      <c r="B630" s="3" t="s">
        <v>3805</v>
      </c>
      <c r="C630" s="3" t="s">
        <v>7918</v>
      </c>
      <c r="D630" s="9">
        <v>1000</v>
      </c>
      <c r="E630" s="8">
        <v>1000</v>
      </c>
      <c r="F630" t="s">
        <v>8218</v>
      </c>
      <c r="G630" t="s">
        <v>8224</v>
      </c>
      <c r="H630" t="s">
        <v>8246</v>
      </c>
      <c r="I630">
        <v>1429955619</v>
      </c>
      <c r="J630">
        <v>1424775219</v>
      </c>
      <c r="K630" t="b">
        <v>0</v>
      </c>
      <c r="L630">
        <v>24</v>
      </c>
      <c r="M630" t="b">
        <v>1</v>
      </c>
      <c r="N630" t="s">
        <v>8269</v>
      </c>
      <c r="O630" s="10">
        <v>100</v>
      </c>
      <c r="P630">
        <v>41.67</v>
      </c>
      <c r="Q630" t="s">
        <v>8324</v>
      </c>
      <c r="R630" t="s">
        <v>8327</v>
      </c>
      <c r="S630" s="14">
        <v>42059.453923611116</v>
      </c>
      <c r="T630" s="14">
        <v>42119.412256944444</v>
      </c>
    </row>
    <row r="631" spans="1:20" ht="225" x14ac:dyDescent="0.25">
      <c r="A631">
        <v>3913</v>
      </c>
      <c r="B631" s="3" t="s">
        <v>3910</v>
      </c>
      <c r="C631" s="3" t="s">
        <v>8021</v>
      </c>
      <c r="D631" s="9">
        <v>10000</v>
      </c>
      <c r="E631" s="8">
        <v>1000</v>
      </c>
      <c r="F631" t="s">
        <v>8220</v>
      </c>
      <c r="G631" t="s">
        <v>8223</v>
      </c>
      <c r="H631" t="s">
        <v>8245</v>
      </c>
      <c r="I631">
        <v>1448863449</v>
      </c>
      <c r="J631">
        <v>1446267849</v>
      </c>
      <c r="K631" t="b">
        <v>0</v>
      </c>
      <c r="L631">
        <v>7</v>
      </c>
      <c r="M631" t="b">
        <v>0</v>
      </c>
      <c r="N631" t="s">
        <v>8269</v>
      </c>
      <c r="O631" s="10">
        <v>10</v>
      </c>
      <c r="P631">
        <v>142.86000000000001</v>
      </c>
      <c r="Q631" t="s">
        <v>8324</v>
      </c>
      <c r="R631" t="s">
        <v>8327</v>
      </c>
      <c r="S631" s="14">
        <v>42308.211215277777</v>
      </c>
      <c r="T631" s="14">
        <v>42338.252881944441</v>
      </c>
    </row>
    <row r="632" spans="1:20" ht="285" x14ac:dyDescent="0.25">
      <c r="A632">
        <v>2978</v>
      </c>
      <c r="B632" s="3" t="s">
        <v>2978</v>
      </c>
      <c r="C632" s="3" t="s">
        <v>7088</v>
      </c>
      <c r="D632" s="9">
        <v>750</v>
      </c>
      <c r="E632" s="8">
        <v>971</v>
      </c>
      <c r="F632" t="s">
        <v>8218</v>
      </c>
      <c r="G632" t="s">
        <v>8223</v>
      </c>
      <c r="H632" t="s">
        <v>8245</v>
      </c>
      <c r="I632">
        <v>1413784740</v>
      </c>
      <c r="J632">
        <v>1412954547</v>
      </c>
      <c r="K632" t="b">
        <v>0</v>
      </c>
      <c r="L632">
        <v>16</v>
      </c>
      <c r="M632" t="b">
        <v>1</v>
      </c>
      <c r="N632" t="s">
        <v>8269</v>
      </c>
      <c r="O632" s="10">
        <v>129</v>
      </c>
      <c r="P632">
        <v>60.69</v>
      </c>
      <c r="Q632" t="s">
        <v>8324</v>
      </c>
      <c r="R632" t="s">
        <v>8327</v>
      </c>
      <c r="S632" s="14">
        <v>41922.640590277777</v>
      </c>
      <c r="T632" s="14">
        <v>41932.249305555553</v>
      </c>
    </row>
    <row r="633" spans="1:20" ht="240" x14ac:dyDescent="0.25">
      <c r="A633">
        <v>3420</v>
      </c>
      <c r="B633" s="3" t="s">
        <v>3419</v>
      </c>
      <c r="C633" s="3" t="s">
        <v>7530</v>
      </c>
      <c r="D633" s="9">
        <v>700</v>
      </c>
      <c r="E633" s="8">
        <v>966</v>
      </c>
      <c r="F633" t="s">
        <v>8218</v>
      </c>
      <c r="G633" t="s">
        <v>8224</v>
      </c>
      <c r="H633" t="s">
        <v>8246</v>
      </c>
      <c r="I633">
        <v>1455408000</v>
      </c>
      <c r="J633">
        <v>1454638202</v>
      </c>
      <c r="K633" t="b">
        <v>0</v>
      </c>
      <c r="L633">
        <v>34</v>
      </c>
      <c r="M633" t="b">
        <v>1</v>
      </c>
      <c r="N633" t="s">
        <v>8269</v>
      </c>
      <c r="O633" s="10">
        <v>138</v>
      </c>
      <c r="P633">
        <v>28.41</v>
      </c>
      <c r="Q633" t="s">
        <v>8324</v>
      </c>
      <c r="R633" t="s">
        <v>8327</v>
      </c>
      <c r="S633" s="14">
        <v>42405.090300925927</v>
      </c>
      <c r="T633" s="14">
        <v>42414</v>
      </c>
    </row>
    <row r="634" spans="1:20" ht="300" x14ac:dyDescent="0.25">
      <c r="A634">
        <v>2873</v>
      </c>
      <c r="B634" s="3" t="s">
        <v>2873</v>
      </c>
      <c r="C634" s="3" t="s">
        <v>6983</v>
      </c>
      <c r="D634" s="9">
        <v>2500</v>
      </c>
      <c r="E634" s="8">
        <v>953</v>
      </c>
      <c r="F634" t="s">
        <v>8220</v>
      </c>
      <c r="G634" t="s">
        <v>8223</v>
      </c>
      <c r="H634" t="s">
        <v>8245</v>
      </c>
      <c r="I634">
        <v>1422473831</v>
      </c>
      <c r="J634">
        <v>1419881831</v>
      </c>
      <c r="K634" t="b">
        <v>0</v>
      </c>
      <c r="L634">
        <v>8</v>
      </c>
      <c r="M634" t="b">
        <v>0</v>
      </c>
      <c r="N634" t="s">
        <v>8269</v>
      </c>
      <c r="O634" s="10">
        <v>38</v>
      </c>
      <c r="P634">
        <v>119.13</v>
      </c>
      <c r="Q634" t="s">
        <v>8324</v>
      </c>
      <c r="R634" t="s">
        <v>8327</v>
      </c>
      <c r="S634" s="14">
        <v>42002.817488425921</v>
      </c>
      <c r="T634" s="14">
        <v>42032.817488425921</v>
      </c>
    </row>
    <row r="635" spans="1:20" ht="240" x14ac:dyDescent="0.25">
      <c r="A635">
        <v>3460</v>
      </c>
      <c r="B635" s="3" t="s">
        <v>3459</v>
      </c>
      <c r="C635" s="3" t="s">
        <v>7570</v>
      </c>
      <c r="D635" s="9">
        <v>500</v>
      </c>
      <c r="E635" s="8">
        <v>950</v>
      </c>
      <c r="F635" t="s">
        <v>8218</v>
      </c>
      <c r="G635" t="s">
        <v>8224</v>
      </c>
      <c r="H635" t="s">
        <v>8246</v>
      </c>
      <c r="I635">
        <v>1408106352</v>
      </c>
      <c r="J635">
        <v>1406896752</v>
      </c>
      <c r="K635" t="b">
        <v>0</v>
      </c>
      <c r="L635">
        <v>19</v>
      </c>
      <c r="M635" t="b">
        <v>1</v>
      </c>
      <c r="N635" t="s">
        <v>8269</v>
      </c>
      <c r="O635" s="10">
        <v>190</v>
      </c>
      <c r="P635">
        <v>50</v>
      </c>
      <c r="Q635" t="s">
        <v>8324</v>
      </c>
      <c r="R635" t="s">
        <v>8327</v>
      </c>
      <c r="S635" s="14">
        <v>41852.527222222219</v>
      </c>
      <c r="T635" s="14">
        <v>41866.527222222219</v>
      </c>
    </row>
    <row r="636" spans="1:20" ht="240" x14ac:dyDescent="0.25">
      <c r="A636">
        <v>2796</v>
      </c>
      <c r="B636" s="3" t="s">
        <v>2796</v>
      </c>
      <c r="C636" s="3" t="s">
        <v>6906</v>
      </c>
      <c r="D636" s="9">
        <v>800</v>
      </c>
      <c r="E636" s="8">
        <v>924</v>
      </c>
      <c r="F636" t="s">
        <v>8218</v>
      </c>
      <c r="G636" t="s">
        <v>8224</v>
      </c>
      <c r="H636" t="s">
        <v>8246</v>
      </c>
      <c r="I636">
        <v>1404564028</v>
      </c>
      <c r="J636">
        <v>1401972028</v>
      </c>
      <c r="K636" t="b">
        <v>0</v>
      </c>
      <c r="L636">
        <v>21</v>
      </c>
      <c r="M636" t="b">
        <v>1</v>
      </c>
      <c r="N636" t="s">
        <v>8269</v>
      </c>
      <c r="O636" s="10">
        <v>116</v>
      </c>
      <c r="P636">
        <v>44</v>
      </c>
      <c r="Q636" t="s">
        <v>8324</v>
      </c>
      <c r="R636" t="s">
        <v>8327</v>
      </c>
      <c r="S636" s="14">
        <v>41795.528101851851</v>
      </c>
      <c r="T636" s="14">
        <v>41825.528101851851</v>
      </c>
    </row>
    <row r="637" spans="1:20" ht="150" x14ac:dyDescent="0.25">
      <c r="A637">
        <v>3395</v>
      </c>
      <c r="B637" s="3" t="s">
        <v>3394</v>
      </c>
      <c r="C637" s="3" t="s">
        <v>7505</v>
      </c>
      <c r="D637" s="9">
        <v>500</v>
      </c>
      <c r="E637" s="8">
        <v>920</v>
      </c>
      <c r="F637" t="s">
        <v>8218</v>
      </c>
      <c r="G637" t="s">
        <v>8224</v>
      </c>
      <c r="H637" t="s">
        <v>8246</v>
      </c>
      <c r="I637">
        <v>1433009400</v>
      </c>
      <c r="J637">
        <v>1431795944</v>
      </c>
      <c r="K637" t="b">
        <v>0</v>
      </c>
      <c r="L637">
        <v>38</v>
      </c>
      <c r="M637" t="b">
        <v>1</v>
      </c>
      <c r="N637" t="s">
        <v>8269</v>
      </c>
      <c r="O637" s="10">
        <v>184</v>
      </c>
      <c r="P637">
        <v>24.21</v>
      </c>
      <c r="Q637" t="s">
        <v>8324</v>
      </c>
      <c r="R637" t="s">
        <v>8327</v>
      </c>
      <c r="S637" s="14">
        <v>42140.712314814817</v>
      </c>
      <c r="T637" s="14">
        <v>42154.756944444445</v>
      </c>
    </row>
    <row r="638" spans="1:20" ht="300" x14ac:dyDescent="0.25">
      <c r="A638">
        <v>3914</v>
      </c>
      <c r="B638" s="3" t="s">
        <v>3911</v>
      </c>
      <c r="C638" s="3" t="s">
        <v>8022</v>
      </c>
      <c r="D638" s="9">
        <v>2500</v>
      </c>
      <c r="E638" s="8">
        <v>909</v>
      </c>
      <c r="F638" t="s">
        <v>8220</v>
      </c>
      <c r="G638" t="s">
        <v>8224</v>
      </c>
      <c r="H638" t="s">
        <v>8246</v>
      </c>
      <c r="I638">
        <v>1431298740</v>
      </c>
      <c r="J638">
        <v>1429558756</v>
      </c>
      <c r="K638" t="b">
        <v>0</v>
      </c>
      <c r="L638">
        <v>27</v>
      </c>
      <c r="M638" t="b">
        <v>0</v>
      </c>
      <c r="N638" t="s">
        <v>8269</v>
      </c>
      <c r="O638" s="10">
        <v>36</v>
      </c>
      <c r="P638">
        <v>33.67</v>
      </c>
      <c r="Q638" t="s">
        <v>8324</v>
      </c>
      <c r="R638" t="s">
        <v>8327</v>
      </c>
      <c r="S638" s="14">
        <v>42114.818935185183</v>
      </c>
      <c r="T638" s="14">
        <v>42134.957638888889</v>
      </c>
    </row>
    <row r="639" spans="1:20" ht="300" x14ac:dyDescent="0.25">
      <c r="A639">
        <v>3510</v>
      </c>
      <c r="B639" s="3" t="s">
        <v>3509</v>
      </c>
      <c r="C639" s="3" t="s">
        <v>7620</v>
      </c>
      <c r="D639" s="9">
        <v>900</v>
      </c>
      <c r="E639" s="8">
        <v>905</v>
      </c>
      <c r="F639" t="s">
        <v>8218</v>
      </c>
      <c r="G639" t="s">
        <v>8223</v>
      </c>
      <c r="H639" t="s">
        <v>8245</v>
      </c>
      <c r="I639">
        <v>1404312846</v>
      </c>
      <c r="J639">
        <v>1402584846</v>
      </c>
      <c r="K639" t="b">
        <v>0</v>
      </c>
      <c r="L639">
        <v>15</v>
      </c>
      <c r="M639" t="b">
        <v>1</v>
      </c>
      <c r="N639" t="s">
        <v>8269</v>
      </c>
      <c r="O639" s="10">
        <v>101</v>
      </c>
      <c r="P639">
        <v>60.33</v>
      </c>
      <c r="Q639" t="s">
        <v>8324</v>
      </c>
      <c r="R639" t="s">
        <v>8327</v>
      </c>
      <c r="S639" s="14">
        <v>41802.62090277778</v>
      </c>
      <c r="T639" s="14">
        <v>41822.62090277778</v>
      </c>
    </row>
    <row r="640" spans="1:20" ht="210" x14ac:dyDescent="0.25">
      <c r="A640">
        <v>3836</v>
      </c>
      <c r="B640" s="3" t="s">
        <v>3833</v>
      </c>
      <c r="C640" s="3" t="s">
        <v>7945</v>
      </c>
      <c r="D640" s="9">
        <v>800</v>
      </c>
      <c r="E640" s="8">
        <v>900</v>
      </c>
      <c r="F640" t="s">
        <v>8218</v>
      </c>
      <c r="G640" t="s">
        <v>8223</v>
      </c>
      <c r="H640" t="s">
        <v>8245</v>
      </c>
      <c r="I640">
        <v>1470197340</v>
      </c>
      <c r="J640">
        <v>1467497652</v>
      </c>
      <c r="K640" t="b">
        <v>0</v>
      </c>
      <c r="L640">
        <v>14</v>
      </c>
      <c r="M640" t="b">
        <v>1</v>
      </c>
      <c r="N640" t="s">
        <v>8269</v>
      </c>
      <c r="O640" s="10">
        <v>113</v>
      </c>
      <c r="P640">
        <v>64.290000000000006</v>
      </c>
      <c r="Q640" t="s">
        <v>8324</v>
      </c>
      <c r="R640" t="s">
        <v>8327</v>
      </c>
      <c r="S640" s="14">
        <v>42553.926527777774</v>
      </c>
      <c r="T640" s="14">
        <v>42585.172916666663</v>
      </c>
    </row>
    <row r="641" spans="1:20" ht="270" x14ac:dyDescent="0.25">
      <c r="A641">
        <v>3367</v>
      </c>
      <c r="B641" s="3" t="s">
        <v>3366</v>
      </c>
      <c r="C641" s="3" t="s">
        <v>7477</v>
      </c>
      <c r="D641" s="9">
        <v>750</v>
      </c>
      <c r="E641" s="8">
        <v>890</v>
      </c>
      <c r="F641" t="s">
        <v>8218</v>
      </c>
      <c r="G641" t="s">
        <v>8224</v>
      </c>
      <c r="H641" t="s">
        <v>8246</v>
      </c>
      <c r="I641">
        <v>1438467894</v>
      </c>
      <c r="J641">
        <v>1436307894</v>
      </c>
      <c r="K641" t="b">
        <v>0</v>
      </c>
      <c r="L641">
        <v>30</v>
      </c>
      <c r="M641" t="b">
        <v>1</v>
      </c>
      <c r="N641" t="s">
        <v>8269</v>
      </c>
      <c r="O641" s="10">
        <v>119</v>
      </c>
      <c r="P641">
        <v>29.67</v>
      </c>
      <c r="Q641" t="s">
        <v>8324</v>
      </c>
      <c r="R641" t="s">
        <v>8327</v>
      </c>
      <c r="S641" s="14">
        <v>42192.933958333335</v>
      </c>
      <c r="T641" s="14">
        <v>42217.933958333335</v>
      </c>
    </row>
    <row r="642" spans="1:20" ht="255" x14ac:dyDescent="0.25">
      <c r="A642">
        <v>4055</v>
      </c>
      <c r="B642" s="3" t="s">
        <v>4051</v>
      </c>
      <c r="C642" s="3" t="s">
        <v>8159</v>
      </c>
      <c r="D642" s="9">
        <v>5000</v>
      </c>
      <c r="E642" s="8">
        <v>881</v>
      </c>
      <c r="F642" t="s">
        <v>8220</v>
      </c>
      <c r="G642" t="s">
        <v>8224</v>
      </c>
      <c r="H642" t="s">
        <v>8246</v>
      </c>
      <c r="I642">
        <v>1403192031</v>
      </c>
      <c r="J642">
        <v>1400600031</v>
      </c>
      <c r="K642" t="b">
        <v>0</v>
      </c>
      <c r="L642">
        <v>21</v>
      </c>
      <c r="M642" t="b">
        <v>0</v>
      </c>
      <c r="N642" t="s">
        <v>8269</v>
      </c>
      <c r="O642" s="10">
        <v>18</v>
      </c>
      <c r="P642">
        <v>41.95</v>
      </c>
      <c r="Q642" t="s">
        <v>8324</v>
      </c>
      <c r="R642" t="s">
        <v>8327</v>
      </c>
      <c r="S642" s="14">
        <v>41779.648506944446</v>
      </c>
      <c r="T642" s="14">
        <v>41809.648506944446</v>
      </c>
    </row>
    <row r="643" spans="1:20" ht="285" x14ac:dyDescent="0.25">
      <c r="A643">
        <v>3617</v>
      </c>
      <c r="B643" s="3" t="s">
        <v>3615</v>
      </c>
      <c r="C643" s="3" t="s">
        <v>7727</v>
      </c>
      <c r="D643" s="9">
        <v>740</v>
      </c>
      <c r="E643" s="8">
        <v>880</v>
      </c>
      <c r="F643" t="s">
        <v>8218</v>
      </c>
      <c r="G643" t="s">
        <v>8224</v>
      </c>
      <c r="H643" t="s">
        <v>8246</v>
      </c>
      <c r="I643">
        <v>1488240000</v>
      </c>
      <c r="J643">
        <v>1486996729</v>
      </c>
      <c r="K643" t="b">
        <v>0</v>
      </c>
      <c r="L643">
        <v>51</v>
      </c>
      <c r="M643" t="b">
        <v>1</v>
      </c>
      <c r="N643" t="s">
        <v>8269</v>
      </c>
      <c r="O643" s="10">
        <v>119</v>
      </c>
      <c r="P643">
        <v>17.25</v>
      </c>
      <c r="Q643" t="s">
        <v>8324</v>
      </c>
      <c r="R643" t="s">
        <v>8327</v>
      </c>
      <c r="S643" s="14">
        <v>42779.610289351855</v>
      </c>
      <c r="T643" s="14">
        <v>42794</v>
      </c>
    </row>
    <row r="644" spans="1:20" ht="270" x14ac:dyDescent="0.25">
      <c r="A644">
        <v>3664</v>
      </c>
      <c r="B644" s="3" t="s">
        <v>3661</v>
      </c>
      <c r="C644" s="3" t="s">
        <v>7774</v>
      </c>
      <c r="D644" s="9">
        <v>800</v>
      </c>
      <c r="E644" s="8">
        <v>875</v>
      </c>
      <c r="F644" t="s">
        <v>8218</v>
      </c>
      <c r="G644" t="s">
        <v>8223</v>
      </c>
      <c r="H644" t="s">
        <v>8245</v>
      </c>
      <c r="I644">
        <v>1466056689</v>
      </c>
      <c r="J644">
        <v>1464847089</v>
      </c>
      <c r="K644" t="b">
        <v>0</v>
      </c>
      <c r="L644">
        <v>19</v>
      </c>
      <c r="M644" t="b">
        <v>1</v>
      </c>
      <c r="N644" t="s">
        <v>8269</v>
      </c>
      <c r="O644" s="10">
        <v>109</v>
      </c>
      <c r="P644">
        <v>46.05</v>
      </c>
      <c r="Q644" t="s">
        <v>8324</v>
      </c>
      <c r="R644" t="s">
        <v>8327</v>
      </c>
      <c r="S644" s="14">
        <v>42523.248715277776</v>
      </c>
      <c r="T644" s="14">
        <v>42537.248715277776</v>
      </c>
    </row>
    <row r="645" spans="1:20" ht="285" x14ac:dyDescent="0.25">
      <c r="A645">
        <v>3841</v>
      </c>
      <c r="B645" s="3" t="s">
        <v>3838</v>
      </c>
      <c r="C645" s="3" t="s">
        <v>7950</v>
      </c>
      <c r="D645" s="9">
        <v>10000</v>
      </c>
      <c r="E645" s="8">
        <v>872</v>
      </c>
      <c r="F645" t="s">
        <v>8220</v>
      </c>
      <c r="G645" t="s">
        <v>8223</v>
      </c>
      <c r="H645" t="s">
        <v>8245</v>
      </c>
      <c r="I645">
        <v>1405882287</v>
      </c>
      <c r="J645">
        <v>1400698287</v>
      </c>
      <c r="K645" t="b">
        <v>1</v>
      </c>
      <c r="L645">
        <v>34</v>
      </c>
      <c r="M645" t="b">
        <v>0</v>
      </c>
      <c r="N645" t="s">
        <v>8269</v>
      </c>
      <c r="O645" s="10">
        <v>9</v>
      </c>
      <c r="P645">
        <v>25.65</v>
      </c>
      <c r="Q645" t="s">
        <v>8324</v>
      </c>
      <c r="R645" t="s">
        <v>8327</v>
      </c>
      <c r="S645" s="14">
        <v>41780.785729166666</v>
      </c>
      <c r="T645" s="14">
        <v>41840.785729166666</v>
      </c>
    </row>
    <row r="646" spans="1:20" ht="285" x14ac:dyDescent="0.25">
      <c r="A646">
        <v>3444</v>
      </c>
      <c r="B646" s="3" t="s">
        <v>3443</v>
      </c>
      <c r="C646" s="3" t="s">
        <v>7554</v>
      </c>
      <c r="D646" s="9">
        <v>300</v>
      </c>
      <c r="E646" s="8">
        <v>867</v>
      </c>
      <c r="F646" t="s">
        <v>8218</v>
      </c>
      <c r="G646" t="s">
        <v>8225</v>
      </c>
      <c r="H646" t="s">
        <v>8247</v>
      </c>
      <c r="I646">
        <v>1465394340</v>
      </c>
      <c r="J646">
        <v>1464677986</v>
      </c>
      <c r="K646" t="b">
        <v>0</v>
      </c>
      <c r="L646">
        <v>20</v>
      </c>
      <c r="M646" t="b">
        <v>1</v>
      </c>
      <c r="N646" t="s">
        <v>8269</v>
      </c>
      <c r="O646" s="10">
        <v>289</v>
      </c>
      <c r="P646">
        <v>43.35</v>
      </c>
      <c r="Q646" t="s">
        <v>8324</v>
      </c>
      <c r="R646" t="s">
        <v>8327</v>
      </c>
      <c r="S646" s="14">
        <v>42521.291504629626</v>
      </c>
      <c r="T646" s="14">
        <v>42529.582638888889</v>
      </c>
    </row>
    <row r="647" spans="1:20" ht="255" x14ac:dyDescent="0.25">
      <c r="A647">
        <v>3851</v>
      </c>
      <c r="B647" s="3" t="s">
        <v>3848</v>
      </c>
      <c r="C647" s="3" t="s">
        <v>7960</v>
      </c>
      <c r="D647" s="9">
        <v>2500</v>
      </c>
      <c r="E647" s="8">
        <v>852</v>
      </c>
      <c r="F647" t="s">
        <v>8220</v>
      </c>
      <c r="G647" t="s">
        <v>8224</v>
      </c>
      <c r="H647" t="s">
        <v>8246</v>
      </c>
      <c r="I647">
        <v>1437129179</v>
      </c>
      <c r="J647">
        <v>1434537179</v>
      </c>
      <c r="K647" t="b">
        <v>1</v>
      </c>
      <c r="L647">
        <v>24</v>
      </c>
      <c r="M647" t="b">
        <v>0</v>
      </c>
      <c r="N647" t="s">
        <v>8269</v>
      </c>
      <c r="O647" s="10">
        <v>34</v>
      </c>
      <c r="P647">
        <v>35.5</v>
      </c>
      <c r="Q647" t="s">
        <v>8324</v>
      </c>
      <c r="R647" t="s">
        <v>8327</v>
      </c>
      <c r="S647" s="14">
        <v>42172.439571759256</v>
      </c>
      <c r="T647" s="14">
        <v>42202.439571759256</v>
      </c>
    </row>
    <row r="648" spans="1:20" ht="315" x14ac:dyDescent="0.25">
      <c r="A648">
        <v>2837</v>
      </c>
      <c r="B648" s="3" t="s">
        <v>2837</v>
      </c>
      <c r="C648" s="3" t="s">
        <v>6947</v>
      </c>
      <c r="D648" s="9">
        <v>850</v>
      </c>
      <c r="E648" s="8">
        <v>850</v>
      </c>
      <c r="F648" t="s">
        <v>8218</v>
      </c>
      <c r="G648" t="s">
        <v>8228</v>
      </c>
      <c r="H648" t="s">
        <v>8250</v>
      </c>
      <c r="I648">
        <v>1449701284</v>
      </c>
      <c r="J648">
        <v>1446241684</v>
      </c>
      <c r="K648" t="b">
        <v>0</v>
      </c>
      <c r="L648">
        <v>21</v>
      </c>
      <c r="M648" t="b">
        <v>1</v>
      </c>
      <c r="N648" t="s">
        <v>8269</v>
      </c>
      <c r="O648" s="10">
        <v>100</v>
      </c>
      <c r="P648">
        <v>40.479999999999997</v>
      </c>
      <c r="Q648" t="s">
        <v>8324</v>
      </c>
      <c r="R648" t="s">
        <v>8327</v>
      </c>
      <c r="S648" s="14">
        <v>42307.908379629633</v>
      </c>
      <c r="T648" s="14">
        <v>42347.950046296297</v>
      </c>
    </row>
    <row r="649" spans="1:20" ht="255" x14ac:dyDescent="0.25">
      <c r="A649">
        <v>3845</v>
      </c>
      <c r="B649" s="3" t="s">
        <v>3842</v>
      </c>
      <c r="C649" s="3" t="s">
        <v>7954</v>
      </c>
      <c r="D649" s="9">
        <v>40000</v>
      </c>
      <c r="E649" s="8">
        <v>842</v>
      </c>
      <c r="F649" t="s">
        <v>8220</v>
      </c>
      <c r="G649" t="s">
        <v>8223</v>
      </c>
      <c r="H649" t="s">
        <v>8245</v>
      </c>
      <c r="I649">
        <v>1443711774</v>
      </c>
      <c r="J649">
        <v>1441119774</v>
      </c>
      <c r="K649" t="b">
        <v>1</v>
      </c>
      <c r="L649">
        <v>12</v>
      </c>
      <c r="M649" t="b">
        <v>0</v>
      </c>
      <c r="N649" t="s">
        <v>8269</v>
      </c>
      <c r="O649" s="10">
        <v>2</v>
      </c>
      <c r="P649">
        <v>70.17</v>
      </c>
      <c r="Q649" t="s">
        <v>8324</v>
      </c>
      <c r="R649" t="s">
        <v>8327</v>
      </c>
      <c r="S649" s="14">
        <v>42248.627013888887</v>
      </c>
      <c r="T649" s="14">
        <v>42278.627013888887</v>
      </c>
    </row>
    <row r="650" spans="1:20" ht="270" x14ac:dyDescent="0.25">
      <c r="A650">
        <v>3283</v>
      </c>
      <c r="B650" s="3" t="s">
        <v>3283</v>
      </c>
      <c r="C650" s="3" t="s">
        <v>7393</v>
      </c>
      <c r="D650" s="9">
        <v>800</v>
      </c>
      <c r="E650" s="8">
        <v>838</v>
      </c>
      <c r="F650" t="s">
        <v>8218</v>
      </c>
      <c r="G650" t="s">
        <v>8224</v>
      </c>
      <c r="H650" t="s">
        <v>8246</v>
      </c>
      <c r="I650">
        <v>1455138000</v>
      </c>
      <c r="J650">
        <v>1452448298</v>
      </c>
      <c r="K650" t="b">
        <v>0</v>
      </c>
      <c r="L650">
        <v>47</v>
      </c>
      <c r="M650" t="b">
        <v>1</v>
      </c>
      <c r="N650" t="s">
        <v>8269</v>
      </c>
      <c r="O650" s="10">
        <v>105</v>
      </c>
      <c r="P650">
        <v>17.829999999999998</v>
      </c>
      <c r="Q650" t="s">
        <v>8324</v>
      </c>
      <c r="R650" t="s">
        <v>8327</v>
      </c>
      <c r="S650" s="14">
        <v>42379.74418981481</v>
      </c>
      <c r="T650" s="14">
        <v>42410.875</v>
      </c>
    </row>
    <row r="651" spans="1:20" ht="300" x14ac:dyDescent="0.25">
      <c r="A651">
        <v>3811</v>
      </c>
      <c r="B651" s="3" t="s">
        <v>3808</v>
      </c>
      <c r="C651" s="3" t="s">
        <v>7921</v>
      </c>
      <c r="D651" s="9">
        <v>250</v>
      </c>
      <c r="E651" s="8">
        <v>825</v>
      </c>
      <c r="F651" t="s">
        <v>8218</v>
      </c>
      <c r="G651" t="s">
        <v>8224</v>
      </c>
      <c r="H651" t="s">
        <v>8246</v>
      </c>
      <c r="I651">
        <v>1464692400</v>
      </c>
      <c r="J651">
        <v>1461769373</v>
      </c>
      <c r="K651" t="b">
        <v>0</v>
      </c>
      <c r="L651">
        <v>19</v>
      </c>
      <c r="M651" t="b">
        <v>1</v>
      </c>
      <c r="N651" t="s">
        <v>8269</v>
      </c>
      <c r="O651" s="10">
        <v>330</v>
      </c>
      <c r="P651">
        <v>43.42</v>
      </c>
      <c r="Q651" t="s">
        <v>8324</v>
      </c>
      <c r="R651" t="s">
        <v>8327</v>
      </c>
      <c r="S651" s="14">
        <v>42487.62700231481</v>
      </c>
      <c r="T651" s="14">
        <v>42521.458333333328</v>
      </c>
    </row>
    <row r="652" spans="1:20" ht="300" x14ac:dyDescent="0.25">
      <c r="A652">
        <v>3898</v>
      </c>
      <c r="B652" s="3" t="s">
        <v>3895</v>
      </c>
      <c r="C652" s="3" t="s">
        <v>8006</v>
      </c>
      <c r="D652" s="9">
        <v>2500</v>
      </c>
      <c r="E652" s="8">
        <v>814</v>
      </c>
      <c r="F652" t="s">
        <v>8220</v>
      </c>
      <c r="G652" t="s">
        <v>8224</v>
      </c>
      <c r="H652" t="s">
        <v>8246</v>
      </c>
      <c r="I652">
        <v>1439827200</v>
      </c>
      <c r="J652">
        <v>1436355270</v>
      </c>
      <c r="K652" t="b">
        <v>0</v>
      </c>
      <c r="L652">
        <v>16</v>
      </c>
      <c r="M652" t="b">
        <v>0</v>
      </c>
      <c r="N652" t="s">
        <v>8269</v>
      </c>
      <c r="O652" s="10">
        <v>33</v>
      </c>
      <c r="P652">
        <v>50.88</v>
      </c>
      <c r="Q652" t="s">
        <v>8324</v>
      </c>
      <c r="R652" t="s">
        <v>8327</v>
      </c>
      <c r="S652" s="14">
        <v>42193.482291666667</v>
      </c>
      <c r="T652" s="14">
        <v>42233.666666666672</v>
      </c>
    </row>
    <row r="653" spans="1:20" ht="285" x14ac:dyDescent="0.25">
      <c r="A653">
        <v>3327</v>
      </c>
      <c r="B653" s="3" t="s">
        <v>3327</v>
      </c>
      <c r="C653" s="3" t="s">
        <v>7437</v>
      </c>
      <c r="D653" s="9">
        <v>800</v>
      </c>
      <c r="E653" s="8">
        <v>810</v>
      </c>
      <c r="F653" t="s">
        <v>8218</v>
      </c>
      <c r="G653" t="s">
        <v>8224</v>
      </c>
      <c r="H653" t="s">
        <v>8246</v>
      </c>
      <c r="I653">
        <v>1462697966</v>
      </c>
      <c r="J653">
        <v>1460105966</v>
      </c>
      <c r="K653" t="b">
        <v>0</v>
      </c>
      <c r="L653">
        <v>33</v>
      </c>
      <c r="M653" t="b">
        <v>1</v>
      </c>
      <c r="N653" t="s">
        <v>8269</v>
      </c>
      <c r="O653" s="10">
        <v>101</v>
      </c>
      <c r="P653">
        <v>24.55</v>
      </c>
      <c r="Q653" t="s">
        <v>8324</v>
      </c>
      <c r="R653" t="s">
        <v>8327</v>
      </c>
      <c r="S653" s="14">
        <v>42468.374606481477</v>
      </c>
      <c r="T653" s="14">
        <v>42498.374606481477</v>
      </c>
    </row>
    <row r="654" spans="1:20" ht="300" x14ac:dyDescent="0.25">
      <c r="A654">
        <v>3739</v>
      </c>
      <c r="B654" s="3" t="s">
        <v>3736</v>
      </c>
      <c r="C654" s="3" t="s">
        <v>7849</v>
      </c>
      <c r="D654" s="9">
        <v>4000</v>
      </c>
      <c r="E654" s="8">
        <v>805</v>
      </c>
      <c r="F654" t="s">
        <v>8220</v>
      </c>
      <c r="G654" t="s">
        <v>8224</v>
      </c>
      <c r="H654" t="s">
        <v>8246</v>
      </c>
      <c r="I654">
        <v>1468752468</v>
      </c>
      <c r="J654">
        <v>1467024468</v>
      </c>
      <c r="K654" t="b">
        <v>0</v>
      </c>
      <c r="L654">
        <v>8</v>
      </c>
      <c r="M654" t="b">
        <v>0</v>
      </c>
      <c r="N654" t="s">
        <v>8269</v>
      </c>
      <c r="O654" s="10">
        <v>20</v>
      </c>
      <c r="P654">
        <v>100.63</v>
      </c>
      <c r="Q654" t="s">
        <v>8324</v>
      </c>
      <c r="R654" t="s">
        <v>8327</v>
      </c>
      <c r="S654" s="14">
        <v>42548.449861111112</v>
      </c>
      <c r="T654" s="14">
        <v>42568.449861111112</v>
      </c>
    </row>
    <row r="655" spans="1:20" ht="255" x14ac:dyDescent="0.25">
      <c r="A655">
        <v>3608</v>
      </c>
      <c r="B655" s="3" t="s">
        <v>3607</v>
      </c>
      <c r="C655" s="3" t="s">
        <v>7718</v>
      </c>
      <c r="D655" s="9">
        <v>800</v>
      </c>
      <c r="E655" s="8">
        <v>800</v>
      </c>
      <c r="F655" t="s">
        <v>8218</v>
      </c>
      <c r="G655" t="s">
        <v>8224</v>
      </c>
      <c r="H655" t="s">
        <v>8246</v>
      </c>
      <c r="I655">
        <v>1466172000</v>
      </c>
      <c r="J655">
        <v>1463418090</v>
      </c>
      <c r="K655" t="b">
        <v>0</v>
      </c>
      <c r="L655">
        <v>27</v>
      </c>
      <c r="M655" t="b">
        <v>1</v>
      </c>
      <c r="N655" t="s">
        <v>8269</v>
      </c>
      <c r="O655" s="10">
        <v>100</v>
      </c>
      <c r="P655">
        <v>29.63</v>
      </c>
      <c r="Q655" t="s">
        <v>8324</v>
      </c>
      <c r="R655" t="s">
        <v>8327</v>
      </c>
      <c r="S655" s="14">
        <v>42506.709375000006</v>
      </c>
      <c r="T655" s="14">
        <v>42538.583333333328</v>
      </c>
    </row>
    <row r="656" spans="1:20" ht="210" x14ac:dyDescent="0.25">
      <c r="A656">
        <v>4095</v>
      </c>
      <c r="B656" s="3" t="s">
        <v>4091</v>
      </c>
      <c r="C656" s="3" t="s">
        <v>8198</v>
      </c>
      <c r="D656" s="9">
        <v>30000</v>
      </c>
      <c r="E656" s="8">
        <v>800</v>
      </c>
      <c r="F656" t="s">
        <v>8220</v>
      </c>
      <c r="G656" t="s">
        <v>8237</v>
      </c>
      <c r="H656" t="s">
        <v>8255</v>
      </c>
      <c r="I656">
        <v>1482108350</v>
      </c>
      <c r="J656">
        <v>1479516350</v>
      </c>
      <c r="K656" t="b">
        <v>0</v>
      </c>
      <c r="L656">
        <v>1</v>
      </c>
      <c r="M656" t="b">
        <v>0</v>
      </c>
      <c r="N656" t="s">
        <v>8269</v>
      </c>
      <c r="O656" s="10">
        <v>3</v>
      </c>
      <c r="P656">
        <v>800</v>
      </c>
      <c r="Q656" t="s">
        <v>8324</v>
      </c>
      <c r="R656" t="s">
        <v>8327</v>
      </c>
      <c r="S656" s="14">
        <v>42693.031828703708</v>
      </c>
      <c r="T656" s="14">
        <v>42723.031828703708</v>
      </c>
    </row>
    <row r="657" spans="1:20" ht="255" x14ac:dyDescent="0.25">
      <c r="A657">
        <v>4056</v>
      </c>
      <c r="B657" s="3" t="s">
        <v>4052</v>
      </c>
      <c r="C657" s="3" t="s">
        <v>8160</v>
      </c>
      <c r="D657" s="9">
        <v>1500</v>
      </c>
      <c r="E657" s="8">
        <v>795</v>
      </c>
      <c r="F657" t="s">
        <v>8220</v>
      </c>
      <c r="G657" t="s">
        <v>8223</v>
      </c>
      <c r="H657" t="s">
        <v>8245</v>
      </c>
      <c r="I657">
        <v>1467575940</v>
      </c>
      <c r="J657">
        <v>1465856639</v>
      </c>
      <c r="K657" t="b">
        <v>0</v>
      </c>
      <c r="L657">
        <v>9</v>
      </c>
      <c r="M657" t="b">
        <v>0</v>
      </c>
      <c r="N657" t="s">
        <v>8269</v>
      </c>
      <c r="O657" s="10">
        <v>53</v>
      </c>
      <c r="P657">
        <v>88.33</v>
      </c>
      <c r="Q657" t="s">
        <v>8324</v>
      </c>
      <c r="R657" t="s">
        <v>8327</v>
      </c>
      <c r="S657" s="14">
        <v>42534.933321759265</v>
      </c>
      <c r="T657" s="14">
        <v>42554.832638888889</v>
      </c>
    </row>
    <row r="658" spans="1:20" ht="285" x14ac:dyDescent="0.25">
      <c r="A658">
        <v>3491</v>
      </c>
      <c r="B658" s="3" t="s">
        <v>3490</v>
      </c>
      <c r="C658" s="3" t="s">
        <v>7601</v>
      </c>
      <c r="D658" s="9">
        <v>500</v>
      </c>
      <c r="E658" s="8">
        <v>791</v>
      </c>
      <c r="F658" t="s">
        <v>8218</v>
      </c>
      <c r="G658" t="s">
        <v>8223</v>
      </c>
      <c r="H658" t="s">
        <v>8245</v>
      </c>
      <c r="I658">
        <v>1431928784</v>
      </c>
      <c r="J658">
        <v>1430114384</v>
      </c>
      <c r="K658" t="b">
        <v>0</v>
      </c>
      <c r="L658">
        <v>10</v>
      </c>
      <c r="M658" t="b">
        <v>1</v>
      </c>
      <c r="N658" t="s">
        <v>8269</v>
      </c>
      <c r="O658" s="10">
        <v>158</v>
      </c>
      <c r="P658">
        <v>79.099999999999994</v>
      </c>
      <c r="Q658" t="s">
        <v>8324</v>
      </c>
      <c r="R658" t="s">
        <v>8327</v>
      </c>
      <c r="S658" s="14">
        <v>42121.249814814815</v>
      </c>
      <c r="T658" s="14">
        <v>42142.249814814815</v>
      </c>
    </row>
    <row r="659" spans="1:20" ht="270" x14ac:dyDescent="0.25">
      <c r="A659">
        <v>3394</v>
      </c>
      <c r="B659" s="3" t="s">
        <v>3393</v>
      </c>
      <c r="C659" s="3" t="s">
        <v>7504</v>
      </c>
      <c r="D659" s="9">
        <v>550</v>
      </c>
      <c r="E659" s="8">
        <v>783</v>
      </c>
      <c r="F659" t="s">
        <v>8218</v>
      </c>
      <c r="G659" t="s">
        <v>8224</v>
      </c>
      <c r="H659" t="s">
        <v>8246</v>
      </c>
      <c r="I659">
        <v>1406470645</v>
      </c>
      <c r="J659">
        <v>1403878645</v>
      </c>
      <c r="K659" t="b">
        <v>0</v>
      </c>
      <c r="L659">
        <v>27</v>
      </c>
      <c r="M659" t="b">
        <v>1</v>
      </c>
      <c r="N659" t="s">
        <v>8269</v>
      </c>
      <c r="O659" s="10">
        <v>142</v>
      </c>
      <c r="P659">
        <v>29</v>
      </c>
      <c r="Q659" t="s">
        <v>8324</v>
      </c>
      <c r="R659" t="s">
        <v>8327</v>
      </c>
      <c r="S659" s="14">
        <v>41817.59542824074</v>
      </c>
      <c r="T659" s="14">
        <v>41847.59542824074</v>
      </c>
    </row>
    <row r="660" spans="1:20" ht="300" x14ac:dyDescent="0.25">
      <c r="A660">
        <v>2817</v>
      </c>
      <c r="B660" s="3" t="s">
        <v>2817</v>
      </c>
      <c r="C660" s="3" t="s">
        <v>6927</v>
      </c>
      <c r="D660" s="9">
        <v>600</v>
      </c>
      <c r="E660" s="8">
        <v>780</v>
      </c>
      <c r="F660" t="s">
        <v>8218</v>
      </c>
      <c r="G660" t="s">
        <v>8224</v>
      </c>
      <c r="H660" t="s">
        <v>8246</v>
      </c>
      <c r="I660">
        <v>1425136462</v>
      </c>
      <c r="J660">
        <v>1421680462</v>
      </c>
      <c r="K660" t="b">
        <v>0</v>
      </c>
      <c r="L660">
        <v>33</v>
      </c>
      <c r="M660" t="b">
        <v>1</v>
      </c>
      <c r="N660" t="s">
        <v>8269</v>
      </c>
      <c r="O660" s="10">
        <v>130</v>
      </c>
      <c r="P660">
        <v>23.64</v>
      </c>
      <c r="Q660" t="s">
        <v>8324</v>
      </c>
      <c r="R660" t="s">
        <v>8327</v>
      </c>
      <c r="S660" s="14">
        <v>42023.634976851856</v>
      </c>
      <c r="T660" s="14">
        <v>42063.634976851856</v>
      </c>
    </row>
    <row r="661" spans="1:20" ht="240" x14ac:dyDescent="0.25">
      <c r="A661">
        <v>3577</v>
      </c>
      <c r="B661" s="3" t="s">
        <v>3576</v>
      </c>
      <c r="C661" s="3" t="s">
        <v>7687</v>
      </c>
      <c r="D661" s="9">
        <v>600</v>
      </c>
      <c r="E661" s="8">
        <v>780</v>
      </c>
      <c r="F661" t="s">
        <v>8218</v>
      </c>
      <c r="G661" t="s">
        <v>8223</v>
      </c>
      <c r="H661" t="s">
        <v>8245</v>
      </c>
      <c r="I661">
        <v>1430029680</v>
      </c>
      <c r="J661">
        <v>1427741583</v>
      </c>
      <c r="K661" t="b">
        <v>0</v>
      </c>
      <c r="L661">
        <v>27</v>
      </c>
      <c r="M661" t="b">
        <v>1</v>
      </c>
      <c r="N661" t="s">
        <v>8269</v>
      </c>
      <c r="O661" s="10">
        <v>130</v>
      </c>
      <c r="P661">
        <v>28.89</v>
      </c>
      <c r="Q661" t="s">
        <v>8324</v>
      </c>
      <c r="R661" t="s">
        <v>8327</v>
      </c>
      <c r="S661" s="14">
        <v>42093.786840277782</v>
      </c>
      <c r="T661" s="14">
        <v>42120.26944444445</v>
      </c>
    </row>
    <row r="662" spans="1:20" ht="240" x14ac:dyDescent="0.25">
      <c r="A662">
        <v>3649</v>
      </c>
      <c r="B662" s="3" t="s">
        <v>3647</v>
      </c>
      <c r="C662" s="3" t="s">
        <v>7759</v>
      </c>
      <c r="D662" s="9">
        <v>750</v>
      </c>
      <c r="E662" s="8">
        <v>780</v>
      </c>
      <c r="F662" t="s">
        <v>8218</v>
      </c>
      <c r="G662" t="s">
        <v>8228</v>
      </c>
      <c r="H662" t="s">
        <v>8250</v>
      </c>
      <c r="I662">
        <v>1402938394</v>
      </c>
      <c r="J662">
        <v>1400691994</v>
      </c>
      <c r="K662" t="b">
        <v>0</v>
      </c>
      <c r="L662">
        <v>8</v>
      </c>
      <c r="M662" t="b">
        <v>1</v>
      </c>
      <c r="N662" t="s">
        <v>8269</v>
      </c>
      <c r="O662" s="10">
        <v>104</v>
      </c>
      <c r="P662">
        <v>97.5</v>
      </c>
      <c r="Q662" t="s">
        <v>8324</v>
      </c>
      <c r="R662" t="s">
        <v>8327</v>
      </c>
      <c r="S662" s="14">
        <v>41780.712893518517</v>
      </c>
      <c r="T662" s="14">
        <v>41806.712893518517</v>
      </c>
    </row>
    <row r="663" spans="1:20" ht="330" x14ac:dyDescent="0.25">
      <c r="A663">
        <v>4057</v>
      </c>
      <c r="B663" s="3" t="s">
        <v>4053</v>
      </c>
      <c r="C663" s="3" t="s">
        <v>8161</v>
      </c>
      <c r="D663" s="9">
        <v>3500</v>
      </c>
      <c r="E663" s="8">
        <v>775</v>
      </c>
      <c r="F663" t="s">
        <v>8220</v>
      </c>
      <c r="G663" t="s">
        <v>8224</v>
      </c>
      <c r="H663" t="s">
        <v>8246</v>
      </c>
      <c r="I663">
        <v>1448492400</v>
      </c>
      <c r="J663">
        <v>1446506080</v>
      </c>
      <c r="K663" t="b">
        <v>0</v>
      </c>
      <c r="L663">
        <v>6</v>
      </c>
      <c r="M663" t="b">
        <v>0</v>
      </c>
      <c r="N663" t="s">
        <v>8269</v>
      </c>
      <c r="O663" s="10">
        <v>22</v>
      </c>
      <c r="P663">
        <v>129.16999999999999</v>
      </c>
      <c r="Q663" t="s">
        <v>8324</v>
      </c>
      <c r="R663" t="s">
        <v>8327</v>
      </c>
      <c r="S663" s="14">
        <v>42310.968518518523</v>
      </c>
      <c r="T663" s="14">
        <v>42333.958333333328</v>
      </c>
    </row>
    <row r="664" spans="1:20" ht="300" x14ac:dyDescent="0.25">
      <c r="A664">
        <v>3552</v>
      </c>
      <c r="B664" s="3" t="s">
        <v>3551</v>
      </c>
      <c r="C664" s="3" t="s">
        <v>7662</v>
      </c>
      <c r="D664" s="9">
        <v>773</v>
      </c>
      <c r="E664" s="8">
        <v>773</v>
      </c>
      <c r="F664" t="s">
        <v>8218</v>
      </c>
      <c r="G664" t="s">
        <v>8224</v>
      </c>
      <c r="H664" t="s">
        <v>8246</v>
      </c>
      <c r="I664">
        <v>1403964324</v>
      </c>
      <c r="J664">
        <v>1401372324</v>
      </c>
      <c r="K664" t="b">
        <v>0</v>
      </c>
      <c r="L664">
        <v>20</v>
      </c>
      <c r="M664" t="b">
        <v>1</v>
      </c>
      <c r="N664" t="s">
        <v>8269</v>
      </c>
      <c r="O664" s="10">
        <v>100</v>
      </c>
      <c r="P664">
        <v>38.65</v>
      </c>
      <c r="Q664" t="s">
        <v>8324</v>
      </c>
      <c r="R664" t="s">
        <v>8327</v>
      </c>
      <c r="S664" s="14">
        <v>41788.587083333332</v>
      </c>
      <c r="T664" s="14">
        <v>41818.587083333332</v>
      </c>
    </row>
    <row r="665" spans="1:20" ht="210" x14ac:dyDescent="0.25">
      <c r="A665">
        <v>2824</v>
      </c>
      <c r="B665" s="3" t="s">
        <v>2824</v>
      </c>
      <c r="C665" s="3" t="s">
        <v>6934</v>
      </c>
      <c r="D665" s="9">
        <v>650</v>
      </c>
      <c r="E665" s="8">
        <v>760</v>
      </c>
      <c r="F665" t="s">
        <v>8218</v>
      </c>
      <c r="G665" t="s">
        <v>8223</v>
      </c>
      <c r="H665" t="s">
        <v>8245</v>
      </c>
      <c r="I665">
        <v>1434159780</v>
      </c>
      <c r="J665">
        <v>1431412196</v>
      </c>
      <c r="K665" t="b">
        <v>0</v>
      </c>
      <c r="L665">
        <v>15</v>
      </c>
      <c r="M665" t="b">
        <v>1</v>
      </c>
      <c r="N665" t="s">
        <v>8269</v>
      </c>
      <c r="O665" s="10">
        <v>117</v>
      </c>
      <c r="P665">
        <v>50.67</v>
      </c>
      <c r="Q665" t="s">
        <v>8324</v>
      </c>
      <c r="R665" t="s">
        <v>8327</v>
      </c>
      <c r="S665" s="14">
        <v>42136.270787037036</v>
      </c>
      <c r="T665" s="14">
        <v>42168.071527777778</v>
      </c>
    </row>
    <row r="666" spans="1:20" ht="240" x14ac:dyDescent="0.25">
      <c r="A666">
        <v>3450</v>
      </c>
      <c r="B666" s="3" t="s">
        <v>3449</v>
      </c>
      <c r="C666" s="3" t="s">
        <v>7560</v>
      </c>
      <c r="D666" s="9">
        <v>500</v>
      </c>
      <c r="E666" s="8">
        <v>760</v>
      </c>
      <c r="F666" t="s">
        <v>8218</v>
      </c>
      <c r="G666" t="s">
        <v>8224</v>
      </c>
      <c r="H666" t="s">
        <v>8246</v>
      </c>
      <c r="I666">
        <v>1427990071</v>
      </c>
      <c r="J666">
        <v>1422809671</v>
      </c>
      <c r="K666" t="b">
        <v>0</v>
      </c>
      <c r="L666">
        <v>39</v>
      </c>
      <c r="M666" t="b">
        <v>1</v>
      </c>
      <c r="N666" t="s">
        <v>8269</v>
      </c>
      <c r="O666" s="10">
        <v>152</v>
      </c>
      <c r="P666">
        <v>19.489999999999998</v>
      </c>
      <c r="Q666" t="s">
        <v>8324</v>
      </c>
      <c r="R666" t="s">
        <v>8327</v>
      </c>
      <c r="S666" s="14">
        <v>42036.704525462963</v>
      </c>
      <c r="T666" s="14">
        <v>42096.662858796291</v>
      </c>
    </row>
    <row r="667" spans="1:20" ht="255" x14ac:dyDescent="0.25">
      <c r="A667">
        <v>4083</v>
      </c>
      <c r="B667" s="3" t="s">
        <v>4079</v>
      </c>
      <c r="C667" s="3" t="s">
        <v>8186</v>
      </c>
      <c r="D667" s="9">
        <v>3500</v>
      </c>
      <c r="E667" s="8">
        <v>759</v>
      </c>
      <c r="F667" t="s">
        <v>8220</v>
      </c>
      <c r="G667" t="s">
        <v>8223</v>
      </c>
      <c r="H667" t="s">
        <v>8245</v>
      </c>
      <c r="I667">
        <v>1452795416</v>
      </c>
      <c r="J667">
        <v>1450203416</v>
      </c>
      <c r="K667" t="b">
        <v>0</v>
      </c>
      <c r="L667">
        <v>6</v>
      </c>
      <c r="M667" t="b">
        <v>0</v>
      </c>
      <c r="N667" t="s">
        <v>8269</v>
      </c>
      <c r="O667" s="10">
        <v>22</v>
      </c>
      <c r="P667">
        <v>126.5</v>
      </c>
      <c r="Q667" t="s">
        <v>8324</v>
      </c>
      <c r="R667" t="s">
        <v>8327</v>
      </c>
      <c r="S667" s="14">
        <v>42353.761759259258</v>
      </c>
      <c r="T667" s="14">
        <v>42383.761759259258</v>
      </c>
    </row>
    <row r="668" spans="1:20" ht="285" x14ac:dyDescent="0.25">
      <c r="A668">
        <v>3652</v>
      </c>
      <c r="B668" s="3" t="s">
        <v>2867</v>
      </c>
      <c r="C668" s="3" t="s">
        <v>7762</v>
      </c>
      <c r="D668" s="9">
        <v>300</v>
      </c>
      <c r="E668" s="8">
        <v>752</v>
      </c>
      <c r="F668" t="s">
        <v>8218</v>
      </c>
      <c r="G668" t="s">
        <v>8228</v>
      </c>
      <c r="H668" t="s">
        <v>8250</v>
      </c>
      <c r="I668">
        <v>1472097540</v>
      </c>
      <c r="J668">
        <v>1471188502</v>
      </c>
      <c r="K668" t="b">
        <v>0</v>
      </c>
      <c r="L668">
        <v>17</v>
      </c>
      <c r="M668" t="b">
        <v>1</v>
      </c>
      <c r="N668" t="s">
        <v>8269</v>
      </c>
      <c r="O668" s="10">
        <v>251</v>
      </c>
      <c r="P668">
        <v>44.24</v>
      </c>
      <c r="Q668" t="s">
        <v>8324</v>
      </c>
      <c r="R668" t="s">
        <v>8327</v>
      </c>
      <c r="S668" s="14">
        <v>42596.644699074073</v>
      </c>
      <c r="T668" s="14">
        <v>42607.165972222225</v>
      </c>
    </row>
    <row r="669" spans="1:20" ht="285" x14ac:dyDescent="0.25">
      <c r="A669">
        <v>2870</v>
      </c>
      <c r="B669" s="3" t="s">
        <v>2870</v>
      </c>
      <c r="C669" s="3" t="s">
        <v>6980</v>
      </c>
      <c r="D669" s="9">
        <v>5000</v>
      </c>
      <c r="E669" s="8">
        <v>750</v>
      </c>
      <c r="F669" t="s">
        <v>8220</v>
      </c>
      <c r="G669" t="s">
        <v>8223</v>
      </c>
      <c r="H669" t="s">
        <v>8245</v>
      </c>
      <c r="I669">
        <v>1400301165</v>
      </c>
      <c r="J669">
        <v>1397709165</v>
      </c>
      <c r="K669" t="b">
        <v>0</v>
      </c>
      <c r="L669">
        <v>9</v>
      </c>
      <c r="M669" t="b">
        <v>0</v>
      </c>
      <c r="N669" t="s">
        <v>8269</v>
      </c>
      <c r="O669" s="10">
        <v>15</v>
      </c>
      <c r="P669">
        <v>83.33</v>
      </c>
      <c r="Q669" t="s">
        <v>8324</v>
      </c>
      <c r="R669" t="s">
        <v>8327</v>
      </c>
      <c r="S669" s="14">
        <v>41746.189409722225</v>
      </c>
      <c r="T669" s="14">
        <v>41776.189409722225</v>
      </c>
    </row>
    <row r="670" spans="1:20" ht="285" x14ac:dyDescent="0.25">
      <c r="A670">
        <v>4074</v>
      </c>
      <c r="B670" s="3" t="s">
        <v>4070</v>
      </c>
      <c r="C670" s="3" t="s">
        <v>8177</v>
      </c>
      <c r="D670" s="9">
        <v>2750</v>
      </c>
      <c r="E670" s="8">
        <v>735</v>
      </c>
      <c r="F670" t="s">
        <v>8220</v>
      </c>
      <c r="G670" t="s">
        <v>8224</v>
      </c>
      <c r="H670" t="s">
        <v>8246</v>
      </c>
      <c r="I670">
        <v>1446732975</v>
      </c>
      <c r="J670">
        <v>1444137375</v>
      </c>
      <c r="K670" t="b">
        <v>0</v>
      </c>
      <c r="L670">
        <v>21</v>
      </c>
      <c r="M670" t="b">
        <v>0</v>
      </c>
      <c r="N670" t="s">
        <v>8269</v>
      </c>
      <c r="O670" s="10">
        <v>27</v>
      </c>
      <c r="P670">
        <v>35</v>
      </c>
      <c r="Q670" t="s">
        <v>8324</v>
      </c>
      <c r="R670" t="s">
        <v>8327</v>
      </c>
      <c r="S670" s="14">
        <v>42283.552951388891</v>
      </c>
      <c r="T670" s="14">
        <v>42313.594618055555</v>
      </c>
    </row>
    <row r="671" spans="1:20" ht="255" x14ac:dyDescent="0.25">
      <c r="A671">
        <v>2795</v>
      </c>
      <c r="B671" s="3" t="s">
        <v>2795</v>
      </c>
      <c r="C671" s="3" t="s">
        <v>6905</v>
      </c>
      <c r="D671" s="9">
        <v>700</v>
      </c>
      <c r="E671" s="8">
        <v>730</v>
      </c>
      <c r="F671" t="s">
        <v>8218</v>
      </c>
      <c r="G671" t="s">
        <v>8223</v>
      </c>
      <c r="H671" t="s">
        <v>8245</v>
      </c>
      <c r="I671">
        <v>1402095600</v>
      </c>
      <c r="J671">
        <v>1400675841</v>
      </c>
      <c r="K671" t="b">
        <v>0</v>
      </c>
      <c r="L671">
        <v>20</v>
      </c>
      <c r="M671" t="b">
        <v>1</v>
      </c>
      <c r="N671" t="s">
        <v>8269</v>
      </c>
      <c r="O671" s="10">
        <v>104</v>
      </c>
      <c r="P671">
        <v>36.5</v>
      </c>
      <c r="Q671" t="s">
        <v>8324</v>
      </c>
      <c r="R671" t="s">
        <v>8327</v>
      </c>
      <c r="S671" s="14">
        <v>41780.525937500002</v>
      </c>
      <c r="T671" s="14">
        <v>41796.958333333336</v>
      </c>
    </row>
    <row r="672" spans="1:20" ht="255" x14ac:dyDescent="0.25">
      <c r="A672">
        <v>4094</v>
      </c>
      <c r="B672" s="3" t="s">
        <v>4090</v>
      </c>
      <c r="C672" s="3" t="s">
        <v>8197</v>
      </c>
      <c r="D672" s="9">
        <v>2000</v>
      </c>
      <c r="E672" s="8">
        <v>730</v>
      </c>
      <c r="F672" t="s">
        <v>8220</v>
      </c>
      <c r="G672" t="s">
        <v>8223</v>
      </c>
      <c r="H672" t="s">
        <v>8245</v>
      </c>
      <c r="I672">
        <v>1413953940</v>
      </c>
      <c r="J672">
        <v>1410141900</v>
      </c>
      <c r="K672" t="b">
        <v>0</v>
      </c>
      <c r="L672">
        <v>8</v>
      </c>
      <c r="M672" t="b">
        <v>0</v>
      </c>
      <c r="N672" t="s">
        <v>8269</v>
      </c>
      <c r="O672" s="10">
        <v>37</v>
      </c>
      <c r="P672">
        <v>91.25</v>
      </c>
      <c r="Q672" t="s">
        <v>8324</v>
      </c>
      <c r="R672" t="s">
        <v>8327</v>
      </c>
      <c r="S672" s="14">
        <v>41890.086805555555</v>
      </c>
      <c r="T672" s="14">
        <v>41934.207638888889</v>
      </c>
    </row>
    <row r="673" spans="1:20" ht="300" x14ac:dyDescent="0.25">
      <c r="A673">
        <v>3295</v>
      </c>
      <c r="B673" s="3" t="s">
        <v>3295</v>
      </c>
      <c r="C673" s="3" t="s">
        <v>7405</v>
      </c>
      <c r="D673" s="9">
        <v>700</v>
      </c>
      <c r="E673" s="8">
        <v>720.01</v>
      </c>
      <c r="F673" t="s">
        <v>8218</v>
      </c>
      <c r="G673" t="s">
        <v>8224</v>
      </c>
      <c r="H673" t="s">
        <v>8246</v>
      </c>
      <c r="I673">
        <v>1474886229</v>
      </c>
      <c r="J673">
        <v>1472294229</v>
      </c>
      <c r="K673" t="b">
        <v>0</v>
      </c>
      <c r="L673">
        <v>27</v>
      </c>
      <c r="M673" t="b">
        <v>1</v>
      </c>
      <c r="N673" t="s">
        <v>8269</v>
      </c>
      <c r="O673" s="10">
        <v>103</v>
      </c>
      <c r="P673">
        <v>26.67</v>
      </c>
      <c r="Q673" t="s">
        <v>8324</v>
      </c>
      <c r="R673" t="s">
        <v>8327</v>
      </c>
      <c r="S673" s="14">
        <v>42609.442465277782</v>
      </c>
      <c r="T673" s="14">
        <v>42639.442465277782</v>
      </c>
    </row>
    <row r="674" spans="1:20" ht="255" x14ac:dyDescent="0.25">
      <c r="A674">
        <v>3539</v>
      </c>
      <c r="B674" s="3" t="s">
        <v>3538</v>
      </c>
      <c r="C674" s="3" t="s">
        <v>7649</v>
      </c>
      <c r="D674" s="9">
        <v>600</v>
      </c>
      <c r="E674" s="8">
        <v>718</v>
      </c>
      <c r="F674" t="s">
        <v>8218</v>
      </c>
      <c r="G674" t="s">
        <v>8223</v>
      </c>
      <c r="H674" t="s">
        <v>8245</v>
      </c>
      <c r="I674">
        <v>1473358122</v>
      </c>
      <c r="J674">
        <v>1471543722</v>
      </c>
      <c r="K674" t="b">
        <v>0</v>
      </c>
      <c r="L674">
        <v>13</v>
      </c>
      <c r="M674" t="b">
        <v>1</v>
      </c>
      <c r="N674" t="s">
        <v>8269</v>
      </c>
      <c r="O674" s="10">
        <v>120</v>
      </c>
      <c r="P674">
        <v>55.23</v>
      </c>
      <c r="Q674" t="s">
        <v>8324</v>
      </c>
      <c r="R674" t="s">
        <v>8327</v>
      </c>
      <c r="S674" s="14">
        <v>42600.756041666667</v>
      </c>
      <c r="T674" s="14">
        <v>42621.756041666667</v>
      </c>
    </row>
    <row r="675" spans="1:20" ht="210" x14ac:dyDescent="0.25">
      <c r="A675">
        <v>3826</v>
      </c>
      <c r="B675" s="3" t="s">
        <v>3823</v>
      </c>
      <c r="C675" s="3" t="s">
        <v>7935</v>
      </c>
      <c r="D675" s="9">
        <v>600</v>
      </c>
      <c r="E675" s="8">
        <v>715</v>
      </c>
      <c r="F675" t="s">
        <v>8218</v>
      </c>
      <c r="G675" t="s">
        <v>8224</v>
      </c>
      <c r="H675" t="s">
        <v>8246</v>
      </c>
      <c r="I675">
        <v>1430993394</v>
      </c>
      <c r="J675">
        <v>1428401394</v>
      </c>
      <c r="K675" t="b">
        <v>0</v>
      </c>
      <c r="L675">
        <v>26</v>
      </c>
      <c r="M675" t="b">
        <v>1</v>
      </c>
      <c r="N675" t="s">
        <v>8269</v>
      </c>
      <c r="O675" s="10">
        <v>119</v>
      </c>
      <c r="P675">
        <v>27.5</v>
      </c>
      <c r="Q675" t="s">
        <v>8324</v>
      </c>
      <c r="R675" t="s">
        <v>8327</v>
      </c>
      <c r="S675" s="14">
        <v>42101.423541666663</v>
      </c>
      <c r="T675" s="14">
        <v>42131.423541666663</v>
      </c>
    </row>
    <row r="676" spans="1:20" ht="195" x14ac:dyDescent="0.25">
      <c r="A676">
        <v>3998</v>
      </c>
      <c r="B676" s="3" t="s">
        <v>3994</v>
      </c>
      <c r="C676" s="3" t="s">
        <v>8104</v>
      </c>
      <c r="D676" s="9">
        <v>1250</v>
      </c>
      <c r="E676" s="8">
        <v>715</v>
      </c>
      <c r="F676" t="s">
        <v>8220</v>
      </c>
      <c r="G676" t="s">
        <v>8223</v>
      </c>
      <c r="H676" t="s">
        <v>8245</v>
      </c>
      <c r="I676">
        <v>1427580426</v>
      </c>
      <c r="J676">
        <v>1424992026</v>
      </c>
      <c r="K676" t="b">
        <v>0</v>
      </c>
      <c r="L676">
        <v>12</v>
      </c>
      <c r="M676" t="b">
        <v>0</v>
      </c>
      <c r="N676" t="s">
        <v>8269</v>
      </c>
      <c r="O676" s="10">
        <v>57</v>
      </c>
      <c r="P676">
        <v>59.58</v>
      </c>
      <c r="Q676" t="s">
        <v>8324</v>
      </c>
      <c r="R676" t="s">
        <v>8327</v>
      </c>
      <c r="S676" s="14">
        <v>42061.963263888887</v>
      </c>
      <c r="T676" s="14">
        <v>42091.921597222223</v>
      </c>
    </row>
    <row r="677" spans="1:20" ht="300" x14ac:dyDescent="0.25">
      <c r="A677">
        <v>3665</v>
      </c>
      <c r="B677" s="3" t="s">
        <v>3662</v>
      </c>
      <c r="C677" s="3" t="s">
        <v>7775</v>
      </c>
      <c r="D677" s="9">
        <v>620</v>
      </c>
      <c r="E677" s="8">
        <v>714</v>
      </c>
      <c r="F677" t="s">
        <v>8218</v>
      </c>
      <c r="G677" t="s">
        <v>8229</v>
      </c>
      <c r="H677" t="s">
        <v>8248</v>
      </c>
      <c r="I677">
        <v>1446062040</v>
      </c>
      <c r="J677">
        <v>1445109822</v>
      </c>
      <c r="K677" t="b">
        <v>0</v>
      </c>
      <c r="L677">
        <v>14</v>
      </c>
      <c r="M677" t="b">
        <v>1</v>
      </c>
      <c r="N677" t="s">
        <v>8269</v>
      </c>
      <c r="O677" s="10">
        <v>115</v>
      </c>
      <c r="P677">
        <v>51</v>
      </c>
      <c r="Q677" t="s">
        <v>8324</v>
      </c>
      <c r="R677" t="s">
        <v>8327</v>
      </c>
      <c r="S677" s="14">
        <v>42294.808124999996</v>
      </c>
      <c r="T677" s="14">
        <v>42305.829166666663</v>
      </c>
    </row>
    <row r="678" spans="1:20" ht="285" x14ac:dyDescent="0.25">
      <c r="A678">
        <v>3294</v>
      </c>
      <c r="B678" s="3" t="s">
        <v>3294</v>
      </c>
      <c r="C678" s="3" t="s">
        <v>7404</v>
      </c>
      <c r="D678" s="9">
        <v>600</v>
      </c>
      <c r="E678" s="8">
        <v>710</v>
      </c>
      <c r="F678" t="s">
        <v>8218</v>
      </c>
      <c r="G678" t="s">
        <v>8224</v>
      </c>
      <c r="H678" t="s">
        <v>8246</v>
      </c>
      <c r="I678">
        <v>1434459554</v>
      </c>
      <c r="J678">
        <v>1431867554</v>
      </c>
      <c r="K678" t="b">
        <v>0</v>
      </c>
      <c r="L678">
        <v>24</v>
      </c>
      <c r="M678" t="b">
        <v>1</v>
      </c>
      <c r="N678" t="s">
        <v>8269</v>
      </c>
      <c r="O678" s="10">
        <v>118</v>
      </c>
      <c r="P678">
        <v>29.58</v>
      </c>
      <c r="Q678" t="s">
        <v>8324</v>
      </c>
      <c r="R678" t="s">
        <v>8327</v>
      </c>
      <c r="S678" s="14">
        <v>42141.541134259256</v>
      </c>
      <c r="T678" s="14">
        <v>42171.541134259256</v>
      </c>
    </row>
    <row r="679" spans="1:20" ht="315" x14ac:dyDescent="0.25">
      <c r="A679">
        <v>3454</v>
      </c>
      <c r="B679" s="3" t="s">
        <v>3453</v>
      </c>
      <c r="C679" s="3" t="s">
        <v>7564</v>
      </c>
      <c r="D679" s="9">
        <v>700</v>
      </c>
      <c r="E679" s="8">
        <v>705</v>
      </c>
      <c r="F679" t="s">
        <v>8218</v>
      </c>
      <c r="G679" t="s">
        <v>8224</v>
      </c>
      <c r="H679" t="s">
        <v>8246</v>
      </c>
      <c r="I679">
        <v>1406825159</v>
      </c>
      <c r="J679">
        <v>1404233159</v>
      </c>
      <c r="K679" t="b">
        <v>0</v>
      </c>
      <c r="L679">
        <v>21</v>
      </c>
      <c r="M679" t="b">
        <v>1</v>
      </c>
      <c r="N679" t="s">
        <v>8269</v>
      </c>
      <c r="O679" s="10">
        <v>101</v>
      </c>
      <c r="P679">
        <v>33.57</v>
      </c>
      <c r="Q679" t="s">
        <v>8324</v>
      </c>
      <c r="R679" t="s">
        <v>8327</v>
      </c>
      <c r="S679" s="14">
        <v>41821.698599537034</v>
      </c>
      <c r="T679" s="14">
        <v>41851.698599537034</v>
      </c>
    </row>
    <row r="680" spans="1:20" ht="285" x14ac:dyDescent="0.25">
      <c r="A680">
        <v>3461</v>
      </c>
      <c r="B680" s="3" t="s">
        <v>3460</v>
      </c>
      <c r="C680" s="3" t="s">
        <v>7571</v>
      </c>
      <c r="D680" s="9">
        <v>500</v>
      </c>
      <c r="E680" s="8">
        <v>695</v>
      </c>
      <c r="F680" t="s">
        <v>8218</v>
      </c>
      <c r="G680" t="s">
        <v>8223</v>
      </c>
      <c r="H680" t="s">
        <v>8245</v>
      </c>
      <c r="I680">
        <v>1477710000</v>
      </c>
      <c r="J680">
        <v>1475248279</v>
      </c>
      <c r="K680" t="b">
        <v>0</v>
      </c>
      <c r="L680">
        <v>12</v>
      </c>
      <c r="M680" t="b">
        <v>1</v>
      </c>
      <c r="N680" t="s">
        <v>8269</v>
      </c>
      <c r="O680" s="10">
        <v>139</v>
      </c>
      <c r="P680">
        <v>57.92</v>
      </c>
      <c r="Q680" t="s">
        <v>8324</v>
      </c>
      <c r="R680" t="s">
        <v>8327</v>
      </c>
      <c r="S680" s="14">
        <v>42643.632858796293</v>
      </c>
      <c r="T680" s="14">
        <v>42672.125</v>
      </c>
    </row>
    <row r="681" spans="1:20" ht="270" x14ac:dyDescent="0.25">
      <c r="A681">
        <v>2920</v>
      </c>
      <c r="B681" s="3" t="s">
        <v>2920</v>
      </c>
      <c r="C681" s="3" t="s">
        <v>7030</v>
      </c>
      <c r="D681" s="9">
        <v>2500</v>
      </c>
      <c r="E681" s="8">
        <v>671</v>
      </c>
      <c r="F681" t="s">
        <v>8220</v>
      </c>
      <c r="G681" t="s">
        <v>8228</v>
      </c>
      <c r="H681" t="s">
        <v>8250</v>
      </c>
      <c r="I681">
        <v>1427306470</v>
      </c>
      <c r="J681">
        <v>1424718070</v>
      </c>
      <c r="K681" t="b">
        <v>0</v>
      </c>
      <c r="L681">
        <v>13</v>
      </c>
      <c r="M681" t="b">
        <v>0</v>
      </c>
      <c r="N681" t="s">
        <v>8269</v>
      </c>
      <c r="O681" s="10">
        <v>27</v>
      </c>
      <c r="P681">
        <v>51.62</v>
      </c>
      <c r="Q681" t="s">
        <v>8324</v>
      </c>
      <c r="R681" t="s">
        <v>8327</v>
      </c>
      <c r="S681" s="14">
        <v>42058.792476851857</v>
      </c>
      <c r="T681" s="14">
        <v>42088.750810185185</v>
      </c>
    </row>
    <row r="682" spans="1:20" ht="225" x14ac:dyDescent="0.25">
      <c r="A682">
        <v>2801</v>
      </c>
      <c r="B682" s="3" t="s">
        <v>2801</v>
      </c>
      <c r="C682" s="3" t="s">
        <v>6911</v>
      </c>
      <c r="D682" s="9">
        <v>500</v>
      </c>
      <c r="E682" s="8">
        <v>666</v>
      </c>
      <c r="F682" t="s">
        <v>8218</v>
      </c>
      <c r="G682" t="s">
        <v>8225</v>
      </c>
      <c r="H682" t="s">
        <v>8247</v>
      </c>
      <c r="I682">
        <v>1412938800</v>
      </c>
      <c r="J682">
        <v>1411019409</v>
      </c>
      <c r="K682" t="b">
        <v>0</v>
      </c>
      <c r="L682">
        <v>13</v>
      </c>
      <c r="M682" t="b">
        <v>1</v>
      </c>
      <c r="N682" t="s">
        <v>8269</v>
      </c>
      <c r="O682" s="10">
        <v>133</v>
      </c>
      <c r="P682">
        <v>51.23</v>
      </c>
      <c r="Q682" t="s">
        <v>8324</v>
      </c>
      <c r="R682" t="s">
        <v>8327</v>
      </c>
      <c r="S682" s="14">
        <v>41900.243159722224</v>
      </c>
      <c r="T682" s="14">
        <v>41922.458333333336</v>
      </c>
    </row>
    <row r="683" spans="1:20" ht="285" x14ac:dyDescent="0.25">
      <c r="A683">
        <v>3289</v>
      </c>
      <c r="B683" s="3" t="s">
        <v>3289</v>
      </c>
      <c r="C683" s="3" t="s">
        <v>7399</v>
      </c>
      <c r="D683" s="9">
        <v>500</v>
      </c>
      <c r="E683" s="8">
        <v>665.21</v>
      </c>
      <c r="F683" t="s">
        <v>8218</v>
      </c>
      <c r="G683" t="s">
        <v>8224</v>
      </c>
      <c r="H683" t="s">
        <v>8246</v>
      </c>
      <c r="I683">
        <v>1487580602</v>
      </c>
      <c r="J683">
        <v>1485161402</v>
      </c>
      <c r="K683" t="b">
        <v>0</v>
      </c>
      <c r="L683">
        <v>25</v>
      </c>
      <c r="M683" t="b">
        <v>1</v>
      </c>
      <c r="N683" t="s">
        <v>8269</v>
      </c>
      <c r="O683" s="10">
        <v>133</v>
      </c>
      <c r="P683">
        <v>26.61</v>
      </c>
      <c r="Q683" t="s">
        <v>8324</v>
      </c>
      <c r="R683" t="s">
        <v>8327</v>
      </c>
      <c r="S683" s="14">
        <v>42758.368078703701</v>
      </c>
      <c r="T683" s="14">
        <v>42786.368078703701</v>
      </c>
    </row>
    <row r="684" spans="1:20" ht="315" x14ac:dyDescent="0.25">
      <c r="A684">
        <v>3529</v>
      </c>
      <c r="B684" s="3" t="s">
        <v>3528</v>
      </c>
      <c r="C684" s="3" t="s">
        <v>7639</v>
      </c>
      <c r="D684" s="9">
        <v>500</v>
      </c>
      <c r="E684" s="8">
        <v>660</v>
      </c>
      <c r="F684" t="s">
        <v>8218</v>
      </c>
      <c r="G684" t="s">
        <v>8223</v>
      </c>
      <c r="H684" t="s">
        <v>8245</v>
      </c>
      <c r="I684">
        <v>1436749200</v>
      </c>
      <c r="J684">
        <v>1434997018</v>
      </c>
      <c r="K684" t="b">
        <v>0</v>
      </c>
      <c r="L684">
        <v>18</v>
      </c>
      <c r="M684" t="b">
        <v>1</v>
      </c>
      <c r="N684" t="s">
        <v>8269</v>
      </c>
      <c r="O684" s="10">
        <v>132</v>
      </c>
      <c r="P684">
        <v>36.67</v>
      </c>
      <c r="Q684" t="s">
        <v>8324</v>
      </c>
      <c r="R684" t="s">
        <v>8327</v>
      </c>
      <c r="S684" s="14">
        <v>42177.761782407411</v>
      </c>
      <c r="T684" s="14">
        <v>42198.041666666672</v>
      </c>
    </row>
    <row r="685" spans="1:20" ht="285" x14ac:dyDescent="0.25">
      <c r="A685">
        <v>3451</v>
      </c>
      <c r="B685" s="3" t="s">
        <v>3450</v>
      </c>
      <c r="C685" s="3" t="s">
        <v>7561</v>
      </c>
      <c r="D685" s="9">
        <v>650</v>
      </c>
      <c r="E685" s="8">
        <v>658</v>
      </c>
      <c r="F685" t="s">
        <v>8218</v>
      </c>
      <c r="G685" t="s">
        <v>8223</v>
      </c>
      <c r="H685" t="s">
        <v>8245</v>
      </c>
      <c r="I685">
        <v>1429636927</v>
      </c>
      <c r="J685">
        <v>1427304127</v>
      </c>
      <c r="K685" t="b">
        <v>0</v>
      </c>
      <c r="L685">
        <v>16</v>
      </c>
      <c r="M685" t="b">
        <v>1</v>
      </c>
      <c r="N685" t="s">
        <v>8269</v>
      </c>
      <c r="O685" s="10">
        <v>101</v>
      </c>
      <c r="P685">
        <v>41.13</v>
      </c>
      <c r="Q685" t="s">
        <v>8324</v>
      </c>
      <c r="R685" t="s">
        <v>8327</v>
      </c>
      <c r="S685" s="14">
        <v>42088.723692129628</v>
      </c>
      <c r="T685" s="14">
        <v>42115.723692129628</v>
      </c>
    </row>
    <row r="686" spans="1:20" ht="285" x14ac:dyDescent="0.25">
      <c r="A686">
        <v>2911</v>
      </c>
      <c r="B686" s="3" t="s">
        <v>2911</v>
      </c>
      <c r="C686" s="3" t="s">
        <v>7021</v>
      </c>
      <c r="D686" s="9">
        <v>1800</v>
      </c>
      <c r="E686" s="8">
        <v>657</v>
      </c>
      <c r="F686" t="s">
        <v>8220</v>
      </c>
      <c r="G686" t="s">
        <v>8223</v>
      </c>
      <c r="H686" t="s">
        <v>8245</v>
      </c>
      <c r="I686">
        <v>1435429626</v>
      </c>
      <c r="J686">
        <v>1431973626</v>
      </c>
      <c r="K686" t="b">
        <v>0</v>
      </c>
      <c r="L686">
        <v>14</v>
      </c>
      <c r="M686" t="b">
        <v>0</v>
      </c>
      <c r="N686" t="s">
        <v>8269</v>
      </c>
      <c r="O686" s="10">
        <v>37</v>
      </c>
      <c r="P686">
        <v>46.93</v>
      </c>
      <c r="Q686" t="s">
        <v>8324</v>
      </c>
      <c r="R686" t="s">
        <v>8327</v>
      </c>
      <c r="S686" s="14">
        <v>42142.768819444449</v>
      </c>
      <c r="T686" s="14">
        <v>42182.768819444449</v>
      </c>
    </row>
    <row r="687" spans="1:20" ht="300" x14ac:dyDescent="0.25">
      <c r="A687">
        <v>3928</v>
      </c>
      <c r="B687" s="3" t="s">
        <v>3925</v>
      </c>
      <c r="C687" s="3" t="s">
        <v>8036</v>
      </c>
      <c r="D687" s="9">
        <v>5000</v>
      </c>
      <c r="E687" s="8">
        <v>651</v>
      </c>
      <c r="F687" t="s">
        <v>8220</v>
      </c>
      <c r="G687" t="s">
        <v>8223</v>
      </c>
      <c r="H687" t="s">
        <v>8245</v>
      </c>
      <c r="I687">
        <v>1444971540</v>
      </c>
      <c r="J687">
        <v>1442593427</v>
      </c>
      <c r="K687" t="b">
        <v>0</v>
      </c>
      <c r="L687">
        <v>7</v>
      </c>
      <c r="M687" t="b">
        <v>0</v>
      </c>
      <c r="N687" t="s">
        <v>8269</v>
      </c>
      <c r="O687" s="10">
        <v>13</v>
      </c>
      <c r="P687">
        <v>93</v>
      </c>
      <c r="Q687" t="s">
        <v>8324</v>
      </c>
      <c r="R687" t="s">
        <v>8327</v>
      </c>
      <c r="S687" s="14">
        <v>42265.683182870373</v>
      </c>
      <c r="T687" s="14">
        <v>42293.207638888889</v>
      </c>
    </row>
    <row r="688" spans="1:20" ht="240" x14ac:dyDescent="0.25">
      <c r="A688">
        <v>2877</v>
      </c>
      <c r="B688" s="3" t="s">
        <v>2877</v>
      </c>
      <c r="C688" s="3" t="s">
        <v>6987</v>
      </c>
      <c r="D688" s="9">
        <v>6000</v>
      </c>
      <c r="E688" s="8">
        <v>650</v>
      </c>
      <c r="F688" t="s">
        <v>8220</v>
      </c>
      <c r="G688" t="s">
        <v>8223</v>
      </c>
      <c r="H688" t="s">
        <v>8245</v>
      </c>
      <c r="I688">
        <v>1480525200</v>
      </c>
      <c r="J688">
        <v>1477781724</v>
      </c>
      <c r="K688" t="b">
        <v>0</v>
      </c>
      <c r="L688">
        <v>6</v>
      </c>
      <c r="M688" t="b">
        <v>0</v>
      </c>
      <c r="N688" t="s">
        <v>8269</v>
      </c>
      <c r="O688" s="10">
        <v>11</v>
      </c>
      <c r="P688">
        <v>108.33</v>
      </c>
      <c r="Q688" t="s">
        <v>8324</v>
      </c>
      <c r="R688" t="s">
        <v>8327</v>
      </c>
      <c r="S688" s="14">
        <v>42672.955138888887</v>
      </c>
      <c r="T688" s="14">
        <v>42704.708333333328</v>
      </c>
    </row>
    <row r="689" spans="1:20" ht="285" x14ac:dyDescent="0.25">
      <c r="A689">
        <v>3345</v>
      </c>
      <c r="B689" s="3" t="s">
        <v>3345</v>
      </c>
      <c r="C689" s="3" t="s">
        <v>7455</v>
      </c>
      <c r="D689" s="9">
        <v>500</v>
      </c>
      <c r="E689" s="8">
        <v>650</v>
      </c>
      <c r="F689" t="s">
        <v>8218</v>
      </c>
      <c r="G689" t="s">
        <v>8223</v>
      </c>
      <c r="H689" t="s">
        <v>8245</v>
      </c>
      <c r="I689">
        <v>1429317420</v>
      </c>
      <c r="J689">
        <v>1424226768</v>
      </c>
      <c r="K689" t="b">
        <v>0</v>
      </c>
      <c r="L689">
        <v>13</v>
      </c>
      <c r="M689" t="b">
        <v>1</v>
      </c>
      <c r="N689" t="s">
        <v>8269</v>
      </c>
      <c r="O689" s="10">
        <v>130</v>
      </c>
      <c r="P689">
        <v>50</v>
      </c>
      <c r="Q689" t="s">
        <v>8324</v>
      </c>
      <c r="R689" t="s">
        <v>8327</v>
      </c>
      <c r="S689" s="14">
        <v>42053.106111111112</v>
      </c>
      <c r="T689" s="14">
        <v>42112.025694444441</v>
      </c>
    </row>
    <row r="690" spans="1:20" ht="300" x14ac:dyDescent="0.25">
      <c r="A690">
        <v>3413</v>
      </c>
      <c r="B690" s="3" t="s">
        <v>3412</v>
      </c>
      <c r="C690" s="3" t="s">
        <v>7523</v>
      </c>
      <c r="D690" s="9">
        <v>500</v>
      </c>
      <c r="E690" s="8">
        <v>650</v>
      </c>
      <c r="F690" t="s">
        <v>8218</v>
      </c>
      <c r="G690" t="s">
        <v>8223</v>
      </c>
      <c r="H690" t="s">
        <v>8245</v>
      </c>
      <c r="I690">
        <v>1425099540</v>
      </c>
      <c r="J690">
        <v>1424280938</v>
      </c>
      <c r="K690" t="b">
        <v>0</v>
      </c>
      <c r="L690">
        <v>14</v>
      </c>
      <c r="M690" t="b">
        <v>1</v>
      </c>
      <c r="N690" t="s">
        <v>8269</v>
      </c>
      <c r="O690" s="10">
        <v>130</v>
      </c>
      <c r="P690">
        <v>46.43</v>
      </c>
      <c r="Q690" t="s">
        <v>8324</v>
      </c>
      <c r="R690" t="s">
        <v>8327</v>
      </c>
      <c r="S690" s="14">
        <v>42053.733078703706</v>
      </c>
      <c r="T690" s="14">
        <v>42063.207638888889</v>
      </c>
    </row>
    <row r="691" spans="1:20" ht="240" x14ac:dyDescent="0.25">
      <c r="A691">
        <v>3865</v>
      </c>
      <c r="B691" s="3" t="s">
        <v>3862</v>
      </c>
      <c r="C691" s="3" t="s">
        <v>7974</v>
      </c>
      <c r="D691" s="9">
        <v>2413</v>
      </c>
      <c r="E691" s="8">
        <v>650</v>
      </c>
      <c r="F691" t="s">
        <v>8220</v>
      </c>
      <c r="G691" t="s">
        <v>8228</v>
      </c>
      <c r="H691" t="s">
        <v>8250</v>
      </c>
      <c r="I691">
        <v>1409376600</v>
      </c>
      <c r="J691">
        <v>1405957098</v>
      </c>
      <c r="K691" t="b">
        <v>0</v>
      </c>
      <c r="L691">
        <v>14</v>
      </c>
      <c r="M691" t="b">
        <v>0</v>
      </c>
      <c r="N691" t="s">
        <v>8269</v>
      </c>
      <c r="O691" s="10">
        <v>27</v>
      </c>
      <c r="P691">
        <v>46.43</v>
      </c>
      <c r="Q691" t="s">
        <v>8324</v>
      </c>
      <c r="R691" t="s">
        <v>8327</v>
      </c>
      <c r="S691" s="14">
        <v>41841.651597222226</v>
      </c>
      <c r="T691" s="14">
        <v>41881.229166666664</v>
      </c>
    </row>
    <row r="692" spans="1:20" ht="120" x14ac:dyDescent="0.25">
      <c r="A692">
        <v>3131</v>
      </c>
      <c r="B692" s="3" t="s">
        <v>3131</v>
      </c>
      <c r="C692" s="3" t="s">
        <v>7241</v>
      </c>
      <c r="D692" s="9">
        <v>4100</v>
      </c>
      <c r="E692" s="8">
        <v>645</v>
      </c>
      <c r="F692" t="s">
        <v>8221</v>
      </c>
      <c r="G692" t="s">
        <v>8223</v>
      </c>
      <c r="H692" t="s">
        <v>8245</v>
      </c>
      <c r="I692">
        <v>1491656045</v>
      </c>
      <c r="J692">
        <v>1489067645</v>
      </c>
      <c r="K692" t="b">
        <v>0</v>
      </c>
      <c r="L692">
        <v>12</v>
      </c>
      <c r="M692" t="b">
        <v>0</v>
      </c>
      <c r="N692" t="s">
        <v>8269</v>
      </c>
      <c r="O692" s="10">
        <v>16</v>
      </c>
      <c r="P692">
        <v>53.75</v>
      </c>
      <c r="Q692" t="s">
        <v>8324</v>
      </c>
      <c r="R692" t="s">
        <v>8327</v>
      </c>
      <c r="S692" s="14">
        <v>42803.579224537039</v>
      </c>
      <c r="T692" s="14">
        <v>42833.537557870368</v>
      </c>
    </row>
    <row r="693" spans="1:20" ht="285" x14ac:dyDescent="0.25">
      <c r="A693">
        <v>3958</v>
      </c>
      <c r="B693" s="3" t="s">
        <v>3955</v>
      </c>
      <c r="C693" s="3" t="s">
        <v>8065</v>
      </c>
      <c r="D693" s="9">
        <v>2000</v>
      </c>
      <c r="E693" s="8">
        <v>641</v>
      </c>
      <c r="F693" t="s">
        <v>8220</v>
      </c>
      <c r="G693" t="s">
        <v>8223</v>
      </c>
      <c r="H693" t="s">
        <v>8245</v>
      </c>
      <c r="I693">
        <v>1406988000</v>
      </c>
      <c r="J693">
        <v>1403822912</v>
      </c>
      <c r="K693" t="b">
        <v>0</v>
      </c>
      <c r="L693">
        <v>16</v>
      </c>
      <c r="M693" t="b">
        <v>0</v>
      </c>
      <c r="N693" t="s">
        <v>8269</v>
      </c>
      <c r="O693" s="10">
        <v>32</v>
      </c>
      <c r="P693">
        <v>40.06</v>
      </c>
      <c r="Q693" t="s">
        <v>8324</v>
      </c>
      <c r="R693" t="s">
        <v>8327</v>
      </c>
      <c r="S693" s="14">
        <v>41816.950370370374</v>
      </c>
      <c r="T693" s="14">
        <v>41853.583333333336</v>
      </c>
    </row>
    <row r="694" spans="1:20" ht="285" x14ac:dyDescent="0.25">
      <c r="A694">
        <v>3985</v>
      </c>
      <c r="B694" s="3" t="s">
        <v>3981</v>
      </c>
      <c r="C694" s="3" t="s">
        <v>8091</v>
      </c>
      <c r="D694" s="9">
        <v>2000</v>
      </c>
      <c r="E694" s="8">
        <v>641</v>
      </c>
      <c r="F694" t="s">
        <v>8220</v>
      </c>
      <c r="G694" t="s">
        <v>8223</v>
      </c>
      <c r="H694" t="s">
        <v>8245</v>
      </c>
      <c r="I694">
        <v>1456002300</v>
      </c>
      <c r="J694">
        <v>1454173120</v>
      </c>
      <c r="K694" t="b">
        <v>0</v>
      </c>
      <c r="L694">
        <v>19</v>
      </c>
      <c r="M694" t="b">
        <v>0</v>
      </c>
      <c r="N694" t="s">
        <v>8269</v>
      </c>
      <c r="O694" s="10">
        <v>32</v>
      </c>
      <c r="P694">
        <v>33.74</v>
      </c>
      <c r="Q694" t="s">
        <v>8324</v>
      </c>
      <c r="R694" t="s">
        <v>8327</v>
      </c>
      <c r="S694" s="14">
        <v>42399.707407407404</v>
      </c>
      <c r="T694" s="14">
        <v>42420.878472222219</v>
      </c>
    </row>
    <row r="695" spans="1:20" ht="255" x14ac:dyDescent="0.25">
      <c r="A695">
        <v>4104</v>
      </c>
      <c r="B695" s="3" t="s">
        <v>4100</v>
      </c>
      <c r="C695" s="3" t="s">
        <v>8207</v>
      </c>
      <c r="D695" s="9">
        <v>3000</v>
      </c>
      <c r="E695" s="8">
        <v>641</v>
      </c>
      <c r="F695" t="s">
        <v>8220</v>
      </c>
      <c r="G695" t="s">
        <v>8225</v>
      </c>
      <c r="H695" t="s">
        <v>8247</v>
      </c>
      <c r="I695">
        <v>1477550434</v>
      </c>
      <c r="J695">
        <v>1474958434</v>
      </c>
      <c r="K695" t="b">
        <v>0</v>
      </c>
      <c r="L695">
        <v>14</v>
      </c>
      <c r="M695" t="b">
        <v>0</v>
      </c>
      <c r="N695" t="s">
        <v>8269</v>
      </c>
      <c r="O695" s="10">
        <v>21</v>
      </c>
      <c r="P695">
        <v>45.79</v>
      </c>
      <c r="Q695" t="s">
        <v>8324</v>
      </c>
      <c r="R695" t="s">
        <v>8327</v>
      </c>
      <c r="S695" s="14">
        <v>42640.278171296297</v>
      </c>
      <c r="T695" s="14">
        <v>42670.278171296297</v>
      </c>
    </row>
    <row r="696" spans="1:20" ht="300" x14ac:dyDescent="0.25">
      <c r="A696">
        <v>3136</v>
      </c>
      <c r="B696" s="3" t="s">
        <v>3136</v>
      </c>
      <c r="C696" s="3" t="s">
        <v>7246</v>
      </c>
      <c r="D696" s="9">
        <v>500</v>
      </c>
      <c r="E696" s="8">
        <v>639</v>
      </c>
      <c r="F696" t="s">
        <v>8221</v>
      </c>
      <c r="G696" t="s">
        <v>8224</v>
      </c>
      <c r="H696" t="s">
        <v>8246</v>
      </c>
      <c r="I696">
        <v>1491001140</v>
      </c>
      <c r="J696">
        <v>1487847954</v>
      </c>
      <c r="K696" t="b">
        <v>0</v>
      </c>
      <c r="L696">
        <v>22</v>
      </c>
      <c r="M696" t="b">
        <v>0</v>
      </c>
      <c r="N696" t="s">
        <v>8269</v>
      </c>
      <c r="O696" s="10">
        <v>128</v>
      </c>
      <c r="P696">
        <v>29.05</v>
      </c>
      <c r="Q696" t="s">
        <v>8324</v>
      </c>
      <c r="R696" t="s">
        <v>8327</v>
      </c>
      <c r="S696" s="14">
        <v>42789.462430555555</v>
      </c>
      <c r="T696" s="14">
        <v>42825.957638888889</v>
      </c>
    </row>
    <row r="697" spans="1:20" ht="255" x14ac:dyDescent="0.25">
      <c r="A697">
        <v>3587</v>
      </c>
      <c r="B697" s="3" t="s">
        <v>3586</v>
      </c>
      <c r="C697" s="3" t="s">
        <v>7697</v>
      </c>
      <c r="D697" s="9">
        <v>500</v>
      </c>
      <c r="E697" s="8">
        <v>633</v>
      </c>
      <c r="F697" t="s">
        <v>8218</v>
      </c>
      <c r="G697" t="s">
        <v>8224</v>
      </c>
      <c r="H697" t="s">
        <v>8246</v>
      </c>
      <c r="I697">
        <v>1467054000</v>
      </c>
      <c r="J697">
        <v>1463144254</v>
      </c>
      <c r="K697" t="b">
        <v>0</v>
      </c>
      <c r="L697">
        <v>28</v>
      </c>
      <c r="M697" t="b">
        <v>1</v>
      </c>
      <c r="N697" t="s">
        <v>8269</v>
      </c>
      <c r="O697" s="10">
        <v>127</v>
      </c>
      <c r="P697">
        <v>22.61</v>
      </c>
      <c r="Q697" t="s">
        <v>8324</v>
      </c>
      <c r="R697" t="s">
        <v>8327</v>
      </c>
      <c r="S697" s="14">
        <v>42503.539976851855</v>
      </c>
      <c r="T697" s="14">
        <v>42548.791666666672</v>
      </c>
    </row>
    <row r="698" spans="1:20" ht="300" x14ac:dyDescent="0.25">
      <c r="A698">
        <v>3459</v>
      </c>
      <c r="B698" s="3" t="s">
        <v>3458</v>
      </c>
      <c r="C698" s="3" t="s">
        <v>7569</v>
      </c>
      <c r="D698" s="9">
        <v>500</v>
      </c>
      <c r="E698" s="8">
        <v>631</v>
      </c>
      <c r="F698" t="s">
        <v>8218</v>
      </c>
      <c r="G698" t="s">
        <v>8224</v>
      </c>
      <c r="H698" t="s">
        <v>8246</v>
      </c>
      <c r="I698">
        <v>1463743860</v>
      </c>
      <c r="J698">
        <v>1461151860</v>
      </c>
      <c r="K698" t="b">
        <v>0</v>
      </c>
      <c r="L698">
        <v>36</v>
      </c>
      <c r="M698" t="b">
        <v>1</v>
      </c>
      <c r="N698" t="s">
        <v>8269</v>
      </c>
      <c r="O698" s="10">
        <v>126</v>
      </c>
      <c r="P698">
        <v>17.53</v>
      </c>
      <c r="Q698" t="s">
        <v>8324</v>
      </c>
      <c r="R698" t="s">
        <v>8327</v>
      </c>
      <c r="S698" s="14">
        <v>42480.479861111111</v>
      </c>
      <c r="T698" s="14">
        <v>42510.479861111111</v>
      </c>
    </row>
    <row r="699" spans="1:20" ht="300" x14ac:dyDescent="0.25">
      <c r="A699">
        <v>3533</v>
      </c>
      <c r="B699" s="3" t="s">
        <v>3532</v>
      </c>
      <c r="C699" s="3" t="s">
        <v>7643</v>
      </c>
      <c r="D699" s="9">
        <v>500</v>
      </c>
      <c r="E699" s="8">
        <v>631</v>
      </c>
      <c r="F699" t="s">
        <v>8218</v>
      </c>
      <c r="G699" t="s">
        <v>8223</v>
      </c>
      <c r="H699" t="s">
        <v>8245</v>
      </c>
      <c r="I699">
        <v>1447269367</v>
      </c>
      <c r="J699">
        <v>1444673767</v>
      </c>
      <c r="K699" t="b">
        <v>0</v>
      </c>
      <c r="L699">
        <v>8</v>
      </c>
      <c r="M699" t="b">
        <v>1</v>
      </c>
      <c r="N699" t="s">
        <v>8269</v>
      </c>
      <c r="O699" s="10">
        <v>126</v>
      </c>
      <c r="P699">
        <v>78.88</v>
      </c>
      <c r="Q699" t="s">
        <v>8324</v>
      </c>
      <c r="R699" t="s">
        <v>8327</v>
      </c>
      <c r="S699" s="14">
        <v>42289.761192129634</v>
      </c>
      <c r="T699" s="14">
        <v>42319.802858796291</v>
      </c>
    </row>
    <row r="700" spans="1:20" ht="165" x14ac:dyDescent="0.25">
      <c r="A700">
        <v>2896</v>
      </c>
      <c r="B700" s="3" t="s">
        <v>2896</v>
      </c>
      <c r="C700" s="3" t="s">
        <v>7006</v>
      </c>
      <c r="D700" s="9">
        <v>3000</v>
      </c>
      <c r="E700" s="8">
        <v>625</v>
      </c>
      <c r="F700" t="s">
        <v>8220</v>
      </c>
      <c r="G700" t="s">
        <v>8223</v>
      </c>
      <c r="H700" t="s">
        <v>8245</v>
      </c>
      <c r="I700">
        <v>1481522400</v>
      </c>
      <c r="J700">
        <v>1480283321</v>
      </c>
      <c r="K700" t="b">
        <v>0</v>
      </c>
      <c r="L700">
        <v>12</v>
      </c>
      <c r="M700" t="b">
        <v>0</v>
      </c>
      <c r="N700" t="s">
        <v>8269</v>
      </c>
      <c r="O700" s="10">
        <v>21</v>
      </c>
      <c r="P700">
        <v>52.08</v>
      </c>
      <c r="Q700" t="s">
        <v>8324</v>
      </c>
      <c r="R700" t="s">
        <v>8327</v>
      </c>
      <c r="S700" s="14">
        <v>42701.908807870372</v>
      </c>
      <c r="T700" s="14">
        <v>42716.25</v>
      </c>
    </row>
    <row r="701" spans="1:20" ht="225" x14ac:dyDescent="0.25">
      <c r="A701">
        <v>2905</v>
      </c>
      <c r="B701" s="3" t="s">
        <v>2905</v>
      </c>
      <c r="C701" s="3" t="s">
        <v>7015</v>
      </c>
      <c r="D701" s="9">
        <v>3500</v>
      </c>
      <c r="E701" s="8">
        <v>622</v>
      </c>
      <c r="F701" t="s">
        <v>8220</v>
      </c>
      <c r="G701" t="s">
        <v>8223</v>
      </c>
      <c r="H701" t="s">
        <v>8245</v>
      </c>
      <c r="I701">
        <v>1473211313</v>
      </c>
      <c r="J701">
        <v>1472001713</v>
      </c>
      <c r="K701" t="b">
        <v>0</v>
      </c>
      <c r="L701">
        <v>17</v>
      </c>
      <c r="M701" t="b">
        <v>0</v>
      </c>
      <c r="N701" t="s">
        <v>8269</v>
      </c>
      <c r="O701" s="10">
        <v>18</v>
      </c>
      <c r="P701">
        <v>36.590000000000003</v>
      </c>
      <c r="Q701" t="s">
        <v>8324</v>
      </c>
      <c r="R701" t="s">
        <v>8327</v>
      </c>
      <c r="S701" s="14">
        <v>42606.056863425925</v>
      </c>
      <c r="T701" s="14">
        <v>42620.056863425925</v>
      </c>
    </row>
    <row r="702" spans="1:20" ht="270" x14ac:dyDescent="0.25">
      <c r="A702">
        <v>3731</v>
      </c>
      <c r="B702" s="3" t="s">
        <v>3728</v>
      </c>
      <c r="C702" s="3" t="s">
        <v>7841</v>
      </c>
      <c r="D702" s="9">
        <v>5500</v>
      </c>
      <c r="E702" s="8">
        <v>620</v>
      </c>
      <c r="F702" t="s">
        <v>8220</v>
      </c>
      <c r="G702" t="s">
        <v>8223</v>
      </c>
      <c r="H702" t="s">
        <v>8245</v>
      </c>
      <c r="I702">
        <v>1420860180</v>
      </c>
      <c r="J702">
        <v>1418234646</v>
      </c>
      <c r="K702" t="b">
        <v>0</v>
      </c>
      <c r="L702">
        <v>12</v>
      </c>
      <c r="M702" t="b">
        <v>0</v>
      </c>
      <c r="N702" t="s">
        <v>8269</v>
      </c>
      <c r="O702" s="10">
        <v>11</v>
      </c>
      <c r="P702">
        <v>51.67</v>
      </c>
      <c r="Q702" t="s">
        <v>8324</v>
      </c>
      <c r="R702" t="s">
        <v>8327</v>
      </c>
      <c r="S702" s="14">
        <v>41983.752847222218</v>
      </c>
      <c r="T702" s="14">
        <v>42014.140972222223</v>
      </c>
    </row>
    <row r="703" spans="1:20" ht="285" x14ac:dyDescent="0.25">
      <c r="A703">
        <v>3976</v>
      </c>
      <c r="B703" s="3" t="s">
        <v>3973</v>
      </c>
      <c r="C703" s="3" t="s">
        <v>8083</v>
      </c>
      <c r="D703" s="9">
        <v>1300</v>
      </c>
      <c r="E703" s="8">
        <v>620</v>
      </c>
      <c r="F703" t="s">
        <v>8220</v>
      </c>
      <c r="G703" t="s">
        <v>8223</v>
      </c>
      <c r="H703" t="s">
        <v>8245</v>
      </c>
      <c r="I703">
        <v>1406876400</v>
      </c>
      <c r="J703">
        <v>1405024561</v>
      </c>
      <c r="K703" t="b">
        <v>0</v>
      </c>
      <c r="L703">
        <v>10</v>
      </c>
      <c r="M703" t="b">
        <v>0</v>
      </c>
      <c r="N703" t="s">
        <v>8269</v>
      </c>
      <c r="O703" s="10">
        <v>48</v>
      </c>
      <c r="P703">
        <v>62</v>
      </c>
      <c r="Q703" t="s">
        <v>8324</v>
      </c>
      <c r="R703" t="s">
        <v>8327</v>
      </c>
      <c r="S703" s="14">
        <v>41830.858344907407</v>
      </c>
      <c r="T703" s="14">
        <v>41852.291666666664</v>
      </c>
    </row>
    <row r="704" spans="1:20" ht="210" x14ac:dyDescent="0.25">
      <c r="A704">
        <v>3409</v>
      </c>
      <c r="B704" s="3" t="s">
        <v>3408</v>
      </c>
      <c r="C704" s="3" t="s">
        <v>7519</v>
      </c>
      <c r="D704" s="9">
        <v>500</v>
      </c>
      <c r="E704" s="8">
        <v>618</v>
      </c>
      <c r="F704" t="s">
        <v>8218</v>
      </c>
      <c r="G704" t="s">
        <v>8224</v>
      </c>
      <c r="H704" t="s">
        <v>8246</v>
      </c>
      <c r="I704">
        <v>1469998680</v>
      </c>
      <c r="J704">
        <v>1466710358</v>
      </c>
      <c r="K704" t="b">
        <v>0</v>
      </c>
      <c r="L704">
        <v>21</v>
      </c>
      <c r="M704" t="b">
        <v>1</v>
      </c>
      <c r="N704" t="s">
        <v>8269</v>
      </c>
      <c r="O704" s="10">
        <v>124</v>
      </c>
      <c r="P704">
        <v>29.43</v>
      </c>
      <c r="Q704" t="s">
        <v>8324</v>
      </c>
      <c r="R704" t="s">
        <v>8327</v>
      </c>
      <c r="S704" s="14">
        <v>42544.814328703709</v>
      </c>
      <c r="T704" s="14">
        <v>42582.873611111107</v>
      </c>
    </row>
    <row r="705" spans="1:20" ht="210" x14ac:dyDescent="0.25">
      <c r="A705">
        <v>2915</v>
      </c>
      <c r="B705" s="3" t="s">
        <v>2915</v>
      </c>
      <c r="C705" s="3" t="s">
        <v>7025</v>
      </c>
      <c r="D705" s="9">
        <v>1000</v>
      </c>
      <c r="E705" s="8">
        <v>611</v>
      </c>
      <c r="F705" t="s">
        <v>8220</v>
      </c>
      <c r="G705" t="s">
        <v>8224</v>
      </c>
      <c r="H705" t="s">
        <v>8246</v>
      </c>
      <c r="I705">
        <v>1458117190</v>
      </c>
      <c r="J705">
        <v>1455528790</v>
      </c>
      <c r="K705" t="b">
        <v>0</v>
      </c>
      <c r="L705">
        <v>3</v>
      </c>
      <c r="M705" t="b">
        <v>0</v>
      </c>
      <c r="N705" t="s">
        <v>8269</v>
      </c>
      <c r="O705" s="10">
        <v>61</v>
      </c>
      <c r="P705">
        <v>203.67</v>
      </c>
      <c r="Q705" t="s">
        <v>8324</v>
      </c>
      <c r="R705" t="s">
        <v>8327</v>
      </c>
      <c r="S705" s="14">
        <v>42415.398032407407</v>
      </c>
      <c r="T705" s="14">
        <v>42445.356365740736</v>
      </c>
    </row>
    <row r="706" spans="1:20" ht="255" x14ac:dyDescent="0.25">
      <c r="A706">
        <v>1294</v>
      </c>
      <c r="B706" s="3" t="s">
        <v>1295</v>
      </c>
      <c r="C706" s="3" t="s">
        <v>5404</v>
      </c>
      <c r="D706" s="9">
        <v>500</v>
      </c>
      <c r="E706" s="8">
        <v>610</v>
      </c>
      <c r="F706" t="s">
        <v>8218</v>
      </c>
      <c r="G706" t="s">
        <v>8224</v>
      </c>
      <c r="H706" t="s">
        <v>8246</v>
      </c>
      <c r="I706">
        <v>1445252400</v>
      </c>
      <c r="J706">
        <v>1443696797</v>
      </c>
      <c r="K706" t="b">
        <v>0</v>
      </c>
      <c r="L706">
        <v>22</v>
      </c>
      <c r="M706" t="b">
        <v>1</v>
      </c>
      <c r="N706" t="s">
        <v>8269</v>
      </c>
      <c r="O706" s="10">
        <v>122</v>
      </c>
      <c r="P706">
        <v>27.73</v>
      </c>
      <c r="Q706" t="s">
        <v>8324</v>
      </c>
      <c r="R706" t="s">
        <v>8327</v>
      </c>
      <c r="S706" s="14">
        <v>42278.453668981485</v>
      </c>
      <c r="T706" s="14">
        <v>42296.458333333328</v>
      </c>
    </row>
    <row r="707" spans="1:20" ht="315" x14ac:dyDescent="0.25">
      <c r="A707">
        <v>3404</v>
      </c>
      <c r="B707" s="3" t="s">
        <v>3403</v>
      </c>
      <c r="C707" s="3" t="s">
        <v>7514</v>
      </c>
      <c r="D707" s="9">
        <v>500</v>
      </c>
      <c r="E707" s="8">
        <v>610</v>
      </c>
      <c r="F707" t="s">
        <v>8218</v>
      </c>
      <c r="G707" t="s">
        <v>8223</v>
      </c>
      <c r="H707" t="s">
        <v>8245</v>
      </c>
      <c r="I707">
        <v>1434542702</v>
      </c>
      <c r="J707">
        <v>1432814702</v>
      </c>
      <c r="K707" t="b">
        <v>0</v>
      </c>
      <c r="L707">
        <v>3</v>
      </c>
      <c r="M707" t="b">
        <v>1</v>
      </c>
      <c r="N707" t="s">
        <v>8269</v>
      </c>
      <c r="O707" s="10">
        <v>122</v>
      </c>
      <c r="P707">
        <v>203.33</v>
      </c>
      <c r="Q707" t="s">
        <v>8324</v>
      </c>
      <c r="R707" t="s">
        <v>8327</v>
      </c>
      <c r="S707" s="14">
        <v>42152.503495370373</v>
      </c>
      <c r="T707" s="14">
        <v>42172.503495370373</v>
      </c>
    </row>
    <row r="708" spans="1:20" ht="120" x14ac:dyDescent="0.25">
      <c r="A708">
        <v>3700</v>
      </c>
      <c r="B708" s="3" t="s">
        <v>3697</v>
      </c>
      <c r="C708" s="3" t="s">
        <v>7810</v>
      </c>
      <c r="D708" s="9">
        <v>500</v>
      </c>
      <c r="E708" s="8">
        <v>606</v>
      </c>
      <c r="F708" t="s">
        <v>8218</v>
      </c>
      <c r="G708" t="s">
        <v>8223</v>
      </c>
      <c r="H708" t="s">
        <v>8245</v>
      </c>
      <c r="I708">
        <v>1412092800</v>
      </c>
      <c r="J708">
        <v>1409493800</v>
      </c>
      <c r="K708" t="b">
        <v>0</v>
      </c>
      <c r="L708">
        <v>18</v>
      </c>
      <c r="M708" t="b">
        <v>1</v>
      </c>
      <c r="N708" t="s">
        <v>8269</v>
      </c>
      <c r="O708" s="10">
        <v>121</v>
      </c>
      <c r="P708">
        <v>33.67</v>
      </c>
      <c r="Q708" t="s">
        <v>8324</v>
      </c>
      <c r="R708" t="s">
        <v>8327</v>
      </c>
      <c r="S708" s="14">
        <v>41882.585648148146</v>
      </c>
      <c r="T708" s="14">
        <v>41912.666666666664</v>
      </c>
    </row>
    <row r="709" spans="1:20" ht="315" x14ac:dyDescent="0.25">
      <c r="A709">
        <v>1287</v>
      </c>
      <c r="B709" s="3" t="s">
        <v>1288</v>
      </c>
      <c r="C709" s="3" t="s">
        <v>5397</v>
      </c>
      <c r="D709" s="9">
        <v>250</v>
      </c>
      <c r="E709" s="8">
        <v>605</v>
      </c>
      <c r="F709" t="s">
        <v>8218</v>
      </c>
      <c r="G709" t="s">
        <v>8224</v>
      </c>
      <c r="H709" t="s">
        <v>8246</v>
      </c>
      <c r="I709">
        <v>1434120856</v>
      </c>
      <c r="J709">
        <v>1428936856</v>
      </c>
      <c r="K709" t="b">
        <v>0</v>
      </c>
      <c r="L709">
        <v>25</v>
      </c>
      <c r="M709" t="b">
        <v>1</v>
      </c>
      <c r="N709" t="s">
        <v>8269</v>
      </c>
      <c r="O709" s="10">
        <v>242</v>
      </c>
      <c r="P709">
        <v>24.2</v>
      </c>
      <c r="Q709" t="s">
        <v>8324</v>
      </c>
      <c r="R709" t="s">
        <v>8327</v>
      </c>
      <c r="S709" s="14">
        <v>42107.621018518519</v>
      </c>
      <c r="T709" s="14">
        <v>42167.621018518519</v>
      </c>
    </row>
    <row r="710" spans="1:20" ht="225" x14ac:dyDescent="0.25">
      <c r="A710">
        <v>2815</v>
      </c>
      <c r="B710" s="3" t="s">
        <v>2815</v>
      </c>
      <c r="C710" s="3" t="s">
        <v>6925</v>
      </c>
      <c r="D710" s="9">
        <v>250</v>
      </c>
      <c r="E710" s="8">
        <v>605</v>
      </c>
      <c r="F710" t="s">
        <v>8218</v>
      </c>
      <c r="G710" t="s">
        <v>8228</v>
      </c>
      <c r="H710" t="s">
        <v>8250</v>
      </c>
      <c r="I710">
        <v>1470595109</v>
      </c>
      <c r="J710">
        <v>1468003109</v>
      </c>
      <c r="K710" t="b">
        <v>0</v>
      </c>
      <c r="L710">
        <v>14</v>
      </c>
      <c r="M710" t="b">
        <v>1</v>
      </c>
      <c r="N710" t="s">
        <v>8269</v>
      </c>
      <c r="O710" s="10">
        <v>242</v>
      </c>
      <c r="P710">
        <v>43.21</v>
      </c>
      <c r="Q710" t="s">
        <v>8324</v>
      </c>
      <c r="R710" t="s">
        <v>8327</v>
      </c>
      <c r="S710" s="14">
        <v>42559.776724537034</v>
      </c>
      <c r="T710" s="14">
        <v>42589.776724537034</v>
      </c>
    </row>
    <row r="711" spans="1:20" ht="270" x14ac:dyDescent="0.25">
      <c r="A711">
        <v>3521</v>
      </c>
      <c r="B711" s="3" t="s">
        <v>3520</v>
      </c>
      <c r="C711" s="3" t="s">
        <v>7631</v>
      </c>
      <c r="D711" s="9">
        <v>350</v>
      </c>
      <c r="E711" s="8">
        <v>593</v>
      </c>
      <c r="F711" t="s">
        <v>8218</v>
      </c>
      <c r="G711" t="s">
        <v>8223</v>
      </c>
      <c r="H711" t="s">
        <v>8245</v>
      </c>
      <c r="I711">
        <v>1411980020</v>
      </c>
      <c r="J711">
        <v>1409388020</v>
      </c>
      <c r="K711" t="b">
        <v>0</v>
      </c>
      <c r="L711">
        <v>13</v>
      </c>
      <c r="M711" t="b">
        <v>1</v>
      </c>
      <c r="N711" t="s">
        <v>8269</v>
      </c>
      <c r="O711" s="10">
        <v>169</v>
      </c>
      <c r="P711">
        <v>45.62</v>
      </c>
      <c r="Q711" t="s">
        <v>8324</v>
      </c>
      <c r="R711" t="s">
        <v>8327</v>
      </c>
      <c r="S711" s="14">
        <v>41881.361342592594</v>
      </c>
      <c r="T711" s="14">
        <v>41911.361342592594</v>
      </c>
    </row>
    <row r="712" spans="1:20" ht="255" x14ac:dyDescent="0.25">
      <c r="A712">
        <v>3378</v>
      </c>
      <c r="B712" s="3" t="s">
        <v>3377</v>
      </c>
      <c r="C712" s="3" t="s">
        <v>7488</v>
      </c>
      <c r="D712" s="9">
        <v>550</v>
      </c>
      <c r="E712" s="8">
        <v>592</v>
      </c>
      <c r="F712" t="s">
        <v>8218</v>
      </c>
      <c r="G712" t="s">
        <v>8224</v>
      </c>
      <c r="H712" t="s">
        <v>8246</v>
      </c>
      <c r="I712">
        <v>1409490480</v>
      </c>
      <c r="J712">
        <v>1407400306</v>
      </c>
      <c r="K712" t="b">
        <v>0</v>
      </c>
      <c r="L712">
        <v>21</v>
      </c>
      <c r="M712" t="b">
        <v>1</v>
      </c>
      <c r="N712" t="s">
        <v>8269</v>
      </c>
      <c r="O712" s="10">
        <v>108</v>
      </c>
      <c r="P712">
        <v>28.19</v>
      </c>
      <c r="Q712" t="s">
        <v>8324</v>
      </c>
      <c r="R712" t="s">
        <v>8327</v>
      </c>
      <c r="S712" s="14">
        <v>41858.355393518519</v>
      </c>
      <c r="T712" s="14">
        <v>41882.547222222223</v>
      </c>
    </row>
    <row r="713" spans="1:20" ht="165" x14ac:dyDescent="0.25">
      <c r="A713">
        <v>3607</v>
      </c>
      <c r="B713" s="3" t="s">
        <v>3606</v>
      </c>
      <c r="C713" s="3" t="s">
        <v>7717</v>
      </c>
      <c r="D713" s="9">
        <v>550</v>
      </c>
      <c r="E713" s="8">
        <v>580</v>
      </c>
      <c r="F713" t="s">
        <v>8218</v>
      </c>
      <c r="G713" t="s">
        <v>8224</v>
      </c>
      <c r="H713" t="s">
        <v>8246</v>
      </c>
      <c r="I713">
        <v>1450137600</v>
      </c>
      <c r="J713">
        <v>1448924882</v>
      </c>
      <c r="K713" t="b">
        <v>0</v>
      </c>
      <c r="L713">
        <v>20</v>
      </c>
      <c r="M713" t="b">
        <v>1</v>
      </c>
      <c r="N713" t="s">
        <v>8269</v>
      </c>
      <c r="O713" s="10">
        <v>105</v>
      </c>
      <c r="P713">
        <v>29</v>
      </c>
      <c r="Q713" t="s">
        <v>8324</v>
      </c>
      <c r="R713" t="s">
        <v>8327</v>
      </c>
      <c r="S713" s="14">
        <v>42338.963912037041</v>
      </c>
      <c r="T713" s="14">
        <v>42353</v>
      </c>
    </row>
    <row r="714" spans="1:20" ht="300" x14ac:dyDescent="0.25">
      <c r="A714">
        <v>4075</v>
      </c>
      <c r="B714" s="3" t="s">
        <v>4071</v>
      </c>
      <c r="C714" s="3" t="s">
        <v>8178</v>
      </c>
      <c r="D714" s="9">
        <v>2000</v>
      </c>
      <c r="E714" s="8">
        <v>576</v>
      </c>
      <c r="F714" t="s">
        <v>8220</v>
      </c>
      <c r="G714" t="s">
        <v>8224</v>
      </c>
      <c r="H714" t="s">
        <v>8246</v>
      </c>
      <c r="I714">
        <v>1404149280</v>
      </c>
      <c r="J714">
        <v>1400547969</v>
      </c>
      <c r="K714" t="b">
        <v>0</v>
      </c>
      <c r="L714">
        <v>13</v>
      </c>
      <c r="M714" t="b">
        <v>0</v>
      </c>
      <c r="N714" t="s">
        <v>8269</v>
      </c>
      <c r="O714" s="10">
        <v>29</v>
      </c>
      <c r="P714">
        <v>44.31</v>
      </c>
      <c r="Q714" t="s">
        <v>8324</v>
      </c>
      <c r="R714" t="s">
        <v>8327</v>
      </c>
      <c r="S714" s="14">
        <v>41779.045937499999</v>
      </c>
      <c r="T714" s="14">
        <v>41820.727777777778</v>
      </c>
    </row>
    <row r="715" spans="1:20" ht="285" x14ac:dyDescent="0.25">
      <c r="A715">
        <v>3291</v>
      </c>
      <c r="B715" s="3" t="s">
        <v>3291</v>
      </c>
      <c r="C715" s="3" t="s">
        <v>7401</v>
      </c>
      <c r="D715" s="9">
        <v>500</v>
      </c>
      <c r="E715" s="8">
        <v>570</v>
      </c>
      <c r="F715" t="s">
        <v>8218</v>
      </c>
      <c r="G715" t="s">
        <v>8223</v>
      </c>
      <c r="H715" t="s">
        <v>8245</v>
      </c>
      <c r="I715">
        <v>1442462340</v>
      </c>
      <c r="J715">
        <v>1439743900</v>
      </c>
      <c r="K715" t="b">
        <v>0</v>
      </c>
      <c r="L715">
        <v>14</v>
      </c>
      <c r="M715" t="b">
        <v>1</v>
      </c>
      <c r="N715" t="s">
        <v>8269</v>
      </c>
      <c r="O715" s="10">
        <v>114</v>
      </c>
      <c r="P715">
        <v>40.71</v>
      </c>
      <c r="Q715" t="s">
        <v>8324</v>
      </c>
      <c r="R715" t="s">
        <v>8327</v>
      </c>
      <c r="S715" s="14">
        <v>42232.702546296292</v>
      </c>
      <c r="T715" s="14">
        <v>42264.165972222225</v>
      </c>
    </row>
    <row r="716" spans="1:20" ht="165" x14ac:dyDescent="0.25">
      <c r="A716">
        <v>3711</v>
      </c>
      <c r="B716" s="3" t="s">
        <v>3708</v>
      </c>
      <c r="C716" s="3" t="s">
        <v>7821</v>
      </c>
      <c r="D716" s="9">
        <v>500</v>
      </c>
      <c r="E716" s="8">
        <v>570</v>
      </c>
      <c r="F716" t="s">
        <v>8218</v>
      </c>
      <c r="G716" t="s">
        <v>8223</v>
      </c>
      <c r="H716" t="s">
        <v>8245</v>
      </c>
      <c r="I716">
        <v>1402848000</v>
      </c>
      <c r="J716">
        <v>1400606573</v>
      </c>
      <c r="K716" t="b">
        <v>0</v>
      </c>
      <c r="L716">
        <v>21</v>
      </c>
      <c r="M716" t="b">
        <v>1</v>
      </c>
      <c r="N716" t="s">
        <v>8269</v>
      </c>
      <c r="O716" s="10">
        <v>114</v>
      </c>
      <c r="P716">
        <v>27.14</v>
      </c>
      <c r="Q716" t="s">
        <v>8324</v>
      </c>
      <c r="R716" t="s">
        <v>8327</v>
      </c>
      <c r="S716" s="14">
        <v>41779.724224537036</v>
      </c>
      <c r="T716" s="14">
        <v>41805.666666666664</v>
      </c>
    </row>
    <row r="717" spans="1:20" ht="255" x14ac:dyDescent="0.25">
      <c r="A717">
        <v>3818</v>
      </c>
      <c r="B717" s="3" t="s">
        <v>3815</v>
      </c>
      <c r="C717" s="3" t="s">
        <v>7928</v>
      </c>
      <c r="D717" s="9">
        <v>250</v>
      </c>
      <c r="E717" s="8">
        <v>570</v>
      </c>
      <c r="F717" t="s">
        <v>8218</v>
      </c>
      <c r="G717" t="s">
        <v>8223</v>
      </c>
      <c r="H717" t="s">
        <v>8245</v>
      </c>
      <c r="I717">
        <v>1426187582</v>
      </c>
      <c r="J717">
        <v>1423599182</v>
      </c>
      <c r="K717" t="b">
        <v>0</v>
      </c>
      <c r="L717">
        <v>10</v>
      </c>
      <c r="M717" t="b">
        <v>1</v>
      </c>
      <c r="N717" t="s">
        <v>8269</v>
      </c>
      <c r="O717" s="10">
        <v>228</v>
      </c>
      <c r="P717">
        <v>57</v>
      </c>
      <c r="Q717" t="s">
        <v>8324</v>
      </c>
      <c r="R717" t="s">
        <v>8327</v>
      </c>
      <c r="S717" s="14">
        <v>42045.84238425926</v>
      </c>
      <c r="T717" s="14">
        <v>42075.800717592589</v>
      </c>
    </row>
    <row r="718" spans="1:20" ht="300" x14ac:dyDescent="0.25">
      <c r="A718">
        <v>2906</v>
      </c>
      <c r="B718" s="3" t="s">
        <v>2906</v>
      </c>
      <c r="C718" s="3" t="s">
        <v>7016</v>
      </c>
      <c r="D718" s="9">
        <v>6000</v>
      </c>
      <c r="E718" s="8">
        <v>565</v>
      </c>
      <c r="F718" t="s">
        <v>8220</v>
      </c>
      <c r="G718" t="s">
        <v>8223</v>
      </c>
      <c r="H718" t="s">
        <v>8245</v>
      </c>
      <c r="I718">
        <v>1438390800</v>
      </c>
      <c r="J718">
        <v>1436888066</v>
      </c>
      <c r="K718" t="b">
        <v>0</v>
      </c>
      <c r="L718">
        <v>7</v>
      </c>
      <c r="M718" t="b">
        <v>0</v>
      </c>
      <c r="N718" t="s">
        <v>8269</v>
      </c>
      <c r="O718" s="10">
        <v>9</v>
      </c>
      <c r="P718">
        <v>80.709999999999994</v>
      </c>
      <c r="Q718" t="s">
        <v>8324</v>
      </c>
      <c r="R718" t="s">
        <v>8327</v>
      </c>
      <c r="S718" s="14">
        <v>42199.648912037039</v>
      </c>
      <c r="T718" s="14">
        <v>42217.041666666672</v>
      </c>
    </row>
    <row r="719" spans="1:20" ht="240" x14ac:dyDescent="0.25">
      <c r="A719">
        <v>4028</v>
      </c>
      <c r="B719" s="3" t="s">
        <v>4024</v>
      </c>
      <c r="C719" s="3" t="s">
        <v>8133</v>
      </c>
      <c r="D719" s="9">
        <v>2000</v>
      </c>
      <c r="E719" s="8">
        <v>561</v>
      </c>
      <c r="F719" t="s">
        <v>8220</v>
      </c>
      <c r="G719" t="s">
        <v>8223</v>
      </c>
      <c r="H719" t="s">
        <v>8245</v>
      </c>
      <c r="I719">
        <v>1402007500</v>
      </c>
      <c r="J719">
        <v>1399415500</v>
      </c>
      <c r="K719" t="b">
        <v>0</v>
      </c>
      <c r="L719">
        <v>11</v>
      </c>
      <c r="M719" t="b">
        <v>0</v>
      </c>
      <c r="N719" t="s">
        <v>8269</v>
      </c>
      <c r="O719" s="10">
        <v>28</v>
      </c>
      <c r="P719">
        <v>51</v>
      </c>
      <c r="Q719" t="s">
        <v>8324</v>
      </c>
      <c r="R719" t="s">
        <v>8327</v>
      </c>
      <c r="S719" s="14">
        <v>41765.938657407409</v>
      </c>
      <c r="T719" s="14">
        <v>41795.938657407409</v>
      </c>
    </row>
    <row r="720" spans="1:20" ht="135" x14ac:dyDescent="0.25">
      <c r="A720">
        <v>3309</v>
      </c>
      <c r="B720" s="3" t="s">
        <v>3309</v>
      </c>
      <c r="C720" s="3" t="s">
        <v>7419</v>
      </c>
      <c r="D720" s="9">
        <v>350</v>
      </c>
      <c r="E720" s="8">
        <v>558</v>
      </c>
      <c r="F720" t="s">
        <v>8218</v>
      </c>
      <c r="G720" t="s">
        <v>8224</v>
      </c>
      <c r="H720" t="s">
        <v>8246</v>
      </c>
      <c r="I720">
        <v>1476632178</v>
      </c>
      <c r="J720">
        <v>1473953778</v>
      </c>
      <c r="K720" t="b">
        <v>0</v>
      </c>
      <c r="L720">
        <v>31</v>
      </c>
      <c r="M720" t="b">
        <v>1</v>
      </c>
      <c r="N720" t="s">
        <v>8269</v>
      </c>
      <c r="O720" s="10">
        <v>159</v>
      </c>
      <c r="P720">
        <v>18</v>
      </c>
      <c r="Q720" t="s">
        <v>8324</v>
      </c>
      <c r="R720" t="s">
        <v>8327</v>
      </c>
      <c r="S720" s="14">
        <v>42628.650208333333</v>
      </c>
      <c r="T720" s="14">
        <v>42659.650208333333</v>
      </c>
    </row>
    <row r="721" spans="1:20" ht="270" x14ac:dyDescent="0.25">
      <c r="A721">
        <v>2897</v>
      </c>
      <c r="B721" s="3" t="s">
        <v>2897</v>
      </c>
      <c r="C721" s="3" t="s">
        <v>7007</v>
      </c>
      <c r="D721" s="9">
        <v>12000</v>
      </c>
      <c r="E721" s="8">
        <v>550</v>
      </c>
      <c r="F721" t="s">
        <v>8220</v>
      </c>
      <c r="G721" t="s">
        <v>8223</v>
      </c>
      <c r="H721" t="s">
        <v>8245</v>
      </c>
      <c r="I721">
        <v>1444577345</v>
      </c>
      <c r="J721">
        <v>1441985458</v>
      </c>
      <c r="K721" t="b">
        <v>0</v>
      </c>
      <c r="L721">
        <v>3</v>
      </c>
      <c r="M721" t="b">
        <v>0</v>
      </c>
      <c r="N721" t="s">
        <v>8269</v>
      </c>
      <c r="O721" s="10">
        <v>5</v>
      </c>
      <c r="P721">
        <v>183.33</v>
      </c>
      <c r="Q721" t="s">
        <v>8324</v>
      </c>
      <c r="R721" t="s">
        <v>8327</v>
      </c>
      <c r="S721" s="14">
        <v>42258.646504629629</v>
      </c>
      <c r="T721" s="14">
        <v>42288.645196759258</v>
      </c>
    </row>
    <row r="722" spans="1:20" ht="285" x14ac:dyDescent="0.25">
      <c r="A722">
        <v>3514</v>
      </c>
      <c r="B722" s="3" t="s">
        <v>3513</v>
      </c>
      <c r="C722" s="3" t="s">
        <v>7624</v>
      </c>
      <c r="D722" s="9">
        <v>500</v>
      </c>
      <c r="E722" s="8">
        <v>550</v>
      </c>
      <c r="F722" t="s">
        <v>8218</v>
      </c>
      <c r="G722" t="s">
        <v>8223</v>
      </c>
      <c r="H722" t="s">
        <v>8245</v>
      </c>
      <c r="I722">
        <v>1422853140</v>
      </c>
      <c r="J722">
        <v>1421439552</v>
      </c>
      <c r="K722" t="b">
        <v>0</v>
      </c>
      <c r="L722">
        <v>10</v>
      </c>
      <c r="M722" t="b">
        <v>1</v>
      </c>
      <c r="N722" t="s">
        <v>8269</v>
      </c>
      <c r="O722" s="10">
        <v>110</v>
      </c>
      <c r="P722">
        <v>55</v>
      </c>
      <c r="Q722" t="s">
        <v>8324</v>
      </c>
      <c r="R722" t="s">
        <v>8327</v>
      </c>
      <c r="S722" s="14">
        <v>42020.846666666665</v>
      </c>
      <c r="T722" s="14">
        <v>42037.207638888889</v>
      </c>
    </row>
    <row r="723" spans="1:20" ht="270" x14ac:dyDescent="0.25">
      <c r="A723">
        <v>3934</v>
      </c>
      <c r="B723" s="3" t="s">
        <v>3931</v>
      </c>
      <c r="C723" s="3" t="s">
        <v>8042</v>
      </c>
      <c r="D723" s="9">
        <v>5000</v>
      </c>
      <c r="E723" s="8">
        <v>550</v>
      </c>
      <c r="F723" t="s">
        <v>8220</v>
      </c>
      <c r="G723" t="s">
        <v>8223</v>
      </c>
      <c r="H723" t="s">
        <v>8245</v>
      </c>
      <c r="I723">
        <v>1443704400</v>
      </c>
      <c r="J723">
        <v>1439827639</v>
      </c>
      <c r="K723" t="b">
        <v>0</v>
      </c>
      <c r="L723">
        <v>12</v>
      </c>
      <c r="M723" t="b">
        <v>0</v>
      </c>
      <c r="N723" t="s">
        <v>8269</v>
      </c>
      <c r="O723" s="10">
        <v>11</v>
      </c>
      <c r="P723">
        <v>45.83</v>
      </c>
      <c r="Q723" t="s">
        <v>8324</v>
      </c>
      <c r="R723" t="s">
        <v>8327</v>
      </c>
      <c r="S723" s="14">
        <v>42233.671747685185</v>
      </c>
      <c r="T723" s="14">
        <v>42278.541666666672</v>
      </c>
    </row>
    <row r="724" spans="1:20" ht="285" x14ac:dyDescent="0.25">
      <c r="A724">
        <v>3181</v>
      </c>
      <c r="B724" s="3" t="s">
        <v>3181</v>
      </c>
      <c r="C724" s="3" t="s">
        <v>7291</v>
      </c>
      <c r="D724" s="9">
        <v>500</v>
      </c>
      <c r="E724" s="8">
        <v>545</v>
      </c>
      <c r="F724" t="s">
        <v>8218</v>
      </c>
      <c r="G724" t="s">
        <v>8224</v>
      </c>
      <c r="H724" t="s">
        <v>8246</v>
      </c>
      <c r="I724">
        <v>1402848000</v>
      </c>
      <c r="J724">
        <v>1400570787</v>
      </c>
      <c r="K724" t="b">
        <v>1</v>
      </c>
      <c r="L724">
        <v>15</v>
      </c>
      <c r="M724" t="b">
        <v>1</v>
      </c>
      <c r="N724" t="s">
        <v>8269</v>
      </c>
      <c r="O724" s="10">
        <v>109</v>
      </c>
      <c r="P724">
        <v>36.33</v>
      </c>
      <c r="Q724" t="s">
        <v>8324</v>
      </c>
      <c r="R724" t="s">
        <v>8327</v>
      </c>
      <c r="S724" s="14">
        <v>41779.310034722221</v>
      </c>
      <c r="T724" s="14">
        <v>41805.666666666664</v>
      </c>
    </row>
    <row r="725" spans="1:20" ht="270" x14ac:dyDescent="0.25">
      <c r="A725">
        <v>3888</v>
      </c>
      <c r="B725" s="3" t="s">
        <v>3885</v>
      </c>
      <c r="C725" s="3" t="s">
        <v>7996</v>
      </c>
      <c r="D725" s="9">
        <v>2000</v>
      </c>
      <c r="E725" s="8">
        <v>542</v>
      </c>
      <c r="F725" t="s">
        <v>8220</v>
      </c>
      <c r="G725" t="s">
        <v>8224</v>
      </c>
      <c r="H725" t="s">
        <v>8246</v>
      </c>
      <c r="I725">
        <v>1488114358</v>
      </c>
      <c r="J725">
        <v>1485522358</v>
      </c>
      <c r="K725" t="b">
        <v>0</v>
      </c>
      <c r="L725">
        <v>14</v>
      </c>
      <c r="M725" t="b">
        <v>0</v>
      </c>
      <c r="N725" t="s">
        <v>8269</v>
      </c>
      <c r="O725" s="10">
        <v>27</v>
      </c>
      <c r="P725">
        <v>38.71</v>
      </c>
      <c r="Q725" t="s">
        <v>8324</v>
      </c>
      <c r="R725" t="s">
        <v>8327</v>
      </c>
      <c r="S725" s="14">
        <v>42762.545810185184</v>
      </c>
      <c r="T725" s="14">
        <v>42792.545810185184</v>
      </c>
    </row>
    <row r="726" spans="1:20" ht="210" x14ac:dyDescent="0.25">
      <c r="A726">
        <v>3992</v>
      </c>
      <c r="B726" s="3" t="s">
        <v>3988</v>
      </c>
      <c r="C726" s="3" t="s">
        <v>8098</v>
      </c>
      <c r="D726" s="9">
        <v>10000</v>
      </c>
      <c r="E726" s="8">
        <v>541</v>
      </c>
      <c r="F726" t="s">
        <v>8220</v>
      </c>
      <c r="G726" t="s">
        <v>8223</v>
      </c>
      <c r="H726" t="s">
        <v>8245</v>
      </c>
      <c r="I726">
        <v>1449876859</v>
      </c>
      <c r="J726">
        <v>1444689259</v>
      </c>
      <c r="K726" t="b">
        <v>0</v>
      </c>
      <c r="L726">
        <v>9</v>
      </c>
      <c r="M726" t="b">
        <v>0</v>
      </c>
      <c r="N726" t="s">
        <v>8269</v>
      </c>
      <c r="O726" s="10">
        <v>5</v>
      </c>
      <c r="P726">
        <v>60.11</v>
      </c>
      <c r="Q726" t="s">
        <v>8324</v>
      </c>
      <c r="R726" t="s">
        <v>8327</v>
      </c>
      <c r="S726" s="14">
        <v>42289.94049768518</v>
      </c>
      <c r="T726" s="14">
        <v>42349.982164351852</v>
      </c>
    </row>
    <row r="727" spans="1:20" ht="225" x14ac:dyDescent="0.25">
      <c r="A727">
        <v>3133</v>
      </c>
      <c r="B727" s="3" t="s">
        <v>3133</v>
      </c>
      <c r="C727" s="3" t="s">
        <v>7243</v>
      </c>
      <c r="D727" s="9">
        <v>500</v>
      </c>
      <c r="E727" s="8">
        <v>540</v>
      </c>
      <c r="F727" t="s">
        <v>8221</v>
      </c>
      <c r="G727" t="s">
        <v>8224</v>
      </c>
      <c r="H727" t="s">
        <v>8246</v>
      </c>
      <c r="I727">
        <v>1490358834</v>
      </c>
      <c r="J727">
        <v>1487770434</v>
      </c>
      <c r="K727" t="b">
        <v>0</v>
      </c>
      <c r="L727">
        <v>16</v>
      </c>
      <c r="M727" t="b">
        <v>0</v>
      </c>
      <c r="N727" t="s">
        <v>8269</v>
      </c>
      <c r="O727" s="10">
        <v>108</v>
      </c>
      <c r="P727">
        <v>33.75</v>
      </c>
      <c r="Q727" t="s">
        <v>8324</v>
      </c>
      <c r="R727" t="s">
        <v>8327</v>
      </c>
      <c r="S727" s="14">
        <v>42788.565208333333</v>
      </c>
      <c r="T727" s="14">
        <v>42818.523541666669</v>
      </c>
    </row>
    <row r="728" spans="1:20" ht="300" x14ac:dyDescent="0.25">
      <c r="A728">
        <v>3319</v>
      </c>
      <c r="B728" s="3" t="s">
        <v>3319</v>
      </c>
      <c r="C728" s="3" t="s">
        <v>7429</v>
      </c>
      <c r="D728" s="9">
        <v>500</v>
      </c>
      <c r="E728" s="8">
        <v>540</v>
      </c>
      <c r="F728" t="s">
        <v>8218</v>
      </c>
      <c r="G728" t="s">
        <v>8224</v>
      </c>
      <c r="H728" t="s">
        <v>8246</v>
      </c>
      <c r="I728">
        <v>1422712986</v>
      </c>
      <c r="J728">
        <v>1418824986</v>
      </c>
      <c r="K728" t="b">
        <v>0</v>
      </c>
      <c r="L728">
        <v>16</v>
      </c>
      <c r="M728" t="b">
        <v>1</v>
      </c>
      <c r="N728" t="s">
        <v>8269</v>
      </c>
      <c r="O728" s="10">
        <v>108</v>
      </c>
      <c r="P728">
        <v>33.75</v>
      </c>
      <c r="Q728" t="s">
        <v>8324</v>
      </c>
      <c r="R728" t="s">
        <v>8327</v>
      </c>
      <c r="S728" s="14">
        <v>41990.585486111115</v>
      </c>
      <c r="T728" s="14">
        <v>42035.585486111115</v>
      </c>
    </row>
    <row r="729" spans="1:20" ht="300" x14ac:dyDescent="0.25">
      <c r="A729">
        <v>3321</v>
      </c>
      <c r="B729" s="3" t="s">
        <v>3321</v>
      </c>
      <c r="C729" s="3" t="s">
        <v>7431</v>
      </c>
      <c r="D729" s="9">
        <v>500</v>
      </c>
      <c r="E729" s="8">
        <v>537</v>
      </c>
      <c r="F729" t="s">
        <v>8218</v>
      </c>
      <c r="G729" t="s">
        <v>8223</v>
      </c>
      <c r="H729" t="s">
        <v>8245</v>
      </c>
      <c r="I729">
        <v>1413431940</v>
      </c>
      <c r="J729">
        <v>1412216665</v>
      </c>
      <c r="K729" t="b">
        <v>0</v>
      </c>
      <c r="L729">
        <v>15</v>
      </c>
      <c r="M729" t="b">
        <v>1</v>
      </c>
      <c r="N729" t="s">
        <v>8269</v>
      </c>
      <c r="O729" s="10">
        <v>107</v>
      </c>
      <c r="P729">
        <v>35.799999999999997</v>
      </c>
      <c r="Q729" t="s">
        <v>8324</v>
      </c>
      <c r="R729" t="s">
        <v>8327</v>
      </c>
      <c r="S729" s="14">
        <v>41914.100289351853</v>
      </c>
      <c r="T729" s="14">
        <v>41928.165972222225</v>
      </c>
    </row>
    <row r="730" spans="1:20" ht="285" x14ac:dyDescent="0.25">
      <c r="A730">
        <v>3831</v>
      </c>
      <c r="B730" s="3" t="s">
        <v>3828</v>
      </c>
      <c r="C730" s="3" t="s">
        <v>7940</v>
      </c>
      <c r="D730" s="9">
        <v>500</v>
      </c>
      <c r="E730" s="8">
        <v>530.11</v>
      </c>
      <c r="F730" t="s">
        <v>8218</v>
      </c>
      <c r="G730" t="s">
        <v>8223</v>
      </c>
      <c r="H730" t="s">
        <v>8245</v>
      </c>
      <c r="I730">
        <v>1415222545</v>
      </c>
      <c r="J730">
        <v>1413404545</v>
      </c>
      <c r="K730" t="b">
        <v>0</v>
      </c>
      <c r="L730">
        <v>9</v>
      </c>
      <c r="M730" t="b">
        <v>1</v>
      </c>
      <c r="N730" t="s">
        <v>8269</v>
      </c>
      <c r="O730" s="10">
        <v>106</v>
      </c>
      <c r="P730">
        <v>58.9</v>
      </c>
      <c r="Q730" t="s">
        <v>8324</v>
      </c>
      <c r="R730" t="s">
        <v>8327</v>
      </c>
      <c r="S730" s="14">
        <v>41927.848900462966</v>
      </c>
      <c r="T730" s="14">
        <v>41948.890567129631</v>
      </c>
    </row>
    <row r="731" spans="1:20" ht="240" x14ac:dyDescent="0.25">
      <c r="A731">
        <v>3525</v>
      </c>
      <c r="B731" s="3" t="s">
        <v>3524</v>
      </c>
      <c r="C731" s="3" t="s">
        <v>7635</v>
      </c>
      <c r="D731" s="9">
        <v>500</v>
      </c>
      <c r="E731" s="8">
        <v>530</v>
      </c>
      <c r="F731" t="s">
        <v>8218</v>
      </c>
      <c r="G731" t="s">
        <v>8223</v>
      </c>
      <c r="H731" t="s">
        <v>8245</v>
      </c>
      <c r="I731">
        <v>1439136000</v>
      </c>
      <c r="J731">
        <v>1438188106</v>
      </c>
      <c r="K731" t="b">
        <v>0</v>
      </c>
      <c r="L731">
        <v>7</v>
      </c>
      <c r="M731" t="b">
        <v>1</v>
      </c>
      <c r="N731" t="s">
        <v>8269</v>
      </c>
      <c r="O731" s="10">
        <v>106</v>
      </c>
      <c r="P731">
        <v>75.709999999999994</v>
      </c>
      <c r="Q731" t="s">
        <v>8324</v>
      </c>
      <c r="R731" t="s">
        <v>8327</v>
      </c>
      <c r="S731" s="14">
        <v>42214.6956712963</v>
      </c>
      <c r="T731" s="14">
        <v>42225.666666666672</v>
      </c>
    </row>
    <row r="732" spans="1:20" ht="285" x14ac:dyDescent="0.25">
      <c r="A732">
        <v>3563</v>
      </c>
      <c r="B732" s="3" t="s">
        <v>3562</v>
      </c>
      <c r="C732" s="3" t="s">
        <v>7673</v>
      </c>
      <c r="D732" s="9">
        <v>500</v>
      </c>
      <c r="E732" s="8">
        <v>527.45000000000005</v>
      </c>
      <c r="F732" t="s">
        <v>8218</v>
      </c>
      <c r="G732" t="s">
        <v>8224</v>
      </c>
      <c r="H732" t="s">
        <v>8246</v>
      </c>
      <c r="I732">
        <v>1470078000</v>
      </c>
      <c r="J732">
        <v>1467648456</v>
      </c>
      <c r="K732" t="b">
        <v>0</v>
      </c>
      <c r="L732">
        <v>25</v>
      </c>
      <c r="M732" t="b">
        <v>1</v>
      </c>
      <c r="N732" t="s">
        <v>8269</v>
      </c>
      <c r="O732" s="10">
        <v>105</v>
      </c>
      <c r="P732">
        <v>21.1</v>
      </c>
      <c r="Q732" t="s">
        <v>8324</v>
      </c>
      <c r="R732" t="s">
        <v>8327</v>
      </c>
      <c r="S732" s="14">
        <v>42555.671944444446</v>
      </c>
      <c r="T732" s="14">
        <v>42583.791666666672</v>
      </c>
    </row>
    <row r="733" spans="1:20" ht="225" x14ac:dyDescent="0.25">
      <c r="A733">
        <v>3968</v>
      </c>
      <c r="B733" s="3" t="s">
        <v>3965</v>
      </c>
      <c r="C733" s="3" t="s">
        <v>8075</v>
      </c>
      <c r="D733" s="9">
        <v>5000</v>
      </c>
      <c r="E733" s="8">
        <v>527</v>
      </c>
      <c r="F733" t="s">
        <v>8220</v>
      </c>
      <c r="G733" t="s">
        <v>8223</v>
      </c>
      <c r="H733" t="s">
        <v>8245</v>
      </c>
      <c r="I733">
        <v>1463945673</v>
      </c>
      <c r="J733">
        <v>1458761673</v>
      </c>
      <c r="K733" t="b">
        <v>0</v>
      </c>
      <c r="L733">
        <v>11</v>
      </c>
      <c r="M733" t="b">
        <v>0</v>
      </c>
      <c r="N733" t="s">
        <v>8269</v>
      </c>
      <c r="O733" s="10">
        <v>11</v>
      </c>
      <c r="P733">
        <v>47.91</v>
      </c>
      <c r="Q733" t="s">
        <v>8324</v>
      </c>
      <c r="R733" t="s">
        <v>8327</v>
      </c>
      <c r="S733" s="14">
        <v>42452.815659722226</v>
      </c>
      <c r="T733" s="14">
        <v>42512.815659722226</v>
      </c>
    </row>
    <row r="734" spans="1:20" ht="270" x14ac:dyDescent="0.25">
      <c r="A734">
        <v>3255</v>
      </c>
      <c r="B734" s="3" t="s">
        <v>3255</v>
      </c>
      <c r="C734" s="3" t="s">
        <v>7365</v>
      </c>
      <c r="D734" s="9">
        <v>300</v>
      </c>
      <c r="E734" s="8">
        <v>525</v>
      </c>
      <c r="F734" t="s">
        <v>8218</v>
      </c>
      <c r="G734" t="s">
        <v>8224</v>
      </c>
      <c r="H734" t="s">
        <v>8246</v>
      </c>
      <c r="I734">
        <v>1412706375</v>
      </c>
      <c r="J734">
        <v>1410114375</v>
      </c>
      <c r="K734" t="b">
        <v>1</v>
      </c>
      <c r="L734">
        <v>18</v>
      </c>
      <c r="M734" t="b">
        <v>1</v>
      </c>
      <c r="N734" t="s">
        <v>8269</v>
      </c>
      <c r="O734" s="10">
        <v>175</v>
      </c>
      <c r="P734">
        <v>29.17</v>
      </c>
      <c r="Q734" t="s">
        <v>8324</v>
      </c>
      <c r="R734" t="s">
        <v>8327</v>
      </c>
      <c r="S734" s="14">
        <v>41889.768229166664</v>
      </c>
      <c r="T734" s="14">
        <v>41919.768229166664</v>
      </c>
    </row>
    <row r="735" spans="1:20" ht="225" x14ac:dyDescent="0.25">
      <c r="A735">
        <v>3651</v>
      </c>
      <c r="B735" s="3" t="s">
        <v>3649</v>
      </c>
      <c r="C735" s="3" t="s">
        <v>7761</v>
      </c>
      <c r="D735" s="9">
        <v>500</v>
      </c>
      <c r="E735" s="8">
        <v>520</v>
      </c>
      <c r="F735" t="s">
        <v>8218</v>
      </c>
      <c r="G735" t="s">
        <v>8223</v>
      </c>
      <c r="H735" t="s">
        <v>8245</v>
      </c>
      <c r="I735">
        <v>1407686340</v>
      </c>
      <c r="J735">
        <v>1404833442</v>
      </c>
      <c r="K735" t="b">
        <v>0</v>
      </c>
      <c r="L735">
        <v>9</v>
      </c>
      <c r="M735" t="b">
        <v>1</v>
      </c>
      <c r="N735" t="s">
        <v>8269</v>
      </c>
      <c r="O735" s="10">
        <v>104</v>
      </c>
      <c r="P735">
        <v>57.78</v>
      </c>
      <c r="Q735" t="s">
        <v>8324</v>
      </c>
      <c r="R735" t="s">
        <v>8327</v>
      </c>
      <c r="S735" s="14">
        <v>41828.646319444444</v>
      </c>
      <c r="T735" s="14">
        <v>41861.665972222225</v>
      </c>
    </row>
    <row r="736" spans="1:20" ht="270" x14ac:dyDescent="0.25">
      <c r="A736">
        <v>3894</v>
      </c>
      <c r="B736" s="3" t="s">
        <v>3891</v>
      </c>
      <c r="C736" s="3" t="s">
        <v>8002</v>
      </c>
      <c r="D736" s="9">
        <v>15000</v>
      </c>
      <c r="E736" s="8">
        <v>520</v>
      </c>
      <c r="F736" t="s">
        <v>8220</v>
      </c>
      <c r="G736" t="s">
        <v>8223</v>
      </c>
      <c r="H736" t="s">
        <v>8245</v>
      </c>
      <c r="I736">
        <v>1481000340</v>
      </c>
      <c r="J736">
        <v>1478386812</v>
      </c>
      <c r="K736" t="b">
        <v>0</v>
      </c>
      <c r="L736">
        <v>11</v>
      </c>
      <c r="M736" t="b">
        <v>0</v>
      </c>
      <c r="N736" t="s">
        <v>8269</v>
      </c>
      <c r="O736" s="10">
        <v>3</v>
      </c>
      <c r="P736">
        <v>47.27</v>
      </c>
      <c r="Q736" t="s">
        <v>8324</v>
      </c>
      <c r="R736" t="s">
        <v>8327</v>
      </c>
      <c r="S736" s="14">
        <v>42679.958472222221</v>
      </c>
      <c r="T736" s="14">
        <v>42710.207638888889</v>
      </c>
    </row>
    <row r="737" spans="1:20" ht="210" x14ac:dyDescent="0.25">
      <c r="A737">
        <v>3462</v>
      </c>
      <c r="B737" s="3" t="s">
        <v>3461</v>
      </c>
      <c r="C737" s="3" t="s">
        <v>7572</v>
      </c>
      <c r="D737" s="9">
        <v>250</v>
      </c>
      <c r="E737" s="8">
        <v>505</v>
      </c>
      <c r="F737" t="s">
        <v>8218</v>
      </c>
      <c r="G737" t="s">
        <v>8223</v>
      </c>
      <c r="H737" t="s">
        <v>8245</v>
      </c>
      <c r="I737">
        <v>1436551200</v>
      </c>
      <c r="J737">
        <v>1435181628</v>
      </c>
      <c r="K737" t="b">
        <v>0</v>
      </c>
      <c r="L737">
        <v>17</v>
      </c>
      <c r="M737" t="b">
        <v>1</v>
      </c>
      <c r="N737" t="s">
        <v>8269</v>
      </c>
      <c r="O737" s="10">
        <v>202</v>
      </c>
      <c r="P737">
        <v>29.71</v>
      </c>
      <c r="Q737" t="s">
        <v>8324</v>
      </c>
      <c r="R737" t="s">
        <v>8327</v>
      </c>
      <c r="S737" s="14">
        <v>42179.898472222223</v>
      </c>
      <c r="T737" s="14">
        <v>42195.75</v>
      </c>
    </row>
    <row r="738" spans="1:20" ht="315" x14ac:dyDescent="0.25">
      <c r="A738">
        <v>2867</v>
      </c>
      <c r="B738" s="3" t="s">
        <v>2867</v>
      </c>
      <c r="C738" s="3" t="s">
        <v>6977</v>
      </c>
      <c r="D738" s="9">
        <v>2500</v>
      </c>
      <c r="E738" s="8">
        <v>504</v>
      </c>
      <c r="F738" t="s">
        <v>8220</v>
      </c>
      <c r="G738" t="s">
        <v>8223</v>
      </c>
      <c r="H738" t="s">
        <v>8245</v>
      </c>
      <c r="I738">
        <v>1467604800</v>
      </c>
      <c r="J738">
        <v>1465533672</v>
      </c>
      <c r="K738" t="b">
        <v>0</v>
      </c>
      <c r="L738">
        <v>10</v>
      </c>
      <c r="M738" t="b">
        <v>0</v>
      </c>
      <c r="N738" t="s">
        <v>8269</v>
      </c>
      <c r="O738" s="10">
        <v>20</v>
      </c>
      <c r="P738">
        <v>50.4</v>
      </c>
      <c r="Q738" t="s">
        <v>8324</v>
      </c>
      <c r="R738" t="s">
        <v>8327</v>
      </c>
      <c r="S738" s="14">
        <v>42531.195277777777</v>
      </c>
      <c r="T738" s="14">
        <v>42555.166666666672</v>
      </c>
    </row>
    <row r="739" spans="1:20" ht="270" x14ac:dyDescent="0.25">
      <c r="A739">
        <v>3558</v>
      </c>
      <c r="B739" s="3" t="s">
        <v>3557</v>
      </c>
      <c r="C739" s="3" t="s">
        <v>7668</v>
      </c>
      <c r="D739" s="9">
        <v>350</v>
      </c>
      <c r="E739" s="8">
        <v>504</v>
      </c>
      <c r="F739" t="s">
        <v>8218</v>
      </c>
      <c r="G739" t="s">
        <v>8224</v>
      </c>
      <c r="H739" t="s">
        <v>8246</v>
      </c>
      <c r="I739">
        <v>1435352400</v>
      </c>
      <c r="J739">
        <v>1431718575</v>
      </c>
      <c r="K739" t="b">
        <v>0</v>
      </c>
      <c r="L739">
        <v>22</v>
      </c>
      <c r="M739" t="b">
        <v>1</v>
      </c>
      <c r="N739" t="s">
        <v>8269</v>
      </c>
      <c r="O739" s="10">
        <v>144</v>
      </c>
      <c r="P739">
        <v>22.91</v>
      </c>
      <c r="Q739" t="s">
        <v>8324</v>
      </c>
      <c r="R739" t="s">
        <v>8327</v>
      </c>
      <c r="S739" s="14">
        <v>42139.816840277781</v>
      </c>
      <c r="T739" s="14">
        <v>42181.875</v>
      </c>
    </row>
    <row r="740" spans="1:20" ht="255" x14ac:dyDescent="0.25">
      <c r="A740">
        <v>539</v>
      </c>
      <c r="B740" s="3" t="s">
        <v>540</v>
      </c>
      <c r="C740" s="3" t="s">
        <v>4649</v>
      </c>
      <c r="D740" s="9">
        <v>500</v>
      </c>
      <c r="E740" s="8">
        <v>503.22</v>
      </c>
      <c r="F740" t="s">
        <v>8218</v>
      </c>
      <c r="G740" t="s">
        <v>8224</v>
      </c>
      <c r="H740" t="s">
        <v>8246</v>
      </c>
      <c r="I740">
        <v>1467681107</v>
      </c>
      <c r="J740">
        <v>1465866707</v>
      </c>
      <c r="K740" t="b">
        <v>0</v>
      </c>
      <c r="L740">
        <v>20</v>
      </c>
      <c r="M740" t="b">
        <v>1</v>
      </c>
      <c r="N740" t="s">
        <v>8269</v>
      </c>
      <c r="O740" s="10">
        <v>101</v>
      </c>
      <c r="P740">
        <v>25.16</v>
      </c>
      <c r="Q740" t="s">
        <v>8324</v>
      </c>
      <c r="R740" t="s">
        <v>8327</v>
      </c>
      <c r="S740" s="14">
        <v>42535.049849537041</v>
      </c>
      <c r="T740" s="14">
        <v>42556.049849537041</v>
      </c>
    </row>
    <row r="741" spans="1:20" ht="285" x14ac:dyDescent="0.25">
      <c r="A741">
        <v>3829</v>
      </c>
      <c r="B741" s="3" t="s">
        <v>3826</v>
      </c>
      <c r="C741" s="3" t="s">
        <v>7938</v>
      </c>
      <c r="D741" s="9">
        <v>500</v>
      </c>
      <c r="E741" s="8">
        <v>501</v>
      </c>
      <c r="F741" t="s">
        <v>8218</v>
      </c>
      <c r="G741" t="s">
        <v>8223</v>
      </c>
      <c r="H741" t="s">
        <v>8245</v>
      </c>
      <c r="I741">
        <v>1472676371</v>
      </c>
      <c r="J741">
        <v>1470948371</v>
      </c>
      <c r="K741" t="b">
        <v>0</v>
      </c>
      <c r="L741">
        <v>8</v>
      </c>
      <c r="M741" t="b">
        <v>1</v>
      </c>
      <c r="N741" t="s">
        <v>8269</v>
      </c>
      <c r="O741" s="10">
        <v>100</v>
      </c>
      <c r="P741">
        <v>62.63</v>
      </c>
      <c r="Q741" t="s">
        <v>8324</v>
      </c>
      <c r="R741" t="s">
        <v>8327</v>
      </c>
      <c r="S741" s="14">
        <v>42593.865405092598</v>
      </c>
      <c r="T741" s="14">
        <v>42613.865405092598</v>
      </c>
    </row>
    <row r="742" spans="1:20" ht="255" x14ac:dyDescent="0.25">
      <c r="A742">
        <v>2892</v>
      </c>
      <c r="B742" s="3" t="s">
        <v>2892</v>
      </c>
      <c r="C742" s="3" t="s">
        <v>7002</v>
      </c>
      <c r="D742" s="9">
        <v>5500</v>
      </c>
      <c r="E742" s="8">
        <v>500</v>
      </c>
      <c r="F742" t="s">
        <v>8220</v>
      </c>
      <c r="G742" t="s">
        <v>8223</v>
      </c>
      <c r="H742" t="s">
        <v>8245</v>
      </c>
      <c r="I742">
        <v>1409000400</v>
      </c>
      <c r="J742">
        <v>1408381704</v>
      </c>
      <c r="K742" t="b">
        <v>0</v>
      </c>
      <c r="L742">
        <v>17</v>
      </c>
      <c r="M742" t="b">
        <v>0</v>
      </c>
      <c r="N742" t="s">
        <v>8269</v>
      </c>
      <c r="O742" s="10">
        <v>9</v>
      </c>
      <c r="P742">
        <v>29.41</v>
      </c>
      <c r="Q742" t="s">
        <v>8324</v>
      </c>
      <c r="R742" t="s">
        <v>8327</v>
      </c>
      <c r="S742" s="14">
        <v>41869.714166666665</v>
      </c>
      <c r="T742" s="14">
        <v>41876.875</v>
      </c>
    </row>
    <row r="743" spans="1:20" ht="270" x14ac:dyDescent="0.25">
      <c r="A743">
        <v>3392</v>
      </c>
      <c r="B743" s="3" t="s">
        <v>3391</v>
      </c>
      <c r="C743" s="3" t="s">
        <v>7502</v>
      </c>
      <c r="D743" s="9">
        <v>500</v>
      </c>
      <c r="E743" s="8">
        <v>500</v>
      </c>
      <c r="F743" t="s">
        <v>8218</v>
      </c>
      <c r="G743" t="s">
        <v>8224</v>
      </c>
      <c r="H743" t="s">
        <v>8246</v>
      </c>
      <c r="I743">
        <v>1462565855</v>
      </c>
      <c r="J743">
        <v>1458245855</v>
      </c>
      <c r="K743" t="b">
        <v>0</v>
      </c>
      <c r="L743">
        <v>12</v>
      </c>
      <c r="M743" t="b">
        <v>1</v>
      </c>
      <c r="N743" t="s">
        <v>8269</v>
      </c>
      <c r="O743" s="10">
        <v>100</v>
      </c>
      <c r="P743">
        <v>41.67</v>
      </c>
      <c r="Q743" t="s">
        <v>8324</v>
      </c>
      <c r="R743" t="s">
        <v>8327</v>
      </c>
      <c r="S743" s="14">
        <v>42446.845543981486</v>
      </c>
      <c r="T743" s="14">
        <v>42496.845543981486</v>
      </c>
    </row>
    <row r="744" spans="1:20" ht="180" x14ac:dyDescent="0.25">
      <c r="A744">
        <v>3572</v>
      </c>
      <c r="B744" s="3" t="s">
        <v>3571</v>
      </c>
      <c r="C744" s="3" t="s">
        <v>7682</v>
      </c>
      <c r="D744" s="9">
        <v>500</v>
      </c>
      <c r="E744" s="8">
        <v>500</v>
      </c>
      <c r="F744" t="s">
        <v>8218</v>
      </c>
      <c r="G744" t="s">
        <v>8224</v>
      </c>
      <c r="H744" t="s">
        <v>8246</v>
      </c>
      <c r="I744">
        <v>1434894082</v>
      </c>
      <c r="J744">
        <v>1432302082</v>
      </c>
      <c r="K744" t="b">
        <v>0</v>
      </c>
      <c r="L744">
        <v>9</v>
      </c>
      <c r="M744" t="b">
        <v>1</v>
      </c>
      <c r="N744" t="s">
        <v>8269</v>
      </c>
      <c r="O744" s="10">
        <v>100</v>
      </c>
      <c r="P744">
        <v>55.56</v>
      </c>
      <c r="Q744" t="s">
        <v>8324</v>
      </c>
      <c r="R744" t="s">
        <v>8327</v>
      </c>
      <c r="S744" s="14">
        <v>42146.570393518516</v>
      </c>
      <c r="T744" s="14">
        <v>42176.570393518516</v>
      </c>
    </row>
    <row r="745" spans="1:20" ht="285" x14ac:dyDescent="0.25">
      <c r="A745">
        <v>3579</v>
      </c>
      <c r="B745" s="3" t="s">
        <v>3578</v>
      </c>
      <c r="C745" s="3" t="s">
        <v>7689</v>
      </c>
      <c r="D745" s="9">
        <v>500</v>
      </c>
      <c r="E745" s="8">
        <v>500</v>
      </c>
      <c r="F745" t="s">
        <v>8218</v>
      </c>
      <c r="G745" t="s">
        <v>8224</v>
      </c>
      <c r="H745" t="s">
        <v>8246</v>
      </c>
      <c r="I745">
        <v>1459444656</v>
      </c>
      <c r="J745">
        <v>1456856256</v>
      </c>
      <c r="K745" t="b">
        <v>0</v>
      </c>
      <c r="L745">
        <v>14</v>
      </c>
      <c r="M745" t="b">
        <v>1</v>
      </c>
      <c r="N745" t="s">
        <v>8269</v>
      </c>
      <c r="O745" s="10">
        <v>100</v>
      </c>
      <c r="P745">
        <v>35.71</v>
      </c>
      <c r="Q745" t="s">
        <v>8324</v>
      </c>
      <c r="R745" t="s">
        <v>8327</v>
      </c>
      <c r="S745" s="14">
        <v>42430.762222222227</v>
      </c>
      <c r="T745" s="14">
        <v>42460.720555555556</v>
      </c>
    </row>
    <row r="746" spans="1:20" ht="300" x14ac:dyDescent="0.25">
      <c r="A746">
        <v>3650</v>
      </c>
      <c r="B746" s="3" t="s">
        <v>3648</v>
      </c>
      <c r="C746" s="3" t="s">
        <v>7760</v>
      </c>
      <c r="D746" s="9">
        <v>500</v>
      </c>
      <c r="E746" s="8">
        <v>500</v>
      </c>
      <c r="F746" t="s">
        <v>8218</v>
      </c>
      <c r="G746" t="s">
        <v>8224</v>
      </c>
      <c r="H746" t="s">
        <v>8246</v>
      </c>
      <c r="I746">
        <v>1454412584</v>
      </c>
      <c r="J746">
        <v>1452598184</v>
      </c>
      <c r="K746" t="b">
        <v>0</v>
      </c>
      <c r="L746">
        <v>17</v>
      </c>
      <c r="M746" t="b">
        <v>1</v>
      </c>
      <c r="N746" t="s">
        <v>8269</v>
      </c>
      <c r="O746" s="10">
        <v>100</v>
      </c>
      <c r="P746">
        <v>29.41</v>
      </c>
      <c r="Q746" t="s">
        <v>8324</v>
      </c>
      <c r="R746" t="s">
        <v>8327</v>
      </c>
      <c r="S746" s="14">
        <v>42381.478981481487</v>
      </c>
      <c r="T746" s="14">
        <v>42402.478981481487</v>
      </c>
    </row>
    <row r="747" spans="1:20" ht="270" x14ac:dyDescent="0.25">
      <c r="A747">
        <v>3996</v>
      </c>
      <c r="B747" s="3" t="s">
        <v>3992</v>
      </c>
      <c r="C747" s="3" t="s">
        <v>8102</v>
      </c>
      <c r="D747" s="9">
        <v>3000</v>
      </c>
      <c r="E747" s="8">
        <v>497</v>
      </c>
      <c r="F747" t="s">
        <v>8220</v>
      </c>
      <c r="G747" t="s">
        <v>8223</v>
      </c>
      <c r="H747" t="s">
        <v>8245</v>
      </c>
      <c r="I747">
        <v>1416499440</v>
      </c>
      <c r="J747">
        <v>1415341464</v>
      </c>
      <c r="K747" t="b">
        <v>0</v>
      </c>
      <c r="L747">
        <v>17</v>
      </c>
      <c r="M747" t="b">
        <v>0</v>
      </c>
      <c r="N747" t="s">
        <v>8269</v>
      </c>
      <c r="O747" s="10">
        <v>17</v>
      </c>
      <c r="P747">
        <v>29.24</v>
      </c>
      <c r="Q747" t="s">
        <v>8324</v>
      </c>
      <c r="R747" t="s">
        <v>8327</v>
      </c>
      <c r="S747" s="14">
        <v>41950.26694444444</v>
      </c>
      <c r="T747" s="14">
        <v>41963.669444444444</v>
      </c>
    </row>
    <row r="748" spans="1:20" ht="255" x14ac:dyDescent="0.25">
      <c r="A748">
        <v>4062</v>
      </c>
      <c r="B748" s="3" t="s">
        <v>4058</v>
      </c>
      <c r="C748" s="3" t="s">
        <v>8166</v>
      </c>
      <c r="D748" s="9">
        <v>20000</v>
      </c>
      <c r="E748" s="8">
        <v>490</v>
      </c>
      <c r="F748" t="s">
        <v>8220</v>
      </c>
      <c r="G748" t="s">
        <v>8223</v>
      </c>
      <c r="H748" t="s">
        <v>8245</v>
      </c>
      <c r="I748">
        <v>1467481468</v>
      </c>
      <c r="J748">
        <v>1464889468</v>
      </c>
      <c r="K748" t="b">
        <v>0</v>
      </c>
      <c r="L748">
        <v>3</v>
      </c>
      <c r="M748" t="b">
        <v>0</v>
      </c>
      <c r="N748" t="s">
        <v>8269</v>
      </c>
      <c r="O748" s="10">
        <v>2</v>
      </c>
      <c r="P748">
        <v>163.33000000000001</v>
      </c>
      <c r="Q748" t="s">
        <v>8324</v>
      </c>
      <c r="R748" t="s">
        <v>8327</v>
      </c>
      <c r="S748" s="14">
        <v>42523.739212962959</v>
      </c>
      <c r="T748" s="14">
        <v>42553.739212962959</v>
      </c>
    </row>
    <row r="749" spans="1:20" ht="270" x14ac:dyDescent="0.25">
      <c r="A749">
        <v>3986</v>
      </c>
      <c r="B749" s="3" t="s">
        <v>3982</v>
      </c>
      <c r="C749" s="3" t="s">
        <v>8092</v>
      </c>
      <c r="D749" s="9">
        <v>5000</v>
      </c>
      <c r="E749" s="8">
        <v>488</v>
      </c>
      <c r="F749" t="s">
        <v>8220</v>
      </c>
      <c r="G749" t="s">
        <v>8224</v>
      </c>
      <c r="H749" t="s">
        <v>8246</v>
      </c>
      <c r="I749">
        <v>1462539840</v>
      </c>
      <c r="J749">
        <v>1460034594</v>
      </c>
      <c r="K749" t="b">
        <v>0</v>
      </c>
      <c r="L749">
        <v>13</v>
      </c>
      <c r="M749" t="b">
        <v>0</v>
      </c>
      <c r="N749" t="s">
        <v>8269</v>
      </c>
      <c r="O749" s="10">
        <v>10</v>
      </c>
      <c r="P749">
        <v>37.54</v>
      </c>
      <c r="Q749" t="s">
        <v>8324</v>
      </c>
      <c r="R749" t="s">
        <v>8327</v>
      </c>
      <c r="S749" s="14">
        <v>42467.548541666663</v>
      </c>
      <c r="T749" s="14">
        <v>42496.544444444444</v>
      </c>
    </row>
    <row r="750" spans="1:20" ht="285" x14ac:dyDescent="0.25">
      <c r="A750">
        <v>2836</v>
      </c>
      <c r="B750" s="3" t="s">
        <v>2836</v>
      </c>
      <c r="C750" s="3" t="s">
        <v>6946</v>
      </c>
      <c r="D750" s="9">
        <v>450</v>
      </c>
      <c r="E750" s="8">
        <v>485</v>
      </c>
      <c r="F750" t="s">
        <v>8218</v>
      </c>
      <c r="G750" t="s">
        <v>8223</v>
      </c>
      <c r="H750" t="s">
        <v>8245</v>
      </c>
      <c r="I750">
        <v>1487393940</v>
      </c>
      <c r="J750">
        <v>1484115418</v>
      </c>
      <c r="K750" t="b">
        <v>0</v>
      </c>
      <c r="L750">
        <v>11</v>
      </c>
      <c r="M750" t="b">
        <v>1</v>
      </c>
      <c r="N750" t="s">
        <v>8269</v>
      </c>
      <c r="O750" s="10">
        <v>108</v>
      </c>
      <c r="P750">
        <v>44.09</v>
      </c>
      <c r="Q750" t="s">
        <v>8324</v>
      </c>
      <c r="R750" t="s">
        <v>8327</v>
      </c>
      <c r="S750" s="14">
        <v>42746.261782407411</v>
      </c>
      <c r="T750" s="14">
        <v>42784.207638888889</v>
      </c>
    </row>
    <row r="751" spans="1:20" ht="240" x14ac:dyDescent="0.25">
      <c r="A751">
        <v>3405</v>
      </c>
      <c r="B751" s="3" t="s">
        <v>3404</v>
      </c>
      <c r="C751" s="3" t="s">
        <v>7515</v>
      </c>
      <c r="D751" s="9">
        <v>350</v>
      </c>
      <c r="E751" s="8">
        <v>481.5</v>
      </c>
      <c r="F751" t="s">
        <v>8218</v>
      </c>
      <c r="G751" t="s">
        <v>8224</v>
      </c>
      <c r="H751" t="s">
        <v>8246</v>
      </c>
      <c r="I751">
        <v>1456876740</v>
      </c>
      <c r="J751">
        <v>1455063886</v>
      </c>
      <c r="K751" t="b">
        <v>0</v>
      </c>
      <c r="L751">
        <v>17</v>
      </c>
      <c r="M751" t="b">
        <v>1</v>
      </c>
      <c r="N751" t="s">
        <v>8269</v>
      </c>
      <c r="O751" s="10">
        <v>138</v>
      </c>
      <c r="P751">
        <v>28.32</v>
      </c>
      <c r="Q751" t="s">
        <v>8324</v>
      </c>
      <c r="R751" t="s">
        <v>8327</v>
      </c>
      <c r="S751" s="14">
        <v>42410.017199074078</v>
      </c>
      <c r="T751" s="14">
        <v>42430.999305555553</v>
      </c>
    </row>
    <row r="752" spans="1:20" ht="285" x14ac:dyDescent="0.25">
      <c r="A752">
        <v>3562</v>
      </c>
      <c r="B752" s="3" t="s">
        <v>3561</v>
      </c>
      <c r="C752" s="3" t="s">
        <v>7672</v>
      </c>
      <c r="D752" s="9">
        <v>315</v>
      </c>
      <c r="E752" s="8">
        <v>469</v>
      </c>
      <c r="F752" t="s">
        <v>8218</v>
      </c>
      <c r="G752" t="s">
        <v>8224</v>
      </c>
      <c r="H752" t="s">
        <v>8246</v>
      </c>
      <c r="I752">
        <v>1457906400</v>
      </c>
      <c r="J752">
        <v>1457115427</v>
      </c>
      <c r="K752" t="b">
        <v>0</v>
      </c>
      <c r="L752">
        <v>31</v>
      </c>
      <c r="M752" t="b">
        <v>1</v>
      </c>
      <c r="N752" t="s">
        <v>8269</v>
      </c>
      <c r="O752" s="10">
        <v>149</v>
      </c>
      <c r="P752">
        <v>15.13</v>
      </c>
      <c r="Q752" t="s">
        <v>8324</v>
      </c>
      <c r="R752" t="s">
        <v>8327</v>
      </c>
      <c r="S752" s="14">
        <v>42433.761886574073</v>
      </c>
      <c r="T752" s="14">
        <v>42442.916666666672</v>
      </c>
    </row>
    <row r="753" spans="1:20" ht="240" x14ac:dyDescent="0.25">
      <c r="A753">
        <v>2871</v>
      </c>
      <c r="B753" s="3" t="s">
        <v>2871</v>
      </c>
      <c r="C753" s="3" t="s">
        <v>6981</v>
      </c>
      <c r="D753" s="9">
        <v>10000</v>
      </c>
      <c r="E753" s="8">
        <v>467</v>
      </c>
      <c r="F753" t="s">
        <v>8220</v>
      </c>
      <c r="G753" t="s">
        <v>8223</v>
      </c>
      <c r="H753" t="s">
        <v>8245</v>
      </c>
      <c r="I753">
        <v>1419183813</v>
      </c>
      <c r="J753">
        <v>1417455813</v>
      </c>
      <c r="K753" t="b">
        <v>0</v>
      </c>
      <c r="L753">
        <v>13</v>
      </c>
      <c r="M753" t="b">
        <v>0</v>
      </c>
      <c r="N753" t="s">
        <v>8269</v>
      </c>
      <c r="O753" s="10">
        <v>5</v>
      </c>
      <c r="P753">
        <v>35.92</v>
      </c>
      <c r="Q753" t="s">
        <v>8324</v>
      </c>
      <c r="R753" t="s">
        <v>8327</v>
      </c>
      <c r="S753" s="14">
        <v>41974.738576388889</v>
      </c>
      <c r="T753" s="14">
        <v>41994.738576388889</v>
      </c>
    </row>
    <row r="754" spans="1:20" ht="285" x14ac:dyDescent="0.25">
      <c r="A754">
        <v>3605</v>
      </c>
      <c r="B754" s="3" t="s">
        <v>3604</v>
      </c>
      <c r="C754" s="3" t="s">
        <v>7715</v>
      </c>
      <c r="D754" s="9">
        <v>250</v>
      </c>
      <c r="E754" s="8">
        <v>460</v>
      </c>
      <c r="F754" t="s">
        <v>8218</v>
      </c>
      <c r="G754" t="s">
        <v>8224</v>
      </c>
      <c r="H754" t="s">
        <v>8246</v>
      </c>
      <c r="I754">
        <v>1455390126</v>
      </c>
      <c r="J754">
        <v>1452798126</v>
      </c>
      <c r="K754" t="b">
        <v>0</v>
      </c>
      <c r="L754">
        <v>15</v>
      </c>
      <c r="M754" t="b">
        <v>1</v>
      </c>
      <c r="N754" t="s">
        <v>8269</v>
      </c>
      <c r="O754" s="10">
        <v>184</v>
      </c>
      <c r="P754">
        <v>30.67</v>
      </c>
      <c r="Q754" t="s">
        <v>8324</v>
      </c>
      <c r="R754" t="s">
        <v>8327</v>
      </c>
      <c r="S754" s="14">
        <v>42383.793124999997</v>
      </c>
      <c r="T754" s="14">
        <v>42413.793124999997</v>
      </c>
    </row>
    <row r="755" spans="1:20" ht="285" x14ac:dyDescent="0.25">
      <c r="A755">
        <v>4046</v>
      </c>
      <c r="B755" s="3" t="s">
        <v>4042</v>
      </c>
      <c r="C755" s="3" t="s">
        <v>8150</v>
      </c>
      <c r="D755" s="9">
        <v>5600</v>
      </c>
      <c r="E755" s="8">
        <v>460</v>
      </c>
      <c r="F755" t="s">
        <v>8220</v>
      </c>
      <c r="G755" t="s">
        <v>8223</v>
      </c>
      <c r="H755" t="s">
        <v>8245</v>
      </c>
      <c r="I755">
        <v>1413992210</v>
      </c>
      <c r="J755">
        <v>1411400210</v>
      </c>
      <c r="K755" t="b">
        <v>0</v>
      </c>
      <c r="L755">
        <v>12</v>
      </c>
      <c r="M755" t="b">
        <v>0</v>
      </c>
      <c r="N755" t="s">
        <v>8269</v>
      </c>
      <c r="O755" s="10">
        <v>8</v>
      </c>
      <c r="P755">
        <v>38.33</v>
      </c>
      <c r="Q755" t="s">
        <v>8324</v>
      </c>
      <c r="R755" t="s">
        <v>8327</v>
      </c>
      <c r="S755" s="14">
        <v>41904.650578703702</v>
      </c>
      <c r="T755" s="14">
        <v>41934.650578703702</v>
      </c>
    </row>
    <row r="756" spans="1:20" ht="270" x14ac:dyDescent="0.25">
      <c r="A756">
        <v>3929</v>
      </c>
      <c r="B756" s="3" t="s">
        <v>3926</v>
      </c>
      <c r="C756" s="3" t="s">
        <v>8037</v>
      </c>
      <c r="D756" s="9">
        <v>20000</v>
      </c>
      <c r="E756" s="8">
        <v>453</v>
      </c>
      <c r="F756" t="s">
        <v>8220</v>
      </c>
      <c r="G756" t="s">
        <v>8223</v>
      </c>
      <c r="H756" t="s">
        <v>8245</v>
      </c>
      <c r="I756">
        <v>1474228265</v>
      </c>
      <c r="J756">
        <v>1471636265</v>
      </c>
      <c r="K756" t="b">
        <v>0</v>
      </c>
      <c r="L756">
        <v>14</v>
      </c>
      <c r="M756" t="b">
        <v>0</v>
      </c>
      <c r="N756" t="s">
        <v>8269</v>
      </c>
      <c r="O756" s="10">
        <v>2</v>
      </c>
      <c r="P756">
        <v>32.36</v>
      </c>
      <c r="Q756" t="s">
        <v>8324</v>
      </c>
      <c r="R756" t="s">
        <v>8327</v>
      </c>
      <c r="S756" s="14">
        <v>42601.827141203699</v>
      </c>
      <c r="T756" s="14">
        <v>42631.827141203699</v>
      </c>
    </row>
    <row r="757" spans="1:20" ht="255" x14ac:dyDescent="0.25">
      <c r="A757">
        <v>4001</v>
      </c>
      <c r="B757" s="3" t="s">
        <v>3997</v>
      </c>
      <c r="C757" s="3" t="s">
        <v>8107</v>
      </c>
      <c r="D757" s="9">
        <v>1200</v>
      </c>
      <c r="E757" s="8">
        <v>453</v>
      </c>
      <c r="F757" t="s">
        <v>8220</v>
      </c>
      <c r="G757" t="s">
        <v>8224</v>
      </c>
      <c r="H757" t="s">
        <v>8246</v>
      </c>
      <c r="I757">
        <v>1488394800</v>
      </c>
      <c r="J757">
        <v>1486681708</v>
      </c>
      <c r="K757" t="b">
        <v>0</v>
      </c>
      <c r="L757">
        <v>14</v>
      </c>
      <c r="M757" t="b">
        <v>0</v>
      </c>
      <c r="N757" t="s">
        <v>8269</v>
      </c>
      <c r="O757" s="10">
        <v>38</v>
      </c>
      <c r="P757">
        <v>32.36</v>
      </c>
      <c r="Q757" t="s">
        <v>8324</v>
      </c>
      <c r="R757" t="s">
        <v>8327</v>
      </c>
      <c r="S757" s="14">
        <v>42775.964212962965</v>
      </c>
      <c r="T757" s="14">
        <v>42795.791666666672</v>
      </c>
    </row>
    <row r="758" spans="1:20" ht="255" x14ac:dyDescent="0.25">
      <c r="A758">
        <v>3325</v>
      </c>
      <c r="B758" s="3" t="s">
        <v>3325</v>
      </c>
      <c r="C758" s="3" t="s">
        <v>7435</v>
      </c>
      <c r="D758" s="9">
        <v>400</v>
      </c>
      <c r="E758" s="8">
        <v>450</v>
      </c>
      <c r="F758" t="s">
        <v>8218</v>
      </c>
      <c r="G758" t="s">
        <v>8224</v>
      </c>
      <c r="H758" t="s">
        <v>8246</v>
      </c>
      <c r="I758">
        <v>1428256277</v>
      </c>
      <c r="J758">
        <v>1425235877</v>
      </c>
      <c r="K758" t="b">
        <v>0</v>
      </c>
      <c r="L758">
        <v>15</v>
      </c>
      <c r="M758" t="b">
        <v>1</v>
      </c>
      <c r="N758" t="s">
        <v>8269</v>
      </c>
      <c r="O758" s="10">
        <v>113</v>
      </c>
      <c r="P758">
        <v>30</v>
      </c>
      <c r="Q758" t="s">
        <v>8324</v>
      </c>
      <c r="R758" t="s">
        <v>8327</v>
      </c>
      <c r="S758" s="14">
        <v>42064.785613425927</v>
      </c>
      <c r="T758" s="14">
        <v>42099.743946759263</v>
      </c>
    </row>
    <row r="759" spans="1:20" ht="300" x14ac:dyDescent="0.25">
      <c r="A759">
        <v>3980</v>
      </c>
      <c r="B759" s="3" t="s">
        <v>3977</v>
      </c>
      <c r="C759" s="3" t="s">
        <v>8087</v>
      </c>
      <c r="D759" s="9">
        <v>2500</v>
      </c>
      <c r="E759" s="8">
        <v>450</v>
      </c>
      <c r="F759" t="s">
        <v>8220</v>
      </c>
      <c r="G759" t="s">
        <v>8223</v>
      </c>
      <c r="H759" t="s">
        <v>8245</v>
      </c>
      <c r="I759">
        <v>1404570147</v>
      </c>
      <c r="J759">
        <v>1401978147</v>
      </c>
      <c r="K759" t="b">
        <v>0</v>
      </c>
      <c r="L759">
        <v>7</v>
      </c>
      <c r="M759" t="b">
        <v>0</v>
      </c>
      <c r="N759" t="s">
        <v>8269</v>
      </c>
      <c r="O759" s="10">
        <v>18</v>
      </c>
      <c r="P759">
        <v>64.290000000000006</v>
      </c>
      <c r="Q759" t="s">
        <v>8324</v>
      </c>
      <c r="R759" t="s">
        <v>8327</v>
      </c>
      <c r="S759" s="14">
        <v>41795.598923611113</v>
      </c>
      <c r="T759" s="14">
        <v>41825.598923611113</v>
      </c>
    </row>
    <row r="760" spans="1:20" ht="270" x14ac:dyDescent="0.25">
      <c r="A760">
        <v>2805</v>
      </c>
      <c r="B760" s="3" t="s">
        <v>2805</v>
      </c>
      <c r="C760" s="3" t="s">
        <v>6915</v>
      </c>
      <c r="D760" s="9">
        <v>400</v>
      </c>
      <c r="E760" s="8">
        <v>440</v>
      </c>
      <c r="F760" t="s">
        <v>8218</v>
      </c>
      <c r="G760" t="s">
        <v>8224</v>
      </c>
      <c r="H760" t="s">
        <v>8246</v>
      </c>
      <c r="I760">
        <v>1440245273</v>
      </c>
      <c r="J760">
        <v>1438085273</v>
      </c>
      <c r="K760" t="b">
        <v>0</v>
      </c>
      <c r="L760">
        <v>18</v>
      </c>
      <c r="M760" t="b">
        <v>1</v>
      </c>
      <c r="N760" t="s">
        <v>8269</v>
      </c>
      <c r="O760" s="10">
        <v>110</v>
      </c>
      <c r="P760">
        <v>24.44</v>
      </c>
      <c r="Q760" t="s">
        <v>8324</v>
      </c>
      <c r="R760" t="s">
        <v>8327</v>
      </c>
      <c r="S760" s="14">
        <v>42213.505474537036</v>
      </c>
      <c r="T760" s="14">
        <v>42238.505474537036</v>
      </c>
    </row>
    <row r="761" spans="1:20" ht="270" x14ac:dyDescent="0.25">
      <c r="A761">
        <v>3897</v>
      </c>
      <c r="B761" s="3" t="s">
        <v>3894</v>
      </c>
      <c r="C761" s="3" t="s">
        <v>8005</v>
      </c>
      <c r="D761" s="9">
        <v>2500</v>
      </c>
      <c r="E761" s="8">
        <v>440</v>
      </c>
      <c r="F761" t="s">
        <v>8220</v>
      </c>
      <c r="G761" t="s">
        <v>8227</v>
      </c>
      <c r="H761" t="s">
        <v>8249</v>
      </c>
      <c r="I761">
        <v>1420750683</v>
      </c>
      <c r="J761">
        <v>1418158683</v>
      </c>
      <c r="K761" t="b">
        <v>0</v>
      </c>
      <c r="L761">
        <v>10</v>
      </c>
      <c r="M761" t="b">
        <v>0</v>
      </c>
      <c r="N761" t="s">
        <v>8269</v>
      </c>
      <c r="O761" s="10">
        <v>18</v>
      </c>
      <c r="P761">
        <v>44</v>
      </c>
      <c r="Q761" t="s">
        <v>8324</v>
      </c>
      <c r="R761" t="s">
        <v>8327</v>
      </c>
      <c r="S761" s="14">
        <v>41982.87364583333</v>
      </c>
      <c r="T761" s="14">
        <v>42012.87364583333</v>
      </c>
    </row>
    <row r="762" spans="1:20" ht="255" x14ac:dyDescent="0.25">
      <c r="A762">
        <v>2917</v>
      </c>
      <c r="B762" s="3" t="s">
        <v>2917</v>
      </c>
      <c r="C762" s="3" t="s">
        <v>7027</v>
      </c>
      <c r="D762" s="9">
        <v>2000</v>
      </c>
      <c r="E762" s="8">
        <v>437</v>
      </c>
      <c r="F762" t="s">
        <v>8220</v>
      </c>
      <c r="G762" t="s">
        <v>8223</v>
      </c>
      <c r="H762" t="s">
        <v>8245</v>
      </c>
      <c r="I762">
        <v>1442381847</v>
      </c>
      <c r="J762">
        <v>1440826647</v>
      </c>
      <c r="K762" t="b">
        <v>0</v>
      </c>
      <c r="L762">
        <v>9</v>
      </c>
      <c r="M762" t="b">
        <v>0</v>
      </c>
      <c r="N762" t="s">
        <v>8269</v>
      </c>
      <c r="O762" s="10">
        <v>22</v>
      </c>
      <c r="P762">
        <v>48.56</v>
      </c>
      <c r="Q762" t="s">
        <v>8324</v>
      </c>
      <c r="R762" t="s">
        <v>8327</v>
      </c>
      <c r="S762" s="14">
        <v>42245.234340277777</v>
      </c>
      <c r="T762" s="14">
        <v>42263.234340277777</v>
      </c>
    </row>
    <row r="763" spans="1:20" ht="285" x14ac:dyDescent="0.25">
      <c r="A763">
        <v>3693</v>
      </c>
      <c r="B763" s="3" t="s">
        <v>3690</v>
      </c>
      <c r="C763" s="3" t="s">
        <v>7803</v>
      </c>
      <c r="D763" s="9">
        <v>333</v>
      </c>
      <c r="E763" s="8">
        <v>430</v>
      </c>
      <c r="F763" t="s">
        <v>8218</v>
      </c>
      <c r="G763" t="s">
        <v>8224</v>
      </c>
      <c r="H763" t="s">
        <v>8246</v>
      </c>
      <c r="I763">
        <v>1448922600</v>
      </c>
      <c r="J763">
        <v>1446352529</v>
      </c>
      <c r="K763" t="b">
        <v>0</v>
      </c>
      <c r="L763">
        <v>14</v>
      </c>
      <c r="M763" t="b">
        <v>1</v>
      </c>
      <c r="N763" t="s">
        <v>8269</v>
      </c>
      <c r="O763" s="10">
        <v>129</v>
      </c>
      <c r="P763">
        <v>30.71</v>
      </c>
      <c r="Q763" t="s">
        <v>8324</v>
      </c>
      <c r="R763" t="s">
        <v>8327</v>
      </c>
      <c r="S763" s="14">
        <v>42309.191307870366</v>
      </c>
      <c r="T763" s="14">
        <v>42338.9375</v>
      </c>
    </row>
    <row r="764" spans="1:20" ht="270" x14ac:dyDescent="0.25">
      <c r="A764">
        <v>3820</v>
      </c>
      <c r="B764" s="3" t="s">
        <v>3817</v>
      </c>
      <c r="C764" s="3" t="s">
        <v>7929</v>
      </c>
      <c r="D764" s="9">
        <v>300</v>
      </c>
      <c r="E764" s="8">
        <v>430</v>
      </c>
      <c r="F764" t="s">
        <v>8218</v>
      </c>
      <c r="G764" t="s">
        <v>8224</v>
      </c>
      <c r="H764" t="s">
        <v>8246</v>
      </c>
      <c r="I764">
        <v>1436110717</v>
      </c>
      <c r="J764">
        <v>1433518717</v>
      </c>
      <c r="K764" t="b">
        <v>0</v>
      </c>
      <c r="L764">
        <v>20</v>
      </c>
      <c r="M764" t="b">
        <v>1</v>
      </c>
      <c r="N764" t="s">
        <v>8269</v>
      </c>
      <c r="O764" s="10">
        <v>143</v>
      </c>
      <c r="P764">
        <v>21.5</v>
      </c>
      <c r="Q764" t="s">
        <v>8324</v>
      </c>
      <c r="R764" t="s">
        <v>8327</v>
      </c>
      <c r="S764" s="14">
        <v>42160.651817129634</v>
      </c>
      <c r="T764" s="14">
        <v>42190.651817129634</v>
      </c>
    </row>
    <row r="765" spans="1:20" ht="255" x14ac:dyDescent="0.25">
      <c r="A765">
        <v>4069</v>
      </c>
      <c r="B765" s="3" t="s">
        <v>4065</v>
      </c>
      <c r="C765" s="3" t="s">
        <v>8172</v>
      </c>
      <c r="D765" s="9">
        <v>1250</v>
      </c>
      <c r="E765" s="8">
        <v>430</v>
      </c>
      <c r="F765" t="s">
        <v>8220</v>
      </c>
      <c r="G765" t="s">
        <v>8224</v>
      </c>
      <c r="H765" t="s">
        <v>8246</v>
      </c>
      <c r="I765">
        <v>1425124800</v>
      </c>
      <c r="J765">
        <v>1421596356</v>
      </c>
      <c r="K765" t="b">
        <v>0</v>
      </c>
      <c r="L765">
        <v>13</v>
      </c>
      <c r="M765" t="b">
        <v>0</v>
      </c>
      <c r="N765" t="s">
        <v>8269</v>
      </c>
      <c r="O765" s="10">
        <v>34</v>
      </c>
      <c r="P765">
        <v>33.08</v>
      </c>
      <c r="Q765" t="s">
        <v>8324</v>
      </c>
      <c r="R765" t="s">
        <v>8327</v>
      </c>
      <c r="S765" s="14">
        <v>42022.661527777775</v>
      </c>
      <c r="T765" s="14">
        <v>42063.5</v>
      </c>
    </row>
    <row r="766" spans="1:20" ht="285" x14ac:dyDescent="0.25">
      <c r="A766">
        <v>3734</v>
      </c>
      <c r="B766" s="3" t="s">
        <v>3731</v>
      </c>
      <c r="C766" s="3" t="s">
        <v>7844</v>
      </c>
      <c r="D766" s="9">
        <v>1500</v>
      </c>
      <c r="E766" s="8">
        <v>427</v>
      </c>
      <c r="F766" t="s">
        <v>8220</v>
      </c>
      <c r="G766" t="s">
        <v>8223</v>
      </c>
      <c r="H766" t="s">
        <v>8245</v>
      </c>
      <c r="I766">
        <v>1432589896</v>
      </c>
      <c r="J766">
        <v>1427405896</v>
      </c>
      <c r="K766" t="b">
        <v>0</v>
      </c>
      <c r="L766">
        <v>7</v>
      </c>
      <c r="M766" t="b">
        <v>0</v>
      </c>
      <c r="N766" t="s">
        <v>8269</v>
      </c>
      <c r="O766" s="10">
        <v>28</v>
      </c>
      <c r="P766">
        <v>61</v>
      </c>
      <c r="Q766" t="s">
        <v>8324</v>
      </c>
      <c r="R766" t="s">
        <v>8327</v>
      </c>
      <c r="S766" s="14">
        <v>42089.901574074072</v>
      </c>
      <c r="T766" s="14">
        <v>42149.901574074072</v>
      </c>
    </row>
    <row r="767" spans="1:20" ht="270" x14ac:dyDescent="0.25">
      <c r="A767">
        <v>3955</v>
      </c>
      <c r="B767" s="3" t="s">
        <v>3952</v>
      </c>
      <c r="C767" s="3" t="s">
        <v>8062</v>
      </c>
      <c r="D767" s="9">
        <v>1750</v>
      </c>
      <c r="E767" s="8">
        <v>425</v>
      </c>
      <c r="F767" t="s">
        <v>8220</v>
      </c>
      <c r="G767" t="s">
        <v>8223</v>
      </c>
      <c r="H767" t="s">
        <v>8245</v>
      </c>
      <c r="I767">
        <v>1448745741</v>
      </c>
      <c r="J767">
        <v>1446150141</v>
      </c>
      <c r="K767" t="b">
        <v>0</v>
      </c>
      <c r="L767">
        <v>8</v>
      </c>
      <c r="M767" t="b">
        <v>0</v>
      </c>
      <c r="N767" t="s">
        <v>8269</v>
      </c>
      <c r="O767" s="10">
        <v>24</v>
      </c>
      <c r="P767">
        <v>53.13</v>
      </c>
      <c r="Q767" t="s">
        <v>8324</v>
      </c>
      <c r="R767" t="s">
        <v>8327</v>
      </c>
      <c r="S767" s="14">
        <v>42306.848854166667</v>
      </c>
      <c r="T767" s="14">
        <v>42336.890520833331</v>
      </c>
    </row>
    <row r="768" spans="1:20" ht="135" x14ac:dyDescent="0.25">
      <c r="A768">
        <v>3719</v>
      </c>
      <c r="B768" s="3" t="s">
        <v>3716</v>
      </c>
      <c r="C768" s="3" t="s">
        <v>7829</v>
      </c>
      <c r="D768" s="9">
        <v>200</v>
      </c>
      <c r="E768" s="8">
        <v>420</v>
      </c>
      <c r="F768" t="s">
        <v>8218</v>
      </c>
      <c r="G768" t="s">
        <v>8224</v>
      </c>
      <c r="H768" t="s">
        <v>8246</v>
      </c>
      <c r="I768">
        <v>1434994266</v>
      </c>
      <c r="J768">
        <v>1432402266</v>
      </c>
      <c r="K768" t="b">
        <v>0</v>
      </c>
      <c r="L768">
        <v>4</v>
      </c>
      <c r="M768" t="b">
        <v>1</v>
      </c>
      <c r="N768" t="s">
        <v>8269</v>
      </c>
      <c r="O768" s="10">
        <v>210</v>
      </c>
      <c r="P768">
        <v>105</v>
      </c>
      <c r="Q768" t="s">
        <v>8324</v>
      </c>
      <c r="R768" t="s">
        <v>8327</v>
      </c>
      <c r="S768" s="14">
        <v>42147.729930555557</v>
      </c>
      <c r="T768" s="14">
        <v>42177.729930555557</v>
      </c>
    </row>
    <row r="769" spans="1:20" ht="210" x14ac:dyDescent="0.25">
      <c r="A769">
        <v>2854</v>
      </c>
      <c r="B769" s="3" t="s">
        <v>2854</v>
      </c>
      <c r="C769" s="3" t="s">
        <v>6964</v>
      </c>
      <c r="D769" s="9">
        <v>1000</v>
      </c>
      <c r="E769" s="8">
        <v>417</v>
      </c>
      <c r="F769" t="s">
        <v>8220</v>
      </c>
      <c r="G769" t="s">
        <v>8224</v>
      </c>
      <c r="H769" t="s">
        <v>8246</v>
      </c>
      <c r="I769">
        <v>1431018719</v>
      </c>
      <c r="J769">
        <v>1429290719</v>
      </c>
      <c r="K769" t="b">
        <v>0</v>
      </c>
      <c r="L769">
        <v>14</v>
      </c>
      <c r="M769" t="b">
        <v>0</v>
      </c>
      <c r="N769" t="s">
        <v>8269</v>
      </c>
      <c r="O769" s="10">
        <v>42</v>
      </c>
      <c r="P769">
        <v>29.79</v>
      </c>
      <c r="Q769" t="s">
        <v>8324</v>
      </c>
      <c r="R769" t="s">
        <v>8327</v>
      </c>
      <c r="S769" s="14">
        <v>42111.71665509259</v>
      </c>
      <c r="T769" s="14">
        <v>42131.71665509259</v>
      </c>
    </row>
    <row r="770" spans="1:20" ht="270" x14ac:dyDescent="0.25">
      <c r="A770">
        <v>4032</v>
      </c>
      <c r="B770" s="3" t="s">
        <v>4028</v>
      </c>
      <c r="C770" s="3" t="s">
        <v>8137</v>
      </c>
      <c r="D770" s="9">
        <v>6048</v>
      </c>
      <c r="E770" s="8">
        <v>413</v>
      </c>
      <c r="F770" t="s">
        <v>8220</v>
      </c>
      <c r="G770" t="s">
        <v>8223</v>
      </c>
      <c r="H770" t="s">
        <v>8245</v>
      </c>
      <c r="I770">
        <v>1450211116</v>
      </c>
      <c r="J770">
        <v>1445023516</v>
      </c>
      <c r="K770" t="b">
        <v>0</v>
      </c>
      <c r="L770">
        <v>7</v>
      </c>
      <c r="M770" t="b">
        <v>0</v>
      </c>
      <c r="N770" t="s">
        <v>8269</v>
      </c>
      <c r="O770" s="10">
        <v>7</v>
      </c>
      <c r="P770">
        <v>59</v>
      </c>
      <c r="Q770" t="s">
        <v>8324</v>
      </c>
      <c r="R770" t="s">
        <v>8327</v>
      </c>
      <c r="S770" s="14">
        <v>42293.809212962966</v>
      </c>
      <c r="T770" s="14">
        <v>42353.85087962963</v>
      </c>
    </row>
    <row r="771" spans="1:20" ht="255" x14ac:dyDescent="0.25">
      <c r="A771">
        <v>3967</v>
      </c>
      <c r="B771" s="3" t="s">
        <v>3964</v>
      </c>
      <c r="C771" s="3" t="s">
        <v>8074</v>
      </c>
      <c r="D771" s="9">
        <v>1700</v>
      </c>
      <c r="E771" s="8">
        <v>410</v>
      </c>
      <c r="F771" t="s">
        <v>8220</v>
      </c>
      <c r="G771" t="s">
        <v>8223</v>
      </c>
      <c r="H771" t="s">
        <v>8245</v>
      </c>
      <c r="I771">
        <v>1488783507</v>
      </c>
      <c r="J771">
        <v>1486191507</v>
      </c>
      <c r="K771" t="b">
        <v>0</v>
      </c>
      <c r="L771">
        <v>10</v>
      </c>
      <c r="M771" t="b">
        <v>0</v>
      </c>
      <c r="N771" t="s">
        <v>8269</v>
      </c>
      <c r="O771" s="10">
        <v>24</v>
      </c>
      <c r="P771">
        <v>41</v>
      </c>
      <c r="Q771" t="s">
        <v>8324</v>
      </c>
      <c r="R771" t="s">
        <v>8327</v>
      </c>
      <c r="S771" s="14">
        <v>42770.290590277778</v>
      </c>
      <c r="T771" s="14">
        <v>42800.290590277778</v>
      </c>
    </row>
    <row r="772" spans="1:20" ht="255" x14ac:dyDescent="0.25">
      <c r="A772">
        <v>3704</v>
      </c>
      <c r="B772" s="3" t="s">
        <v>3701</v>
      </c>
      <c r="C772" s="3" t="s">
        <v>7814</v>
      </c>
      <c r="D772" s="9">
        <v>300</v>
      </c>
      <c r="E772" s="8">
        <v>409.01</v>
      </c>
      <c r="F772" t="s">
        <v>8218</v>
      </c>
      <c r="G772" t="s">
        <v>8224</v>
      </c>
      <c r="H772" t="s">
        <v>8246</v>
      </c>
      <c r="I772">
        <v>1464712394</v>
      </c>
      <c r="J772">
        <v>1459528394</v>
      </c>
      <c r="K772" t="b">
        <v>0</v>
      </c>
      <c r="L772">
        <v>27</v>
      </c>
      <c r="M772" t="b">
        <v>1</v>
      </c>
      <c r="N772" t="s">
        <v>8269</v>
      </c>
      <c r="O772" s="10">
        <v>136</v>
      </c>
      <c r="P772">
        <v>15.15</v>
      </c>
      <c r="Q772" t="s">
        <v>8324</v>
      </c>
      <c r="R772" t="s">
        <v>8327</v>
      </c>
      <c r="S772" s="14">
        <v>42461.689745370371</v>
      </c>
      <c r="T772" s="14">
        <v>42521.689745370371</v>
      </c>
    </row>
    <row r="773" spans="1:20" ht="270" x14ac:dyDescent="0.25">
      <c r="A773">
        <v>3494</v>
      </c>
      <c r="B773" s="3" t="s">
        <v>3493</v>
      </c>
      <c r="C773" s="3" t="s">
        <v>7604</v>
      </c>
      <c r="D773" s="9">
        <v>400</v>
      </c>
      <c r="E773" s="8">
        <v>400</v>
      </c>
      <c r="F773" t="s">
        <v>8218</v>
      </c>
      <c r="G773" t="s">
        <v>8223</v>
      </c>
      <c r="H773" t="s">
        <v>8245</v>
      </c>
      <c r="I773">
        <v>1480140000</v>
      </c>
      <c r="J773">
        <v>1479186575</v>
      </c>
      <c r="K773" t="b">
        <v>0</v>
      </c>
      <c r="L773">
        <v>13</v>
      </c>
      <c r="M773" t="b">
        <v>1</v>
      </c>
      <c r="N773" t="s">
        <v>8269</v>
      </c>
      <c r="O773" s="10">
        <v>100</v>
      </c>
      <c r="P773">
        <v>30.77</v>
      </c>
      <c r="Q773" t="s">
        <v>8324</v>
      </c>
      <c r="R773" t="s">
        <v>8327</v>
      </c>
      <c r="S773" s="14">
        <v>42689.214988425927</v>
      </c>
      <c r="T773" s="14">
        <v>42700.25</v>
      </c>
    </row>
    <row r="774" spans="1:20" ht="225" x14ac:dyDescent="0.25">
      <c r="A774">
        <v>4030</v>
      </c>
      <c r="B774" s="3" t="s">
        <v>4026</v>
      </c>
      <c r="C774" s="3" t="s">
        <v>8135</v>
      </c>
      <c r="D774" s="9">
        <v>2500</v>
      </c>
      <c r="E774" s="8">
        <v>400</v>
      </c>
      <c r="F774" t="s">
        <v>8220</v>
      </c>
      <c r="G774" t="s">
        <v>8223</v>
      </c>
      <c r="H774" t="s">
        <v>8245</v>
      </c>
      <c r="I774">
        <v>1454525340</v>
      </c>
      <c r="J774">
        <v>1452008599</v>
      </c>
      <c r="K774" t="b">
        <v>0</v>
      </c>
      <c r="L774">
        <v>6</v>
      </c>
      <c r="M774" t="b">
        <v>0</v>
      </c>
      <c r="N774" t="s">
        <v>8269</v>
      </c>
      <c r="O774" s="10">
        <v>16</v>
      </c>
      <c r="P774">
        <v>66.67</v>
      </c>
      <c r="Q774" t="s">
        <v>8324</v>
      </c>
      <c r="R774" t="s">
        <v>8327</v>
      </c>
      <c r="S774" s="14">
        <v>42374.655081018514</v>
      </c>
      <c r="T774" s="14">
        <v>42403.784027777772</v>
      </c>
    </row>
    <row r="775" spans="1:20" ht="255" x14ac:dyDescent="0.25">
      <c r="A775">
        <v>4096</v>
      </c>
      <c r="B775" s="3" t="s">
        <v>4092</v>
      </c>
      <c r="C775" s="3" t="s">
        <v>8199</v>
      </c>
      <c r="D775" s="9">
        <v>3500</v>
      </c>
      <c r="E775" s="8">
        <v>400</v>
      </c>
      <c r="F775" t="s">
        <v>8220</v>
      </c>
      <c r="G775" t="s">
        <v>8224</v>
      </c>
      <c r="H775" t="s">
        <v>8246</v>
      </c>
      <c r="I775">
        <v>1488271860</v>
      </c>
      <c r="J775">
        <v>1484484219</v>
      </c>
      <c r="K775" t="b">
        <v>0</v>
      </c>
      <c r="L775">
        <v>5</v>
      </c>
      <c r="M775" t="b">
        <v>0</v>
      </c>
      <c r="N775" t="s">
        <v>8269</v>
      </c>
      <c r="O775" s="10">
        <v>11</v>
      </c>
      <c r="P775">
        <v>80</v>
      </c>
      <c r="Q775" t="s">
        <v>8324</v>
      </c>
      <c r="R775" t="s">
        <v>8327</v>
      </c>
      <c r="S775" s="14">
        <v>42750.530312499999</v>
      </c>
      <c r="T775" s="14">
        <v>42794.368749999994</v>
      </c>
    </row>
    <row r="776" spans="1:20" ht="315" x14ac:dyDescent="0.25">
      <c r="A776">
        <v>3938</v>
      </c>
      <c r="B776" s="3" t="s">
        <v>3935</v>
      </c>
      <c r="C776" s="3" t="s">
        <v>8046</v>
      </c>
      <c r="D776" s="9">
        <v>3255</v>
      </c>
      <c r="E776" s="8">
        <v>397</v>
      </c>
      <c r="F776" t="s">
        <v>8220</v>
      </c>
      <c r="G776" t="s">
        <v>8223</v>
      </c>
      <c r="H776" t="s">
        <v>8245</v>
      </c>
      <c r="I776">
        <v>1435441454</v>
      </c>
      <c r="J776">
        <v>1432763054</v>
      </c>
      <c r="K776" t="b">
        <v>0</v>
      </c>
      <c r="L776">
        <v>5</v>
      </c>
      <c r="M776" t="b">
        <v>0</v>
      </c>
      <c r="N776" t="s">
        <v>8269</v>
      </c>
      <c r="O776" s="10">
        <v>12</v>
      </c>
      <c r="P776">
        <v>79.400000000000006</v>
      </c>
      <c r="Q776" t="s">
        <v>8324</v>
      </c>
      <c r="R776" t="s">
        <v>8327</v>
      </c>
      <c r="S776" s="14">
        <v>42151.905717592599</v>
      </c>
      <c r="T776" s="14">
        <v>42182.905717592599</v>
      </c>
    </row>
    <row r="777" spans="1:20" ht="255" x14ac:dyDescent="0.25">
      <c r="A777">
        <v>3453</v>
      </c>
      <c r="B777" s="3" t="s">
        <v>3452</v>
      </c>
      <c r="C777" s="3" t="s">
        <v>7563</v>
      </c>
      <c r="D777" s="9">
        <v>300</v>
      </c>
      <c r="E777" s="8">
        <v>385</v>
      </c>
      <c r="F777" t="s">
        <v>8218</v>
      </c>
      <c r="G777" t="s">
        <v>8224</v>
      </c>
      <c r="H777" t="s">
        <v>8246</v>
      </c>
      <c r="I777">
        <v>1471130956</v>
      </c>
      <c r="J777">
        <v>1465946956</v>
      </c>
      <c r="K777" t="b">
        <v>0</v>
      </c>
      <c r="L777">
        <v>14</v>
      </c>
      <c r="M777" t="b">
        <v>1</v>
      </c>
      <c r="N777" t="s">
        <v>8269</v>
      </c>
      <c r="O777" s="10">
        <v>128</v>
      </c>
      <c r="P777">
        <v>27.5</v>
      </c>
      <c r="Q777" t="s">
        <v>8324</v>
      </c>
      <c r="R777" t="s">
        <v>8327</v>
      </c>
      <c r="S777" s="14">
        <v>42535.97865740741</v>
      </c>
      <c r="T777" s="14">
        <v>42595.97865740741</v>
      </c>
    </row>
    <row r="778" spans="1:20" ht="300" x14ac:dyDescent="0.25">
      <c r="A778">
        <v>4064</v>
      </c>
      <c r="B778" s="3" t="s">
        <v>4060</v>
      </c>
      <c r="C778" s="3" t="s">
        <v>8168</v>
      </c>
      <c r="D778" s="9">
        <v>2000</v>
      </c>
      <c r="E778" s="8">
        <v>385</v>
      </c>
      <c r="F778" t="s">
        <v>8220</v>
      </c>
      <c r="G778" t="s">
        <v>8225</v>
      </c>
      <c r="H778" t="s">
        <v>8247</v>
      </c>
      <c r="I778">
        <v>1430316426</v>
      </c>
      <c r="J778">
        <v>1427724426</v>
      </c>
      <c r="K778" t="b">
        <v>0</v>
      </c>
      <c r="L778">
        <v>6</v>
      </c>
      <c r="M778" t="b">
        <v>0</v>
      </c>
      <c r="N778" t="s">
        <v>8269</v>
      </c>
      <c r="O778" s="10">
        <v>19</v>
      </c>
      <c r="P778">
        <v>64.17</v>
      </c>
      <c r="Q778" t="s">
        <v>8324</v>
      </c>
      <c r="R778" t="s">
        <v>8327</v>
      </c>
      <c r="S778" s="14">
        <v>42093.588263888887</v>
      </c>
      <c r="T778" s="14">
        <v>42123.588263888887</v>
      </c>
    </row>
    <row r="779" spans="1:20" ht="270" x14ac:dyDescent="0.25">
      <c r="A779">
        <v>3725</v>
      </c>
      <c r="B779" s="3" t="s">
        <v>3722</v>
      </c>
      <c r="C779" s="3" t="s">
        <v>7835</v>
      </c>
      <c r="D779" s="9">
        <v>300</v>
      </c>
      <c r="E779" s="8">
        <v>381</v>
      </c>
      <c r="F779" t="s">
        <v>8218</v>
      </c>
      <c r="G779" t="s">
        <v>8224</v>
      </c>
      <c r="H779" t="s">
        <v>8246</v>
      </c>
      <c r="I779">
        <v>1455831000</v>
      </c>
      <c r="J779">
        <v>1454366467</v>
      </c>
      <c r="K779" t="b">
        <v>0</v>
      </c>
      <c r="L779">
        <v>15</v>
      </c>
      <c r="M779" t="b">
        <v>1</v>
      </c>
      <c r="N779" t="s">
        <v>8269</v>
      </c>
      <c r="O779" s="10">
        <v>127</v>
      </c>
      <c r="P779">
        <v>25.4</v>
      </c>
      <c r="Q779" t="s">
        <v>8324</v>
      </c>
      <c r="R779" t="s">
        <v>8327</v>
      </c>
      <c r="S779" s="14">
        <v>42401.945219907408</v>
      </c>
      <c r="T779" s="14">
        <v>42418.895833333328</v>
      </c>
    </row>
    <row r="780" spans="1:20" ht="210" x14ac:dyDescent="0.25">
      <c r="A780">
        <v>3130</v>
      </c>
      <c r="B780" s="3" t="s">
        <v>3130</v>
      </c>
      <c r="C780" s="3" t="s">
        <v>7240</v>
      </c>
      <c r="D780" s="9">
        <v>10000</v>
      </c>
      <c r="E780" s="8">
        <v>375</v>
      </c>
      <c r="F780" t="s">
        <v>8221</v>
      </c>
      <c r="G780" t="s">
        <v>8223</v>
      </c>
      <c r="H780" t="s">
        <v>8245</v>
      </c>
      <c r="I780">
        <v>1492145940</v>
      </c>
      <c r="J780">
        <v>1489504916</v>
      </c>
      <c r="K780" t="b">
        <v>0</v>
      </c>
      <c r="L780">
        <v>4</v>
      </c>
      <c r="M780" t="b">
        <v>0</v>
      </c>
      <c r="N780" t="s">
        <v>8269</v>
      </c>
      <c r="O780" s="10">
        <v>4</v>
      </c>
      <c r="P780">
        <v>93.75</v>
      </c>
      <c r="Q780" t="s">
        <v>8324</v>
      </c>
      <c r="R780" t="s">
        <v>8327</v>
      </c>
      <c r="S780" s="14">
        <v>42808.640231481477</v>
      </c>
      <c r="T780" s="14">
        <v>42839.207638888889</v>
      </c>
    </row>
    <row r="781" spans="1:20" ht="165" x14ac:dyDescent="0.25">
      <c r="A781">
        <v>3470</v>
      </c>
      <c r="B781" s="3" t="s">
        <v>3469</v>
      </c>
      <c r="C781" s="3" t="s">
        <v>7580</v>
      </c>
      <c r="D781" s="9">
        <v>250</v>
      </c>
      <c r="E781" s="8">
        <v>375</v>
      </c>
      <c r="F781" t="s">
        <v>8218</v>
      </c>
      <c r="G781" t="s">
        <v>8223</v>
      </c>
      <c r="H781" t="s">
        <v>8245</v>
      </c>
      <c r="I781">
        <v>1468618680</v>
      </c>
      <c r="J781">
        <v>1465345902</v>
      </c>
      <c r="K781" t="b">
        <v>0</v>
      </c>
      <c r="L781">
        <v>9</v>
      </c>
      <c r="M781" t="b">
        <v>1</v>
      </c>
      <c r="N781" t="s">
        <v>8269</v>
      </c>
      <c r="O781" s="10">
        <v>150</v>
      </c>
      <c r="P781">
        <v>41.67</v>
      </c>
      <c r="Q781" t="s">
        <v>8324</v>
      </c>
      <c r="R781" t="s">
        <v>8327</v>
      </c>
      <c r="S781" s="14">
        <v>42529.022013888884</v>
      </c>
      <c r="T781" s="14">
        <v>42566.901388888888</v>
      </c>
    </row>
    <row r="782" spans="1:20" ht="285" x14ac:dyDescent="0.25">
      <c r="A782">
        <v>3540</v>
      </c>
      <c r="B782" s="3" t="s">
        <v>3539</v>
      </c>
      <c r="C782" s="3" t="s">
        <v>7650</v>
      </c>
      <c r="D782" s="9">
        <v>300</v>
      </c>
      <c r="E782" s="8">
        <v>369</v>
      </c>
      <c r="F782" t="s">
        <v>8218</v>
      </c>
      <c r="G782" t="s">
        <v>8224</v>
      </c>
      <c r="H782" t="s">
        <v>8246</v>
      </c>
      <c r="I782">
        <v>1466899491</v>
      </c>
      <c r="J782">
        <v>1464307491</v>
      </c>
      <c r="K782" t="b">
        <v>0</v>
      </c>
      <c r="L782">
        <v>8</v>
      </c>
      <c r="M782" t="b">
        <v>1</v>
      </c>
      <c r="N782" t="s">
        <v>8269</v>
      </c>
      <c r="O782" s="10">
        <v>123</v>
      </c>
      <c r="P782">
        <v>46.13</v>
      </c>
      <c r="Q782" t="s">
        <v>8324</v>
      </c>
      <c r="R782" t="s">
        <v>8327</v>
      </c>
      <c r="S782" s="14">
        <v>42517.003368055557</v>
      </c>
      <c r="T782" s="14">
        <v>42547.003368055557</v>
      </c>
    </row>
    <row r="783" spans="1:20" ht="300" x14ac:dyDescent="0.25">
      <c r="A783">
        <v>3729</v>
      </c>
      <c r="B783" s="3" t="s">
        <v>3726</v>
      </c>
      <c r="C783" s="3" t="s">
        <v>7839</v>
      </c>
      <c r="D783" s="9">
        <v>5000</v>
      </c>
      <c r="E783" s="8">
        <v>362</v>
      </c>
      <c r="F783" t="s">
        <v>8220</v>
      </c>
      <c r="G783" t="s">
        <v>8223</v>
      </c>
      <c r="H783" t="s">
        <v>8245</v>
      </c>
      <c r="I783">
        <v>1427082912</v>
      </c>
      <c r="J783">
        <v>1423198512</v>
      </c>
      <c r="K783" t="b">
        <v>0</v>
      </c>
      <c r="L783">
        <v>5</v>
      </c>
      <c r="M783" t="b">
        <v>0</v>
      </c>
      <c r="N783" t="s">
        <v>8269</v>
      </c>
      <c r="O783" s="10">
        <v>7</v>
      </c>
      <c r="P783">
        <v>72.400000000000006</v>
      </c>
      <c r="Q783" t="s">
        <v>8324</v>
      </c>
      <c r="R783" t="s">
        <v>8327</v>
      </c>
      <c r="S783" s="14">
        <v>42041.205000000002</v>
      </c>
      <c r="T783" s="14">
        <v>42086.16333333333</v>
      </c>
    </row>
    <row r="784" spans="1:20" ht="285" x14ac:dyDescent="0.25">
      <c r="A784">
        <v>3740</v>
      </c>
      <c r="B784" s="3" t="s">
        <v>3737</v>
      </c>
      <c r="C784" s="3" t="s">
        <v>7850</v>
      </c>
      <c r="D784" s="9">
        <v>2000</v>
      </c>
      <c r="E784" s="8">
        <v>358</v>
      </c>
      <c r="F784" t="s">
        <v>8220</v>
      </c>
      <c r="G784" t="s">
        <v>8223</v>
      </c>
      <c r="H784" t="s">
        <v>8245</v>
      </c>
      <c r="I784">
        <v>1407808438</v>
      </c>
      <c r="J784">
        <v>1405217355</v>
      </c>
      <c r="K784" t="b">
        <v>0</v>
      </c>
      <c r="L784">
        <v>14</v>
      </c>
      <c r="M784" t="b">
        <v>0</v>
      </c>
      <c r="N784" t="s">
        <v>8269</v>
      </c>
      <c r="O784" s="10">
        <v>18</v>
      </c>
      <c r="P784">
        <v>25.57</v>
      </c>
      <c r="Q784" t="s">
        <v>8324</v>
      </c>
      <c r="R784" t="s">
        <v>8327</v>
      </c>
      <c r="S784" s="14">
        <v>41833.089756944442</v>
      </c>
      <c r="T784" s="14">
        <v>41863.079143518517</v>
      </c>
    </row>
    <row r="785" spans="1:20" ht="240" x14ac:dyDescent="0.25">
      <c r="A785">
        <v>3686</v>
      </c>
      <c r="B785" s="3" t="s">
        <v>3683</v>
      </c>
      <c r="C785" s="3" t="s">
        <v>7796</v>
      </c>
      <c r="D785" s="9">
        <v>350</v>
      </c>
      <c r="E785" s="8">
        <v>355</v>
      </c>
      <c r="F785" t="s">
        <v>8218</v>
      </c>
      <c r="G785" t="s">
        <v>8223</v>
      </c>
      <c r="H785" t="s">
        <v>8245</v>
      </c>
      <c r="I785">
        <v>1440820740</v>
      </c>
      <c r="J785">
        <v>1439567660</v>
      </c>
      <c r="K785" t="b">
        <v>0</v>
      </c>
      <c r="L785">
        <v>6</v>
      </c>
      <c r="M785" t="b">
        <v>1</v>
      </c>
      <c r="N785" t="s">
        <v>8269</v>
      </c>
      <c r="O785" s="10">
        <v>101</v>
      </c>
      <c r="P785">
        <v>59.17</v>
      </c>
      <c r="Q785" t="s">
        <v>8324</v>
      </c>
      <c r="R785" t="s">
        <v>8327</v>
      </c>
      <c r="S785" s="14">
        <v>42230.662731481483</v>
      </c>
      <c r="T785" s="14">
        <v>42245.165972222225</v>
      </c>
    </row>
    <row r="786" spans="1:20" ht="255" x14ac:dyDescent="0.25">
      <c r="A786">
        <v>3423</v>
      </c>
      <c r="B786" s="3" t="s">
        <v>3422</v>
      </c>
      <c r="C786" s="3" t="s">
        <v>7533</v>
      </c>
      <c r="D786" s="9">
        <v>250</v>
      </c>
      <c r="E786" s="8">
        <v>350</v>
      </c>
      <c r="F786" t="s">
        <v>8218</v>
      </c>
      <c r="G786" t="s">
        <v>8223</v>
      </c>
      <c r="H786" t="s">
        <v>8245</v>
      </c>
      <c r="I786">
        <v>1429912341</v>
      </c>
      <c r="J786">
        <v>1427320341</v>
      </c>
      <c r="K786" t="b">
        <v>0</v>
      </c>
      <c r="L786">
        <v>10</v>
      </c>
      <c r="M786" t="b">
        <v>1</v>
      </c>
      <c r="N786" t="s">
        <v>8269</v>
      </c>
      <c r="O786" s="10">
        <v>140</v>
      </c>
      <c r="P786">
        <v>35</v>
      </c>
      <c r="Q786" t="s">
        <v>8324</v>
      </c>
      <c r="R786" t="s">
        <v>8327</v>
      </c>
      <c r="S786" s="14">
        <v>42088.911354166667</v>
      </c>
      <c r="T786" s="14">
        <v>42118.911354166667</v>
      </c>
    </row>
    <row r="787" spans="1:20" ht="255" x14ac:dyDescent="0.25">
      <c r="A787">
        <v>4081</v>
      </c>
      <c r="B787" s="3" t="s">
        <v>4077</v>
      </c>
      <c r="C787" s="3" t="s">
        <v>8184</v>
      </c>
      <c r="D787" s="9">
        <v>2224</v>
      </c>
      <c r="E787" s="8">
        <v>350</v>
      </c>
      <c r="F787" t="s">
        <v>8220</v>
      </c>
      <c r="G787" t="s">
        <v>8223</v>
      </c>
      <c r="H787" t="s">
        <v>8245</v>
      </c>
      <c r="I787">
        <v>1425819425</v>
      </c>
      <c r="J787">
        <v>1423231025</v>
      </c>
      <c r="K787" t="b">
        <v>0</v>
      </c>
      <c r="L787">
        <v>12</v>
      </c>
      <c r="M787" t="b">
        <v>0</v>
      </c>
      <c r="N787" t="s">
        <v>8269</v>
      </c>
      <c r="O787" s="10">
        <v>16</v>
      </c>
      <c r="P787">
        <v>29.17</v>
      </c>
      <c r="Q787" t="s">
        <v>8324</v>
      </c>
      <c r="R787" t="s">
        <v>8327</v>
      </c>
      <c r="S787" s="14">
        <v>42041.581307870365</v>
      </c>
      <c r="T787" s="14">
        <v>42071.539641203708</v>
      </c>
    </row>
    <row r="788" spans="1:20" ht="255" x14ac:dyDescent="0.25">
      <c r="A788">
        <v>3475</v>
      </c>
      <c r="B788" s="3" t="s">
        <v>3474</v>
      </c>
      <c r="C788" s="3" t="s">
        <v>7585</v>
      </c>
      <c r="D788" s="9">
        <v>300</v>
      </c>
      <c r="E788" s="8">
        <v>340</v>
      </c>
      <c r="F788" t="s">
        <v>8218</v>
      </c>
      <c r="G788" t="s">
        <v>8224</v>
      </c>
      <c r="H788" t="s">
        <v>8246</v>
      </c>
      <c r="I788">
        <v>1414972800</v>
      </c>
      <c r="J788">
        <v>1412629704</v>
      </c>
      <c r="K788" t="b">
        <v>0</v>
      </c>
      <c r="L788">
        <v>17</v>
      </c>
      <c r="M788" t="b">
        <v>1</v>
      </c>
      <c r="N788" t="s">
        <v>8269</v>
      </c>
      <c r="O788" s="10">
        <v>113</v>
      </c>
      <c r="P788">
        <v>20</v>
      </c>
      <c r="Q788" t="s">
        <v>8324</v>
      </c>
      <c r="R788" t="s">
        <v>8327</v>
      </c>
      <c r="S788" s="14">
        <v>41918.880833333329</v>
      </c>
      <c r="T788" s="14">
        <v>41946</v>
      </c>
    </row>
    <row r="789" spans="1:20" ht="255" x14ac:dyDescent="0.25">
      <c r="A789">
        <v>3835</v>
      </c>
      <c r="B789" s="3" t="s">
        <v>3832</v>
      </c>
      <c r="C789" s="3" t="s">
        <v>7944</v>
      </c>
      <c r="D789" s="9">
        <v>200</v>
      </c>
      <c r="E789" s="8">
        <v>320</v>
      </c>
      <c r="F789" t="s">
        <v>8218</v>
      </c>
      <c r="G789" t="s">
        <v>8224</v>
      </c>
      <c r="H789" t="s">
        <v>8246</v>
      </c>
      <c r="I789">
        <v>1461278208</v>
      </c>
      <c r="J789">
        <v>1459463808</v>
      </c>
      <c r="K789" t="b">
        <v>0</v>
      </c>
      <c r="L789">
        <v>8</v>
      </c>
      <c r="M789" t="b">
        <v>1</v>
      </c>
      <c r="N789" t="s">
        <v>8269</v>
      </c>
      <c r="O789" s="10">
        <v>160</v>
      </c>
      <c r="P789">
        <v>40</v>
      </c>
      <c r="Q789" t="s">
        <v>8324</v>
      </c>
      <c r="R789" t="s">
        <v>8327</v>
      </c>
      <c r="S789" s="14">
        <v>42460.94222222222</v>
      </c>
      <c r="T789" s="14">
        <v>42481.94222222222</v>
      </c>
    </row>
    <row r="790" spans="1:20" ht="285" x14ac:dyDescent="0.25">
      <c r="A790">
        <v>3974</v>
      </c>
      <c r="B790" s="3" t="s">
        <v>3971</v>
      </c>
      <c r="C790" s="3" t="s">
        <v>8081</v>
      </c>
      <c r="D790" s="9">
        <v>1000</v>
      </c>
      <c r="E790" s="8">
        <v>320</v>
      </c>
      <c r="F790" t="s">
        <v>8220</v>
      </c>
      <c r="G790" t="s">
        <v>8224</v>
      </c>
      <c r="H790" t="s">
        <v>8246</v>
      </c>
      <c r="I790">
        <v>1464872848</v>
      </c>
      <c r="J790">
        <v>1462280848</v>
      </c>
      <c r="K790" t="b">
        <v>0</v>
      </c>
      <c r="L790">
        <v>11</v>
      </c>
      <c r="M790" t="b">
        <v>0</v>
      </c>
      <c r="N790" t="s">
        <v>8269</v>
      </c>
      <c r="O790" s="10">
        <v>32</v>
      </c>
      <c r="P790">
        <v>29.09</v>
      </c>
      <c r="Q790" t="s">
        <v>8324</v>
      </c>
      <c r="R790" t="s">
        <v>8327</v>
      </c>
      <c r="S790" s="14">
        <v>42493.546851851846</v>
      </c>
      <c r="T790" s="14">
        <v>42523.546851851846</v>
      </c>
    </row>
    <row r="791" spans="1:20" ht="270" x14ac:dyDescent="0.25">
      <c r="A791">
        <v>2898</v>
      </c>
      <c r="B791" s="3" t="s">
        <v>2898</v>
      </c>
      <c r="C791" s="3" t="s">
        <v>7008</v>
      </c>
      <c r="D791" s="9">
        <v>7500</v>
      </c>
      <c r="E791" s="8">
        <v>316</v>
      </c>
      <c r="F791" t="s">
        <v>8220</v>
      </c>
      <c r="G791" t="s">
        <v>8223</v>
      </c>
      <c r="H791" t="s">
        <v>8245</v>
      </c>
      <c r="I791">
        <v>1446307053</v>
      </c>
      <c r="J791">
        <v>1443715053</v>
      </c>
      <c r="K791" t="b">
        <v>0</v>
      </c>
      <c r="L791">
        <v>12</v>
      </c>
      <c r="M791" t="b">
        <v>0</v>
      </c>
      <c r="N791" t="s">
        <v>8269</v>
      </c>
      <c r="O791" s="10">
        <v>4</v>
      </c>
      <c r="P791">
        <v>26.33</v>
      </c>
      <c r="Q791" t="s">
        <v>8324</v>
      </c>
      <c r="R791" t="s">
        <v>8327</v>
      </c>
      <c r="S791" s="14">
        <v>42278.664965277778</v>
      </c>
      <c r="T791" s="14">
        <v>42308.664965277778</v>
      </c>
    </row>
    <row r="792" spans="1:20" ht="315" x14ac:dyDescent="0.25">
      <c r="A792">
        <v>3476</v>
      </c>
      <c r="B792" s="3" t="s">
        <v>3475</v>
      </c>
      <c r="C792" s="3" t="s">
        <v>7586</v>
      </c>
      <c r="D792" s="9">
        <v>300</v>
      </c>
      <c r="E792" s="8">
        <v>312</v>
      </c>
      <c r="F792" t="s">
        <v>8218</v>
      </c>
      <c r="G792" t="s">
        <v>8223</v>
      </c>
      <c r="H792" t="s">
        <v>8245</v>
      </c>
      <c r="I792">
        <v>1414378800</v>
      </c>
      <c r="J792">
        <v>1412836990</v>
      </c>
      <c r="K792" t="b">
        <v>0</v>
      </c>
      <c r="L792">
        <v>6</v>
      </c>
      <c r="M792" t="b">
        <v>1</v>
      </c>
      <c r="N792" t="s">
        <v>8269</v>
      </c>
      <c r="O792" s="10">
        <v>104</v>
      </c>
      <c r="P792">
        <v>52</v>
      </c>
      <c r="Q792" t="s">
        <v>8324</v>
      </c>
      <c r="R792" t="s">
        <v>8327</v>
      </c>
      <c r="S792" s="14">
        <v>41921.279976851853</v>
      </c>
      <c r="T792" s="14">
        <v>41939.125</v>
      </c>
    </row>
    <row r="793" spans="1:20" ht="285" x14ac:dyDescent="0.25">
      <c r="A793">
        <v>2850</v>
      </c>
      <c r="B793" s="3" t="s">
        <v>2850</v>
      </c>
      <c r="C793" s="3" t="s">
        <v>6960</v>
      </c>
      <c r="D793" s="9">
        <v>8000</v>
      </c>
      <c r="E793" s="8">
        <v>311</v>
      </c>
      <c r="F793" t="s">
        <v>8220</v>
      </c>
      <c r="G793" t="s">
        <v>8223</v>
      </c>
      <c r="H793" t="s">
        <v>8245</v>
      </c>
      <c r="I793">
        <v>1409962211</v>
      </c>
      <c r="J793">
        <v>1407370211</v>
      </c>
      <c r="K793" t="b">
        <v>0</v>
      </c>
      <c r="L793">
        <v>13</v>
      </c>
      <c r="M793" t="b">
        <v>0</v>
      </c>
      <c r="N793" t="s">
        <v>8269</v>
      </c>
      <c r="O793" s="10">
        <v>4</v>
      </c>
      <c r="P793">
        <v>23.92</v>
      </c>
      <c r="Q793" t="s">
        <v>8324</v>
      </c>
      <c r="R793" t="s">
        <v>8327</v>
      </c>
      <c r="S793" s="14">
        <v>41858.007071759261</v>
      </c>
      <c r="T793" s="14">
        <v>41888.007071759261</v>
      </c>
    </row>
    <row r="794" spans="1:20" ht="255" x14ac:dyDescent="0.25">
      <c r="A794">
        <v>4038</v>
      </c>
      <c r="B794" s="3" t="s">
        <v>4034</v>
      </c>
      <c r="C794" s="3" t="s">
        <v>8142</v>
      </c>
      <c r="D794" s="9">
        <v>2500</v>
      </c>
      <c r="E794" s="8">
        <v>301</v>
      </c>
      <c r="F794" t="s">
        <v>8220</v>
      </c>
      <c r="G794" t="s">
        <v>8223</v>
      </c>
      <c r="H794" t="s">
        <v>8245</v>
      </c>
      <c r="I794">
        <v>1413573010</v>
      </c>
      <c r="J794">
        <v>1408389010</v>
      </c>
      <c r="K794" t="b">
        <v>0</v>
      </c>
      <c r="L794">
        <v>4</v>
      </c>
      <c r="M794" t="b">
        <v>0</v>
      </c>
      <c r="N794" t="s">
        <v>8269</v>
      </c>
      <c r="O794" s="10">
        <v>12</v>
      </c>
      <c r="P794">
        <v>75.25</v>
      </c>
      <c r="Q794" t="s">
        <v>8324</v>
      </c>
      <c r="R794" t="s">
        <v>8327</v>
      </c>
      <c r="S794" s="14">
        <v>41869.798726851855</v>
      </c>
      <c r="T794" s="14">
        <v>41929.798726851855</v>
      </c>
    </row>
    <row r="795" spans="1:20" ht="285" x14ac:dyDescent="0.25">
      <c r="A795">
        <v>2855</v>
      </c>
      <c r="B795" s="3" t="s">
        <v>2855</v>
      </c>
      <c r="C795" s="3" t="s">
        <v>6965</v>
      </c>
      <c r="D795" s="9">
        <v>600</v>
      </c>
      <c r="E795" s="8">
        <v>300</v>
      </c>
      <c r="F795" t="s">
        <v>8220</v>
      </c>
      <c r="G795" t="s">
        <v>8223</v>
      </c>
      <c r="H795" t="s">
        <v>8245</v>
      </c>
      <c r="I795">
        <v>1454110440</v>
      </c>
      <c r="J795">
        <v>1451607071</v>
      </c>
      <c r="K795" t="b">
        <v>0</v>
      </c>
      <c r="L795">
        <v>5</v>
      </c>
      <c r="M795" t="b">
        <v>0</v>
      </c>
      <c r="N795" t="s">
        <v>8269</v>
      </c>
      <c r="O795" s="10">
        <v>50</v>
      </c>
      <c r="P795">
        <v>60</v>
      </c>
      <c r="Q795" t="s">
        <v>8324</v>
      </c>
      <c r="R795" t="s">
        <v>8327</v>
      </c>
      <c r="S795" s="14">
        <v>42370.007766203707</v>
      </c>
      <c r="T795" s="14">
        <v>42398.981944444444</v>
      </c>
    </row>
    <row r="796" spans="1:20" ht="195" x14ac:dyDescent="0.25">
      <c r="A796">
        <v>4039</v>
      </c>
      <c r="B796" s="3" t="s">
        <v>4035</v>
      </c>
      <c r="C796" s="3" t="s">
        <v>8143</v>
      </c>
      <c r="D796" s="9">
        <v>500</v>
      </c>
      <c r="E796" s="8">
        <v>300</v>
      </c>
      <c r="F796" t="s">
        <v>8220</v>
      </c>
      <c r="G796" t="s">
        <v>8223</v>
      </c>
      <c r="H796" t="s">
        <v>8245</v>
      </c>
      <c r="I796">
        <v>1448949540</v>
      </c>
      <c r="J796">
        <v>1446048367</v>
      </c>
      <c r="K796" t="b">
        <v>0</v>
      </c>
      <c r="L796">
        <v>5</v>
      </c>
      <c r="M796" t="b">
        <v>0</v>
      </c>
      <c r="N796" t="s">
        <v>8269</v>
      </c>
      <c r="O796" s="10">
        <v>60</v>
      </c>
      <c r="P796">
        <v>60</v>
      </c>
      <c r="Q796" t="s">
        <v>8324</v>
      </c>
      <c r="R796" t="s">
        <v>8327</v>
      </c>
      <c r="S796" s="14">
        <v>42305.670914351853</v>
      </c>
      <c r="T796" s="14">
        <v>42339.249305555553</v>
      </c>
    </row>
    <row r="797" spans="1:20" ht="300" x14ac:dyDescent="0.25">
      <c r="A797">
        <v>3959</v>
      </c>
      <c r="B797" s="3" t="s">
        <v>3956</v>
      </c>
      <c r="C797" s="3" t="s">
        <v>8066</v>
      </c>
      <c r="D797" s="9">
        <v>1200</v>
      </c>
      <c r="E797" s="8">
        <v>292</v>
      </c>
      <c r="F797" t="s">
        <v>8220</v>
      </c>
      <c r="G797" t="s">
        <v>8223</v>
      </c>
      <c r="H797" t="s">
        <v>8245</v>
      </c>
      <c r="I797">
        <v>1411930556</v>
      </c>
      <c r="J797">
        <v>1409338556</v>
      </c>
      <c r="K797" t="b">
        <v>0</v>
      </c>
      <c r="L797">
        <v>12</v>
      </c>
      <c r="M797" t="b">
        <v>0</v>
      </c>
      <c r="N797" t="s">
        <v>8269</v>
      </c>
      <c r="O797" s="10">
        <v>24</v>
      </c>
      <c r="P797">
        <v>24.33</v>
      </c>
      <c r="Q797" t="s">
        <v>8324</v>
      </c>
      <c r="R797" t="s">
        <v>8327</v>
      </c>
      <c r="S797" s="14">
        <v>41880.788842592592</v>
      </c>
      <c r="T797" s="14">
        <v>41910.788842592592</v>
      </c>
    </row>
    <row r="798" spans="1:20" ht="225" x14ac:dyDescent="0.25">
      <c r="A798">
        <v>3292</v>
      </c>
      <c r="B798" s="3" t="s">
        <v>3292</v>
      </c>
      <c r="C798" s="3" t="s">
        <v>7402</v>
      </c>
      <c r="D798" s="9">
        <v>101</v>
      </c>
      <c r="E798" s="8">
        <v>289</v>
      </c>
      <c r="F798" t="s">
        <v>8218</v>
      </c>
      <c r="G798" t="s">
        <v>8224</v>
      </c>
      <c r="H798" t="s">
        <v>8246</v>
      </c>
      <c r="I798">
        <v>1449257348</v>
      </c>
      <c r="J798">
        <v>1444069748</v>
      </c>
      <c r="K798" t="b">
        <v>0</v>
      </c>
      <c r="L798">
        <v>15</v>
      </c>
      <c r="M798" t="b">
        <v>1</v>
      </c>
      <c r="N798" t="s">
        <v>8269</v>
      </c>
      <c r="O798" s="10">
        <v>286</v>
      </c>
      <c r="P798">
        <v>19.27</v>
      </c>
      <c r="Q798" t="s">
        <v>8324</v>
      </c>
      <c r="R798" t="s">
        <v>8327</v>
      </c>
      <c r="S798" s="14">
        <v>42282.770231481481</v>
      </c>
      <c r="T798" s="14">
        <v>42342.811898148153</v>
      </c>
    </row>
    <row r="799" spans="1:20" ht="285" x14ac:dyDescent="0.25">
      <c r="A799">
        <v>3965</v>
      </c>
      <c r="B799" s="3" t="s">
        <v>3962</v>
      </c>
      <c r="C799" s="3" t="s">
        <v>8072</v>
      </c>
      <c r="D799" s="9">
        <v>2000</v>
      </c>
      <c r="E799" s="8">
        <v>285</v>
      </c>
      <c r="F799" t="s">
        <v>8220</v>
      </c>
      <c r="G799" t="s">
        <v>8223</v>
      </c>
      <c r="H799" t="s">
        <v>8245</v>
      </c>
      <c r="I799">
        <v>1460608780</v>
      </c>
      <c r="J799">
        <v>1455428380</v>
      </c>
      <c r="K799" t="b">
        <v>0</v>
      </c>
      <c r="L799">
        <v>4</v>
      </c>
      <c r="M799" t="b">
        <v>0</v>
      </c>
      <c r="N799" t="s">
        <v>8269</v>
      </c>
      <c r="O799" s="10">
        <v>14</v>
      </c>
      <c r="P799">
        <v>71.25</v>
      </c>
      <c r="Q799" t="s">
        <v>8324</v>
      </c>
      <c r="R799" t="s">
        <v>8327</v>
      </c>
      <c r="S799" s="14">
        <v>42414.235879629632</v>
      </c>
      <c r="T799" s="14">
        <v>42474.194212962961</v>
      </c>
    </row>
    <row r="800" spans="1:20" ht="270" x14ac:dyDescent="0.25">
      <c r="A800">
        <v>4060</v>
      </c>
      <c r="B800" s="3" t="s">
        <v>4056</v>
      </c>
      <c r="C800" s="3" t="s">
        <v>8164</v>
      </c>
      <c r="D800" s="9">
        <v>10000</v>
      </c>
      <c r="E800" s="8">
        <v>285</v>
      </c>
      <c r="F800" t="s">
        <v>8220</v>
      </c>
      <c r="G800" t="s">
        <v>8228</v>
      </c>
      <c r="H800" t="s">
        <v>8250</v>
      </c>
      <c r="I800">
        <v>1403539200</v>
      </c>
      <c r="J800">
        <v>1400604056</v>
      </c>
      <c r="K800" t="b">
        <v>0</v>
      </c>
      <c r="L800">
        <v>5</v>
      </c>
      <c r="M800" t="b">
        <v>0</v>
      </c>
      <c r="N800" t="s">
        <v>8269</v>
      </c>
      <c r="O800" s="10">
        <v>3</v>
      </c>
      <c r="P800">
        <v>57</v>
      </c>
      <c r="Q800" t="s">
        <v>8324</v>
      </c>
      <c r="R800" t="s">
        <v>8327</v>
      </c>
      <c r="S800" s="14">
        <v>41779.695092592592</v>
      </c>
      <c r="T800" s="14">
        <v>41813.666666666664</v>
      </c>
    </row>
    <row r="801" spans="1:20" ht="165" x14ac:dyDescent="0.25">
      <c r="A801">
        <v>3397</v>
      </c>
      <c r="B801" s="3" t="s">
        <v>3396</v>
      </c>
      <c r="C801" s="3" t="s">
        <v>7507</v>
      </c>
      <c r="D801" s="9">
        <v>250</v>
      </c>
      <c r="E801" s="8">
        <v>280</v>
      </c>
      <c r="F801" t="s">
        <v>8218</v>
      </c>
      <c r="G801" t="s">
        <v>8224</v>
      </c>
      <c r="H801" t="s">
        <v>8246</v>
      </c>
      <c r="I801">
        <v>1455832800</v>
      </c>
      <c r="J801">
        <v>1452338929</v>
      </c>
      <c r="K801" t="b">
        <v>0</v>
      </c>
      <c r="L801">
        <v>24</v>
      </c>
      <c r="M801" t="b">
        <v>1</v>
      </c>
      <c r="N801" t="s">
        <v>8269</v>
      </c>
      <c r="O801" s="10">
        <v>112</v>
      </c>
      <c r="P801">
        <v>11.67</v>
      </c>
      <c r="Q801" t="s">
        <v>8324</v>
      </c>
      <c r="R801" t="s">
        <v>8327</v>
      </c>
      <c r="S801" s="14">
        <v>42378.478344907402</v>
      </c>
      <c r="T801" s="14">
        <v>42418.916666666672</v>
      </c>
    </row>
    <row r="802" spans="1:20" ht="210" x14ac:dyDescent="0.25">
      <c r="A802">
        <v>3371</v>
      </c>
      <c r="B802" s="3" t="s">
        <v>3370</v>
      </c>
      <c r="C802" s="3" t="s">
        <v>7481</v>
      </c>
      <c r="D802" s="9">
        <v>200</v>
      </c>
      <c r="E802" s="8">
        <v>277</v>
      </c>
      <c r="F802" t="s">
        <v>8218</v>
      </c>
      <c r="G802" t="s">
        <v>8223</v>
      </c>
      <c r="H802" t="s">
        <v>8245</v>
      </c>
      <c r="I802">
        <v>1449089965</v>
      </c>
      <c r="J802">
        <v>1446670765</v>
      </c>
      <c r="K802" t="b">
        <v>0</v>
      </c>
      <c r="L802">
        <v>9</v>
      </c>
      <c r="M802" t="b">
        <v>1</v>
      </c>
      <c r="N802" t="s">
        <v>8269</v>
      </c>
      <c r="O802" s="10">
        <v>139</v>
      </c>
      <c r="P802">
        <v>30.78</v>
      </c>
      <c r="Q802" t="s">
        <v>8324</v>
      </c>
      <c r="R802" t="s">
        <v>8327</v>
      </c>
      <c r="S802" s="14">
        <v>42312.874594907407</v>
      </c>
      <c r="T802" s="14">
        <v>42340.874594907407</v>
      </c>
    </row>
    <row r="803" spans="1:20" ht="285" x14ac:dyDescent="0.25">
      <c r="A803">
        <v>2891</v>
      </c>
      <c r="B803" s="3" t="s">
        <v>2891</v>
      </c>
      <c r="C803" s="3" t="s">
        <v>7001</v>
      </c>
      <c r="D803" s="9">
        <v>10000</v>
      </c>
      <c r="E803" s="8">
        <v>273</v>
      </c>
      <c r="F803" t="s">
        <v>8220</v>
      </c>
      <c r="G803" t="s">
        <v>8223</v>
      </c>
      <c r="H803" t="s">
        <v>8245</v>
      </c>
      <c r="I803">
        <v>1460751128</v>
      </c>
      <c r="J803">
        <v>1455570728</v>
      </c>
      <c r="K803" t="b">
        <v>0</v>
      </c>
      <c r="L803">
        <v>10</v>
      </c>
      <c r="M803" t="b">
        <v>0</v>
      </c>
      <c r="N803" t="s">
        <v>8269</v>
      </c>
      <c r="O803" s="10">
        <v>3</v>
      </c>
      <c r="P803">
        <v>27.3</v>
      </c>
      <c r="Q803" t="s">
        <v>8324</v>
      </c>
      <c r="R803" t="s">
        <v>8327</v>
      </c>
      <c r="S803" s="14">
        <v>42415.883425925931</v>
      </c>
      <c r="T803" s="14">
        <v>42475.84175925926</v>
      </c>
    </row>
    <row r="804" spans="1:20" ht="240" x14ac:dyDescent="0.25">
      <c r="A804">
        <v>2820</v>
      </c>
      <c r="B804" s="3" t="s">
        <v>2820</v>
      </c>
      <c r="C804" s="3" t="s">
        <v>6930</v>
      </c>
      <c r="D804" s="9">
        <v>200</v>
      </c>
      <c r="E804" s="8">
        <v>272</v>
      </c>
      <c r="F804" t="s">
        <v>8218</v>
      </c>
      <c r="G804" t="s">
        <v>8224</v>
      </c>
      <c r="H804" t="s">
        <v>8246</v>
      </c>
      <c r="I804">
        <v>1456444800</v>
      </c>
      <c r="J804">
        <v>1454337589</v>
      </c>
      <c r="K804" t="b">
        <v>0</v>
      </c>
      <c r="L804">
        <v>20</v>
      </c>
      <c r="M804" t="b">
        <v>1</v>
      </c>
      <c r="N804" t="s">
        <v>8269</v>
      </c>
      <c r="O804" s="10">
        <v>136</v>
      </c>
      <c r="P804">
        <v>13.6</v>
      </c>
      <c r="Q804" t="s">
        <v>8324</v>
      </c>
      <c r="R804" t="s">
        <v>8327</v>
      </c>
      <c r="S804" s="14">
        <v>42401.610983796301</v>
      </c>
      <c r="T804" s="14">
        <v>42426</v>
      </c>
    </row>
    <row r="805" spans="1:20" ht="270" x14ac:dyDescent="0.25">
      <c r="A805">
        <v>2874</v>
      </c>
      <c r="B805" s="3" t="s">
        <v>2874</v>
      </c>
      <c r="C805" s="3" t="s">
        <v>6984</v>
      </c>
      <c r="D805" s="9">
        <v>5000</v>
      </c>
      <c r="E805" s="8">
        <v>271</v>
      </c>
      <c r="F805" t="s">
        <v>8220</v>
      </c>
      <c r="G805" t="s">
        <v>8223</v>
      </c>
      <c r="H805" t="s">
        <v>8245</v>
      </c>
      <c r="I805">
        <v>1484684186</v>
      </c>
      <c r="J805">
        <v>1482092186</v>
      </c>
      <c r="K805" t="b">
        <v>0</v>
      </c>
      <c r="L805">
        <v>3</v>
      </c>
      <c r="M805" t="b">
        <v>0</v>
      </c>
      <c r="N805" t="s">
        <v>8269</v>
      </c>
      <c r="O805" s="10">
        <v>5</v>
      </c>
      <c r="P805">
        <v>90.33</v>
      </c>
      <c r="Q805" t="s">
        <v>8324</v>
      </c>
      <c r="R805" t="s">
        <v>8327</v>
      </c>
      <c r="S805" s="14">
        <v>42722.84474537037</v>
      </c>
      <c r="T805" s="14">
        <v>42752.84474537037</v>
      </c>
    </row>
    <row r="806" spans="1:20" ht="195" x14ac:dyDescent="0.25">
      <c r="A806">
        <v>3738</v>
      </c>
      <c r="B806" s="3" t="s">
        <v>3735</v>
      </c>
      <c r="C806" s="3" t="s">
        <v>7848</v>
      </c>
      <c r="D806" s="9">
        <v>1500</v>
      </c>
      <c r="E806" s="8">
        <v>270</v>
      </c>
      <c r="F806" t="s">
        <v>8220</v>
      </c>
      <c r="G806" t="s">
        <v>8224</v>
      </c>
      <c r="H806" t="s">
        <v>8246</v>
      </c>
      <c r="I806">
        <v>1405461600</v>
      </c>
      <c r="J806">
        <v>1403562705</v>
      </c>
      <c r="K806" t="b">
        <v>0</v>
      </c>
      <c r="L806">
        <v>6</v>
      </c>
      <c r="M806" t="b">
        <v>0</v>
      </c>
      <c r="N806" t="s">
        <v>8269</v>
      </c>
      <c r="O806" s="10">
        <v>18</v>
      </c>
      <c r="P806">
        <v>45</v>
      </c>
      <c r="Q806" t="s">
        <v>8324</v>
      </c>
      <c r="R806" t="s">
        <v>8327</v>
      </c>
      <c r="S806" s="14">
        <v>41813.938715277778</v>
      </c>
      <c r="T806" s="14">
        <v>41835.916666666664</v>
      </c>
    </row>
    <row r="807" spans="1:20" ht="285" x14ac:dyDescent="0.25">
      <c r="A807">
        <v>3824</v>
      </c>
      <c r="B807" s="3" t="s">
        <v>3821</v>
      </c>
      <c r="C807" s="3" t="s">
        <v>7933</v>
      </c>
      <c r="D807" s="9">
        <v>250</v>
      </c>
      <c r="E807" s="8">
        <v>270</v>
      </c>
      <c r="F807" t="s">
        <v>8218</v>
      </c>
      <c r="G807" t="s">
        <v>8224</v>
      </c>
      <c r="H807" t="s">
        <v>8246</v>
      </c>
      <c r="I807">
        <v>1470058860</v>
      </c>
      <c r="J807">
        <v>1469026903</v>
      </c>
      <c r="K807" t="b">
        <v>0</v>
      </c>
      <c r="L807">
        <v>7</v>
      </c>
      <c r="M807" t="b">
        <v>1</v>
      </c>
      <c r="N807" t="s">
        <v>8269</v>
      </c>
      <c r="O807" s="10">
        <v>108</v>
      </c>
      <c r="P807">
        <v>38.57</v>
      </c>
      <c r="Q807" t="s">
        <v>8324</v>
      </c>
      <c r="R807" t="s">
        <v>8327</v>
      </c>
      <c r="S807" s="14">
        <v>42571.626192129625</v>
      </c>
      <c r="T807" s="14">
        <v>42583.570138888885</v>
      </c>
    </row>
    <row r="808" spans="1:20" ht="300" x14ac:dyDescent="0.25">
      <c r="A808">
        <v>2860</v>
      </c>
      <c r="B808" s="3" t="s">
        <v>2860</v>
      </c>
      <c r="C808" s="3" t="s">
        <v>6970</v>
      </c>
      <c r="D808" s="9">
        <v>4000</v>
      </c>
      <c r="E808" s="8">
        <v>266</v>
      </c>
      <c r="F808" t="s">
        <v>8220</v>
      </c>
      <c r="G808" t="s">
        <v>8223</v>
      </c>
      <c r="H808" t="s">
        <v>8245</v>
      </c>
      <c r="I808">
        <v>1466363576</v>
      </c>
      <c r="J808">
        <v>1461179576</v>
      </c>
      <c r="K808" t="b">
        <v>0</v>
      </c>
      <c r="L808">
        <v>9</v>
      </c>
      <c r="M808" t="b">
        <v>0</v>
      </c>
      <c r="N808" t="s">
        <v>8269</v>
      </c>
      <c r="O808" s="10">
        <v>7</v>
      </c>
      <c r="P808">
        <v>29.56</v>
      </c>
      <c r="Q808" t="s">
        <v>8324</v>
      </c>
      <c r="R808" t="s">
        <v>8327</v>
      </c>
      <c r="S808" s="14">
        <v>42480.800648148142</v>
      </c>
      <c r="T808" s="14">
        <v>42540.800648148142</v>
      </c>
    </row>
    <row r="809" spans="1:20" ht="285" x14ac:dyDescent="0.25">
      <c r="A809">
        <v>2908</v>
      </c>
      <c r="B809" s="3" t="s">
        <v>2908</v>
      </c>
      <c r="C809" s="3" t="s">
        <v>7018</v>
      </c>
      <c r="D809" s="9">
        <v>9600</v>
      </c>
      <c r="E809" s="8">
        <v>264</v>
      </c>
      <c r="F809" t="s">
        <v>8220</v>
      </c>
      <c r="G809" t="s">
        <v>8223</v>
      </c>
      <c r="H809" t="s">
        <v>8245</v>
      </c>
      <c r="I809">
        <v>1465407219</v>
      </c>
      <c r="J809">
        <v>1462815219</v>
      </c>
      <c r="K809" t="b">
        <v>0</v>
      </c>
      <c r="L809">
        <v>5</v>
      </c>
      <c r="M809" t="b">
        <v>0</v>
      </c>
      <c r="N809" t="s">
        <v>8269</v>
      </c>
      <c r="O809" s="10">
        <v>3</v>
      </c>
      <c r="P809">
        <v>52.8</v>
      </c>
      <c r="Q809" t="s">
        <v>8324</v>
      </c>
      <c r="R809" t="s">
        <v>8327</v>
      </c>
      <c r="S809" s="14">
        <v>42499.731701388882</v>
      </c>
      <c r="T809" s="14">
        <v>42529.731701388882</v>
      </c>
    </row>
    <row r="810" spans="1:20" ht="300" x14ac:dyDescent="0.25">
      <c r="A810">
        <v>3857</v>
      </c>
      <c r="B810" s="3" t="s">
        <v>3854</v>
      </c>
      <c r="C810" s="3" t="s">
        <v>7966</v>
      </c>
      <c r="D810" s="9">
        <v>5000</v>
      </c>
      <c r="E810" s="8">
        <v>260</v>
      </c>
      <c r="F810" t="s">
        <v>8220</v>
      </c>
      <c r="G810" t="s">
        <v>8223</v>
      </c>
      <c r="H810" t="s">
        <v>8245</v>
      </c>
      <c r="I810">
        <v>1406913120</v>
      </c>
      <c r="J810">
        <v>1404927690</v>
      </c>
      <c r="K810" t="b">
        <v>0</v>
      </c>
      <c r="L810">
        <v>4</v>
      </c>
      <c r="M810" t="b">
        <v>0</v>
      </c>
      <c r="N810" t="s">
        <v>8269</v>
      </c>
      <c r="O810" s="10">
        <v>5</v>
      </c>
      <c r="P810">
        <v>65</v>
      </c>
      <c r="Q810" t="s">
        <v>8324</v>
      </c>
      <c r="R810" t="s">
        <v>8327</v>
      </c>
      <c r="S810" s="14">
        <v>41829.73715277778</v>
      </c>
      <c r="T810" s="14">
        <v>41852.716666666667</v>
      </c>
    </row>
    <row r="811" spans="1:20" ht="180" x14ac:dyDescent="0.25">
      <c r="A811">
        <v>3891</v>
      </c>
      <c r="B811" s="3" t="s">
        <v>3888</v>
      </c>
      <c r="C811" s="3" t="s">
        <v>7999</v>
      </c>
      <c r="D811" s="9">
        <v>800</v>
      </c>
      <c r="E811" s="8">
        <v>260</v>
      </c>
      <c r="F811" t="s">
        <v>8220</v>
      </c>
      <c r="G811" t="s">
        <v>8223</v>
      </c>
      <c r="H811" t="s">
        <v>8245</v>
      </c>
      <c r="I811">
        <v>1427086740</v>
      </c>
      <c r="J811">
        <v>1424488244</v>
      </c>
      <c r="K811" t="b">
        <v>0</v>
      </c>
      <c r="L811">
        <v>7</v>
      </c>
      <c r="M811" t="b">
        <v>0</v>
      </c>
      <c r="N811" t="s">
        <v>8269</v>
      </c>
      <c r="O811" s="10">
        <v>33</v>
      </c>
      <c r="P811">
        <v>37.14</v>
      </c>
      <c r="Q811" t="s">
        <v>8324</v>
      </c>
      <c r="R811" t="s">
        <v>8327</v>
      </c>
      <c r="S811" s="14">
        <v>42056.1324537037</v>
      </c>
      <c r="T811" s="14">
        <v>42086.207638888889</v>
      </c>
    </row>
    <row r="812" spans="1:20" ht="285" x14ac:dyDescent="0.25">
      <c r="A812">
        <v>3141</v>
      </c>
      <c r="B812" s="3" t="s">
        <v>3141</v>
      </c>
      <c r="C812" s="3" t="s">
        <v>7251</v>
      </c>
      <c r="D812" s="9">
        <v>500</v>
      </c>
      <c r="E812" s="8">
        <v>258</v>
      </c>
      <c r="F812" t="s">
        <v>8221</v>
      </c>
      <c r="G812" t="s">
        <v>8232</v>
      </c>
      <c r="H812" t="s">
        <v>8248</v>
      </c>
      <c r="I812">
        <v>1492372800</v>
      </c>
      <c r="J812">
        <v>1488823488</v>
      </c>
      <c r="K812" t="b">
        <v>0</v>
      </c>
      <c r="L812">
        <v>8</v>
      </c>
      <c r="M812" t="b">
        <v>0</v>
      </c>
      <c r="N812" t="s">
        <v>8269</v>
      </c>
      <c r="O812" s="10">
        <v>52</v>
      </c>
      <c r="P812">
        <v>32.25</v>
      </c>
      <c r="Q812" t="s">
        <v>8324</v>
      </c>
      <c r="R812" t="s">
        <v>8327</v>
      </c>
      <c r="S812" s="14">
        <v>42800.753333333334</v>
      </c>
      <c r="T812" s="14">
        <v>42841.833333333328</v>
      </c>
    </row>
    <row r="813" spans="1:20" ht="285" x14ac:dyDescent="0.25">
      <c r="A813">
        <v>2882</v>
      </c>
      <c r="B813" s="3" t="s">
        <v>2882</v>
      </c>
      <c r="C813" s="3" t="s">
        <v>6992</v>
      </c>
      <c r="D813" s="9">
        <v>750</v>
      </c>
      <c r="E813" s="8">
        <v>252</v>
      </c>
      <c r="F813" t="s">
        <v>8220</v>
      </c>
      <c r="G813" t="s">
        <v>8223</v>
      </c>
      <c r="H813" t="s">
        <v>8245</v>
      </c>
      <c r="I813">
        <v>1462112318</v>
      </c>
      <c r="J813">
        <v>1459520318</v>
      </c>
      <c r="K813" t="b">
        <v>0</v>
      </c>
      <c r="L813">
        <v>4</v>
      </c>
      <c r="M813" t="b">
        <v>0</v>
      </c>
      <c r="N813" t="s">
        <v>8269</v>
      </c>
      <c r="O813" s="10">
        <v>34</v>
      </c>
      <c r="P813">
        <v>63</v>
      </c>
      <c r="Q813" t="s">
        <v>8324</v>
      </c>
      <c r="R813" t="s">
        <v>8327</v>
      </c>
      <c r="S813" s="14">
        <v>42461.596273148149</v>
      </c>
      <c r="T813" s="14">
        <v>42491.596273148149</v>
      </c>
    </row>
    <row r="814" spans="1:20" ht="285" x14ac:dyDescent="0.25">
      <c r="A814">
        <v>3545</v>
      </c>
      <c r="B814" s="3" t="s">
        <v>3544</v>
      </c>
      <c r="C814" s="3" t="s">
        <v>7655</v>
      </c>
      <c r="D814" s="9">
        <v>250</v>
      </c>
      <c r="E814" s="8">
        <v>251</v>
      </c>
      <c r="F814" t="s">
        <v>8218</v>
      </c>
      <c r="G814" t="s">
        <v>8223</v>
      </c>
      <c r="H814" t="s">
        <v>8245</v>
      </c>
      <c r="I814">
        <v>1428780159</v>
      </c>
      <c r="J814">
        <v>1426188159</v>
      </c>
      <c r="K814" t="b">
        <v>0</v>
      </c>
      <c r="L814">
        <v>8</v>
      </c>
      <c r="M814" t="b">
        <v>1</v>
      </c>
      <c r="N814" t="s">
        <v>8269</v>
      </c>
      <c r="O814" s="10">
        <v>100</v>
      </c>
      <c r="P814">
        <v>31.38</v>
      </c>
      <c r="Q814" t="s">
        <v>8324</v>
      </c>
      <c r="R814" t="s">
        <v>8327</v>
      </c>
      <c r="S814" s="14">
        <v>42075.807395833333</v>
      </c>
      <c r="T814" s="14">
        <v>42105.807395833333</v>
      </c>
    </row>
    <row r="815" spans="1:20" ht="285" x14ac:dyDescent="0.25">
      <c r="A815">
        <v>3867</v>
      </c>
      <c r="B815" s="3" t="s">
        <v>3864</v>
      </c>
      <c r="C815" s="3" t="s">
        <v>7976</v>
      </c>
      <c r="D815" s="9">
        <v>2000</v>
      </c>
      <c r="E815" s="8">
        <v>251</v>
      </c>
      <c r="F815" t="s">
        <v>8220</v>
      </c>
      <c r="G815" t="s">
        <v>8223</v>
      </c>
      <c r="H815" t="s">
        <v>8245</v>
      </c>
      <c r="I815">
        <v>1466278339</v>
      </c>
      <c r="J815">
        <v>1463686339</v>
      </c>
      <c r="K815" t="b">
        <v>0</v>
      </c>
      <c r="L815">
        <v>5</v>
      </c>
      <c r="M815" t="b">
        <v>0</v>
      </c>
      <c r="N815" t="s">
        <v>8269</v>
      </c>
      <c r="O815" s="10">
        <v>13</v>
      </c>
      <c r="P815">
        <v>50.2</v>
      </c>
      <c r="Q815" t="s">
        <v>8324</v>
      </c>
      <c r="R815" t="s">
        <v>8327</v>
      </c>
      <c r="S815" s="14">
        <v>42509.814108796301</v>
      </c>
      <c r="T815" s="14">
        <v>42539.814108796301</v>
      </c>
    </row>
    <row r="816" spans="1:20" ht="255" x14ac:dyDescent="0.25">
      <c r="A816">
        <v>3336</v>
      </c>
      <c r="B816" s="3" t="s">
        <v>3336</v>
      </c>
      <c r="C816" s="3" t="s">
        <v>7446</v>
      </c>
      <c r="D816" s="9">
        <v>250</v>
      </c>
      <c r="E816" s="8">
        <v>250</v>
      </c>
      <c r="F816" t="s">
        <v>8218</v>
      </c>
      <c r="G816" t="s">
        <v>8224</v>
      </c>
      <c r="H816" t="s">
        <v>8246</v>
      </c>
      <c r="I816">
        <v>1459845246</v>
      </c>
      <c r="J816">
        <v>1457429646</v>
      </c>
      <c r="K816" t="b">
        <v>0</v>
      </c>
      <c r="L816">
        <v>9</v>
      </c>
      <c r="M816" t="b">
        <v>1</v>
      </c>
      <c r="N816" t="s">
        <v>8269</v>
      </c>
      <c r="O816" s="10">
        <v>100</v>
      </c>
      <c r="P816">
        <v>27.78</v>
      </c>
      <c r="Q816" t="s">
        <v>8324</v>
      </c>
      <c r="R816" t="s">
        <v>8327</v>
      </c>
      <c r="S816" s="14">
        <v>42437.398680555561</v>
      </c>
      <c r="T816" s="14">
        <v>42465.35701388889</v>
      </c>
    </row>
    <row r="817" spans="1:20" ht="300" x14ac:dyDescent="0.25">
      <c r="A817">
        <v>3442</v>
      </c>
      <c r="B817" s="3" t="s">
        <v>3441</v>
      </c>
      <c r="C817" s="3" t="s">
        <v>7552</v>
      </c>
      <c r="D817" s="9">
        <v>250</v>
      </c>
      <c r="E817" s="8">
        <v>250</v>
      </c>
      <c r="F817" t="s">
        <v>8218</v>
      </c>
      <c r="G817" t="s">
        <v>8223</v>
      </c>
      <c r="H817" t="s">
        <v>8245</v>
      </c>
      <c r="I817">
        <v>1433016672</v>
      </c>
      <c r="J817">
        <v>1430424672</v>
      </c>
      <c r="K817" t="b">
        <v>0</v>
      </c>
      <c r="L817">
        <v>8</v>
      </c>
      <c r="M817" t="b">
        <v>1</v>
      </c>
      <c r="N817" t="s">
        <v>8269</v>
      </c>
      <c r="O817" s="10">
        <v>100</v>
      </c>
      <c r="P817">
        <v>31.25</v>
      </c>
      <c r="Q817" t="s">
        <v>8324</v>
      </c>
      <c r="R817" t="s">
        <v>8327</v>
      </c>
      <c r="S817" s="14">
        <v>42124.841111111105</v>
      </c>
      <c r="T817" s="14">
        <v>42154.841111111105</v>
      </c>
    </row>
    <row r="818" spans="1:20" ht="315" x14ac:dyDescent="0.25">
      <c r="A818">
        <v>3660</v>
      </c>
      <c r="B818" s="3" t="s">
        <v>3657</v>
      </c>
      <c r="C818" s="3" t="s">
        <v>7770</v>
      </c>
      <c r="D818" s="9">
        <v>250</v>
      </c>
      <c r="E818" s="8">
        <v>250</v>
      </c>
      <c r="F818" t="s">
        <v>8218</v>
      </c>
      <c r="G818" t="s">
        <v>8224</v>
      </c>
      <c r="H818" t="s">
        <v>8246</v>
      </c>
      <c r="I818">
        <v>1419368925</v>
      </c>
      <c r="J818">
        <v>1417208925</v>
      </c>
      <c r="K818" t="b">
        <v>0</v>
      </c>
      <c r="L818">
        <v>22</v>
      </c>
      <c r="M818" t="b">
        <v>1</v>
      </c>
      <c r="N818" t="s">
        <v>8269</v>
      </c>
      <c r="O818" s="10">
        <v>100</v>
      </c>
      <c r="P818">
        <v>11.36</v>
      </c>
      <c r="Q818" t="s">
        <v>8324</v>
      </c>
      <c r="R818" t="s">
        <v>8327</v>
      </c>
      <c r="S818" s="14">
        <v>41971.881076388891</v>
      </c>
      <c r="T818" s="14">
        <v>41996.881076388891</v>
      </c>
    </row>
    <row r="819" spans="1:20" ht="300" x14ac:dyDescent="0.25">
      <c r="A819">
        <v>4025</v>
      </c>
      <c r="B819" s="3" t="s">
        <v>4021</v>
      </c>
      <c r="C819" s="3" t="s">
        <v>8130</v>
      </c>
      <c r="D819" s="9">
        <v>5000</v>
      </c>
      <c r="E819" s="8">
        <v>250</v>
      </c>
      <c r="F819" t="s">
        <v>8220</v>
      </c>
      <c r="G819" t="s">
        <v>8229</v>
      </c>
      <c r="H819" t="s">
        <v>8248</v>
      </c>
      <c r="I819">
        <v>1437889336</v>
      </c>
      <c r="J819">
        <v>1432705336</v>
      </c>
      <c r="K819" t="b">
        <v>0</v>
      </c>
      <c r="L819">
        <v>4</v>
      </c>
      <c r="M819" t="b">
        <v>0</v>
      </c>
      <c r="N819" t="s">
        <v>8269</v>
      </c>
      <c r="O819" s="10">
        <v>5</v>
      </c>
      <c r="P819">
        <v>62.5</v>
      </c>
      <c r="Q819" t="s">
        <v>8324</v>
      </c>
      <c r="R819" t="s">
        <v>8327</v>
      </c>
      <c r="S819" s="14">
        <v>42151.237685185188</v>
      </c>
      <c r="T819" s="14">
        <v>42211.237685185188</v>
      </c>
    </row>
    <row r="820" spans="1:20" ht="210" x14ac:dyDescent="0.25">
      <c r="A820">
        <v>4059</v>
      </c>
      <c r="B820" s="3" t="s">
        <v>4055</v>
      </c>
      <c r="C820" s="3" t="s">
        <v>8163</v>
      </c>
      <c r="D820" s="9">
        <v>10000</v>
      </c>
      <c r="E820" s="8">
        <v>250</v>
      </c>
      <c r="F820" t="s">
        <v>8220</v>
      </c>
      <c r="G820" t="s">
        <v>8228</v>
      </c>
      <c r="H820" t="s">
        <v>8250</v>
      </c>
      <c r="I820">
        <v>1410836400</v>
      </c>
      <c r="J820">
        <v>1408116152</v>
      </c>
      <c r="K820" t="b">
        <v>0</v>
      </c>
      <c r="L820">
        <v>7</v>
      </c>
      <c r="M820" t="b">
        <v>0</v>
      </c>
      <c r="N820" t="s">
        <v>8269</v>
      </c>
      <c r="O820" s="10">
        <v>3</v>
      </c>
      <c r="P820">
        <v>35.71</v>
      </c>
      <c r="Q820" t="s">
        <v>8324</v>
      </c>
      <c r="R820" t="s">
        <v>8327</v>
      </c>
      <c r="S820" s="14">
        <v>41866.640648148146</v>
      </c>
      <c r="T820" s="14">
        <v>41898.125</v>
      </c>
    </row>
    <row r="821" spans="1:20" ht="270" x14ac:dyDescent="0.25">
      <c r="A821">
        <v>3670</v>
      </c>
      <c r="B821" s="3" t="s">
        <v>3667</v>
      </c>
      <c r="C821" s="3" t="s">
        <v>7780</v>
      </c>
      <c r="D821" s="9">
        <v>220</v>
      </c>
      <c r="E821" s="8">
        <v>241</v>
      </c>
      <c r="F821" t="s">
        <v>8218</v>
      </c>
      <c r="G821" t="s">
        <v>8224</v>
      </c>
      <c r="H821" t="s">
        <v>8246</v>
      </c>
      <c r="I821">
        <v>1433113200</v>
      </c>
      <c r="J821">
        <v>1431951611</v>
      </c>
      <c r="K821" t="b">
        <v>0</v>
      </c>
      <c r="L821">
        <v>12</v>
      </c>
      <c r="M821" t="b">
        <v>1</v>
      </c>
      <c r="N821" t="s">
        <v>8269</v>
      </c>
      <c r="O821" s="10">
        <v>110</v>
      </c>
      <c r="P821">
        <v>20.079999999999998</v>
      </c>
      <c r="Q821" t="s">
        <v>8324</v>
      </c>
      <c r="R821" t="s">
        <v>8327</v>
      </c>
      <c r="S821" s="14">
        <v>42142.514016203699</v>
      </c>
      <c r="T821" s="14">
        <v>42155.958333333328</v>
      </c>
    </row>
    <row r="822" spans="1:20" ht="285" x14ac:dyDescent="0.25">
      <c r="A822">
        <v>4089</v>
      </c>
      <c r="B822" s="3" t="s">
        <v>4085</v>
      </c>
      <c r="C822" s="3" t="s">
        <v>8192</v>
      </c>
      <c r="D822" s="9">
        <v>5000</v>
      </c>
      <c r="E822" s="8">
        <v>240</v>
      </c>
      <c r="F822" t="s">
        <v>8220</v>
      </c>
      <c r="G822" t="s">
        <v>8223</v>
      </c>
      <c r="H822" t="s">
        <v>8245</v>
      </c>
      <c r="I822">
        <v>1433093700</v>
      </c>
      <c r="J822">
        <v>1430242488</v>
      </c>
      <c r="K822" t="b">
        <v>0</v>
      </c>
      <c r="L822">
        <v>8</v>
      </c>
      <c r="M822" t="b">
        <v>0</v>
      </c>
      <c r="N822" t="s">
        <v>8269</v>
      </c>
      <c r="O822" s="10">
        <v>5</v>
      </c>
      <c r="P822">
        <v>30</v>
      </c>
      <c r="Q822" t="s">
        <v>8324</v>
      </c>
      <c r="R822" t="s">
        <v>8327</v>
      </c>
      <c r="S822" s="14">
        <v>42122.732499999998</v>
      </c>
      <c r="T822" s="14">
        <v>42155.732638888891</v>
      </c>
    </row>
    <row r="823" spans="1:20" ht="270" x14ac:dyDescent="0.25">
      <c r="A823">
        <v>3663</v>
      </c>
      <c r="B823" s="3" t="s">
        <v>3660</v>
      </c>
      <c r="C823" s="3" t="s">
        <v>7773</v>
      </c>
      <c r="D823" s="9">
        <v>225</v>
      </c>
      <c r="E823" s="8">
        <v>234</v>
      </c>
      <c r="F823" t="s">
        <v>8218</v>
      </c>
      <c r="G823" t="s">
        <v>8224</v>
      </c>
      <c r="H823" t="s">
        <v>8246</v>
      </c>
      <c r="I823">
        <v>1482321030</v>
      </c>
      <c r="J823">
        <v>1477133430</v>
      </c>
      <c r="K823" t="b">
        <v>0</v>
      </c>
      <c r="L823">
        <v>9</v>
      </c>
      <c r="M823" t="b">
        <v>1</v>
      </c>
      <c r="N823" t="s">
        <v>8269</v>
      </c>
      <c r="O823" s="10">
        <v>104</v>
      </c>
      <c r="P823">
        <v>26</v>
      </c>
      <c r="Q823" t="s">
        <v>8324</v>
      </c>
      <c r="R823" t="s">
        <v>8327</v>
      </c>
      <c r="S823" s="14">
        <v>42665.451736111107</v>
      </c>
      <c r="T823" s="14">
        <v>42725.493402777778</v>
      </c>
    </row>
    <row r="824" spans="1:20" ht="255" x14ac:dyDescent="0.25">
      <c r="A824">
        <v>3536</v>
      </c>
      <c r="B824" s="3" t="s">
        <v>3535</v>
      </c>
      <c r="C824" s="3" t="s">
        <v>7646</v>
      </c>
      <c r="D824" s="9">
        <v>150</v>
      </c>
      <c r="E824" s="8">
        <v>230</v>
      </c>
      <c r="F824" t="s">
        <v>8218</v>
      </c>
      <c r="G824" t="s">
        <v>8224</v>
      </c>
      <c r="H824" t="s">
        <v>8246</v>
      </c>
      <c r="I824">
        <v>1450612740</v>
      </c>
      <c r="J824">
        <v>1448040425</v>
      </c>
      <c r="K824" t="b">
        <v>0</v>
      </c>
      <c r="L824">
        <v>17</v>
      </c>
      <c r="M824" t="b">
        <v>1</v>
      </c>
      <c r="N824" t="s">
        <v>8269</v>
      </c>
      <c r="O824" s="10">
        <v>153</v>
      </c>
      <c r="P824">
        <v>13.53</v>
      </c>
      <c r="Q824" t="s">
        <v>8324</v>
      </c>
      <c r="R824" t="s">
        <v>8327</v>
      </c>
      <c r="S824" s="14">
        <v>42328.727141203708</v>
      </c>
      <c r="T824" s="14">
        <v>42358.499305555553</v>
      </c>
    </row>
    <row r="825" spans="1:20" ht="285" x14ac:dyDescent="0.25">
      <c r="A825">
        <v>3134</v>
      </c>
      <c r="B825" s="3" t="s">
        <v>3134</v>
      </c>
      <c r="C825" s="3" t="s">
        <v>7244</v>
      </c>
      <c r="D825" s="9">
        <v>1000</v>
      </c>
      <c r="E825" s="8">
        <v>225</v>
      </c>
      <c r="F825" t="s">
        <v>8221</v>
      </c>
      <c r="G825" t="s">
        <v>8224</v>
      </c>
      <c r="H825" t="s">
        <v>8246</v>
      </c>
      <c r="I825">
        <v>1490631419</v>
      </c>
      <c r="J825">
        <v>1488820619</v>
      </c>
      <c r="K825" t="b">
        <v>0</v>
      </c>
      <c r="L825">
        <v>12</v>
      </c>
      <c r="M825" t="b">
        <v>0</v>
      </c>
      <c r="N825" t="s">
        <v>8269</v>
      </c>
      <c r="O825" s="10">
        <v>23</v>
      </c>
      <c r="P825">
        <v>18.75</v>
      </c>
      <c r="Q825" t="s">
        <v>8324</v>
      </c>
      <c r="R825" t="s">
        <v>8327</v>
      </c>
      <c r="S825" s="14">
        <v>42800.720127314817</v>
      </c>
      <c r="T825" s="14">
        <v>42821.678460648152</v>
      </c>
    </row>
    <row r="826" spans="1:20" ht="270" x14ac:dyDescent="0.25">
      <c r="A826">
        <v>3830</v>
      </c>
      <c r="B826" s="3" t="s">
        <v>3827</v>
      </c>
      <c r="C826" s="3" t="s">
        <v>7939</v>
      </c>
      <c r="D826" s="9">
        <v>100</v>
      </c>
      <c r="E826" s="8">
        <v>225</v>
      </c>
      <c r="F826" t="s">
        <v>8218</v>
      </c>
      <c r="G826" t="s">
        <v>8223</v>
      </c>
      <c r="H826" t="s">
        <v>8245</v>
      </c>
      <c r="I826">
        <v>1464371211</v>
      </c>
      <c r="J826">
        <v>1463161611</v>
      </c>
      <c r="K826" t="b">
        <v>0</v>
      </c>
      <c r="L826">
        <v>3</v>
      </c>
      <c r="M826" t="b">
        <v>1</v>
      </c>
      <c r="N826" t="s">
        <v>8269</v>
      </c>
      <c r="O826" s="10">
        <v>225</v>
      </c>
      <c r="P826">
        <v>75</v>
      </c>
      <c r="Q826" t="s">
        <v>8324</v>
      </c>
      <c r="R826" t="s">
        <v>8327</v>
      </c>
      <c r="S826" s="14">
        <v>42503.740868055553</v>
      </c>
      <c r="T826" s="14">
        <v>42517.740868055553</v>
      </c>
    </row>
    <row r="827" spans="1:20" ht="285" x14ac:dyDescent="0.25">
      <c r="A827">
        <v>4044</v>
      </c>
      <c r="B827" s="3" t="s">
        <v>4040</v>
      </c>
      <c r="C827" s="3" t="s">
        <v>8148</v>
      </c>
      <c r="D827" s="9">
        <v>600</v>
      </c>
      <c r="E827" s="8">
        <v>225</v>
      </c>
      <c r="F827" t="s">
        <v>8220</v>
      </c>
      <c r="G827" t="s">
        <v>8223</v>
      </c>
      <c r="H827" t="s">
        <v>8245</v>
      </c>
      <c r="I827">
        <v>1428642000</v>
      </c>
      <c r="J827">
        <v>1426050982</v>
      </c>
      <c r="K827" t="b">
        <v>0</v>
      </c>
      <c r="L827">
        <v>4</v>
      </c>
      <c r="M827" t="b">
        <v>0</v>
      </c>
      <c r="N827" t="s">
        <v>8269</v>
      </c>
      <c r="O827" s="10">
        <v>38</v>
      </c>
      <c r="P827">
        <v>56.25</v>
      </c>
      <c r="Q827" t="s">
        <v>8324</v>
      </c>
      <c r="R827" t="s">
        <v>8327</v>
      </c>
      <c r="S827" s="14">
        <v>42074.219699074078</v>
      </c>
      <c r="T827" s="14">
        <v>42104.208333333328</v>
      </c>
    </row>
    <row r="828" spans="1:20" ht="255" x14ac:dyDescent="0.25">
      <c r="A828">
        <v>4088</v>
      </c>
      <c r="B828" s="3" t="s">
        <v>4084</v>
      </c>
      <c r="C828" s="3" t="s">
        <v>8191</v>
      </c>
      <c r="D828" s="9">
        <v>2000</v>
      </c>
      <c r="E828" s="8">
        <v>216</v>
      </c>
      <c r="F828" t="s">
        <v>8220</v>
      </c>
      <c r="G828" t="s">
        <v>8224</v>
      </c>
      <c r="H828" t="s">
        <v>8246</v>
      </c>
      <c r="I828">
        <v>1421403960</v>
      </c>
      <c r="J828">
        <v>1418827324</v>
      </c>
      <c r="K828" t="b">
        <v>0</v>
      </c>
      <c r="L828">
        <v>3</v>
      </c>
      <c r="M828" t="b">
        <v>0</v>
      </c>
      <c r="N828" t="s">
        <v>8269</v>
      </c>
      <c r="O828" s="10">
        <v>11</v>
      </c>
      <c r="P828">
        <v>72</v>
      </c>
      <c r="Q828" t="s">
        <v>8324</v>
      </c>
      <c r="R828" t="s">
        <v>8327</v>
      </c>
      <c r="S828" s="14">
        <v>41990.612546296295</v>
      </c>
      <c r="T828" s="14">
        <v>42020.434722222228</v>
      </c>
    </row>
    <row r="829" spans="1:20" ht="270" x14ac:dyDescent="0.25">
      <c r="A829">
        <v>4027</v>
      </c>
      <c r="B829" s="3" t="s">
        <v>4023</v>
      </c>
      <c r="C829" s="3" t="s">
        <v>8132</v>
      </c>
      <c r="D829" s="9">
        <v>3000</v>
      </c>
      <c r="E829" s="8">
        <v>215</v>
      </c>
      <c r="F829" t="s">
        <v>8220</v>
      </c>
      <c r="G829" t="s">
        <v>8223</v>
      </c>
      <c r="H829" t="s">
        <v>8245</v>
      </c>
      <c r="I829">
        <v>1487811600</v>
      </c>
      <c r="J829">
        <v>1486077481</v>
      </c>
      <c r="K829" t="b">
        <v>0</v>
      </c>
      <c r="L829">
        <v>7</v>
      </c>
      <c r="M829" t="b">
        <v>0</v>
      </c>
      <c r="N829" t="s">
        <v>8269</v>
      </c>
      <c r="O829" s="10">
        <v>7</v>
      </c>
      <c r="P829">
        <v>30.71</v>
      </c>
      <c r="Q829" t="s">
        <v>8324</v>
      </c>
      <c r="R829" t="s">
        <v>8327</v>
      </c>
      <c r="S829" s="14">
        <v>42768.97084490741</v>
      </c>
      <c r="T829" s="14">
        <v>42789.041666666672</v>
      </c>
    </row>
    <row r="830" spans="1:20" ht="285" x14ac:dyDescent="0.25">
      <c r="A830">
        <v>3978</v>
      </c>
      <c r="B830" s="3" t="s">
        <v>3975</v>
      </c>
      <c r="C830" s="3" t="s">
        <v>8085</v>
      </c>
      <c r="D830" s="9">
        <v>2000</v>
      </c>
      <c r="E830" s="8">
        <v>214</v>
      </c>
      <c r="F830" t="s">
        <v>8220</v>
      </c>
      <c r="G830" t="s">
        <v>8223</v>
      </c>
      <c r="H830" t="s">
        <v>8245</v>
      </c>
      <c r="I830">
        <v>1422717953</v>
      </c>
      <c r="J830">
        <v>1417533953</v>
      </c>
      <c r="K830" t="b">
        <v>0</v>
      </c>
      <c r="L830">
        <v>8</v>
      </c>
      <c r="M830" t="b">
        <v>0</v>
      </c>
      <c r="N830" t="s">
        <v>8269</v>
      </c>
      <c r="O830" s="10">
        <v>11</v>
      </c>
      <c r="P830">
        <v>26.75</v>
      </c>
      <c r="Q830" t="s">
        <v>8324</v>
      </c>
      <c r="R830" t="s">
        <v>8327</v>
      </c>
      <c r="S830" s="14">
        <v>41975.642974537041</v>
      </c>
      <c r="T830" s="14">
        <v>42035.642974537041</v>
      </c>
    </row>
    <row r="831" spans="1:20" ht="285" x14ac:dyDescent="0.25">
      <c r="A831">
        <v>3969</v>
      </c>
      <c r="B831" s="3" t="s">
        <v>3966</v>
      </c>
      <c r="C831" s="3" t="s">
        <v>8076</v>
      </c>
      <c r="D831" s="9">
        <v>2825</v>
      </c>
      <c r="E831" s="8">
        <v>211</v>
      </c>
      <c r="F831" t="s">
        <v>8220</v>
      </c>
      <c r="G831" t="s">
        <v>8223</v>
      </c>
      <c r="H831" t="s">
        <v>8245</v>
      </c>
      <c r="I831">
        <v>1472442900</v>
      </c>
      <c r="J831">
        <v>1471638646</v>
      </c>
      <c r="K831" t="b">
        <v>0</v>
      </c>
      <c r="L831">
        <v>6</v>
      </c>
      <c r="M831" t="b">
        <v>0</v>
      </c>
      <c r="N831" t="s">
        <v>8269</v>
      </c>
      <c r="O831" s="10">
        <v>7</v>
      </c>
      <c r="P831">
        <v>35.17</v>
      </c>
      <c r="Q831" t="s">
        <v>8324</v>
      </c>
      <c r="R831" t="s">
        <v>8327</v>
      </c>
      <c r="S831" s="14">
        <v>42601.854699074072</v>
      </c>
      <c r="T831" s="14">
        <v>42611.163194444445</v>
      </c>
    </row>
    <row r="832" spans="1:20" ht="210" x14ac:dyDescent="0.25">
      <c r="A832">
        <v>3972</v>
      </c>
      <c r="B832" s="3" t="s">
        <v>3969</v>
      </c>
      <c r="C832" s="3" t="s">
        <v>8079</v>
      </c>
      <c r="D832" s="9">
        <v>1000</v>
      </c>
      <c r="E832" s="8">
        <v>211</v>
      </c>
      <c r="F832" t="s">
        <v>8220</v>
      </c>
      <c r="G832" t="s">
        <v>8223</v>
      </c>
      <c r="H832" t="s">
        <v>8245</v>
      </c>
      <c r="I832">
        <v>1423186634</v>
      </c>
      <c r="J832">
        <v>1418002634</v>
      </c>
      <c r="K832" t="b">
        <v>0</v>
      </c>
      <c r="L832">
        <v>8</v>
      </c>
      <c r="M832" t="b">
        <v>0</v>
      </c>
      <c r="N832" t="s">
        <v>8269</v>
      </c>
      <c r="O832" s="10">
        <v>21</v>
      </c>
      <c r="P832">
        <v>26.38</v>
      </c>
      <c r="Q832" t="s">
        <v>8324</v>
      </c>
      <c r="R832" t="s">
        <v>8327</v>
      </c>
      <c r="S832" s="14">
        <v>41981.067523148144</v>
      </c>
      <c r="T832" s="14">
        <v>42041.067523148144</v>
      </c>
    </row>
    <row r="833" spans="1:20" ht="285" x14ac:dyDescent="0.25">
      <c r="A833">
        <v>4091</v>
      </c>
      <c r="B833" s="3" t="s">
        <v>4087</v>
      </c>
      <c r="C833" s="3" t="s">
        <v>8194</v>
      </c>
      <c r="D833" s="9">
        <v>1600</v>
      </c>
      <c r="E833" s="8">
        <v>204</v>
      </c>
      <c r="F833" t="s">
        <v>8220</v>
      </c>
      <c r="G833" t="s">
        <v>8223</v>
      </c>
      <c r="H833" t="s">
        <v>8245</v>
      </c>
      <c r="I833">
        <v>1421410151</v>
      </c>
      <c r="J833">
        <v>1418818151</v>
      </c>
      <c r="K833" t="b">
        <v>0</v>
      </c>
      <c r="L833">
        <v>8</v>
      </c>
      <c r="M833" t="b">
        <v>0</v>
      </c>
      <c r="N833" t="s">
        <v>8269</v>
      </c>
      <c r="O833" s="10">
        <v>13</v>
      </c>
      <c r="P833">
        <v>25.5</v>
      </c>
      <c r="Q833" t="s">
        <v>8324</v>
      </c>
      <c r="R833" t="s">
        <v>8327</v>
      </c>
      <c r="S833" s="14">
        <v>41990.506377314814</v>
      </c>
      <c r="T833" s="14">
        <v>42020.506377314814</v>
      </c>
    </row>
    <row r="834" spans="1:20" ht="105" x14ac:dyDescent="0.25">
      <c r="A834">
        <v>3746</v>
      </c>
      <c r="B834" s="3" t="s">
        <v>3743</v>
      </c>
      <c r="C834" s="3" t="s">
        <v>7856</v>
      </c>
      <c r="D834" s="9">
        <v>8500</v>
      </c>
      <c r="E834" s="8">
        <v>202</v>
      </c>
      <c r="F834" t="s">
        <v>8220</v>
      </c>
      <c r="G834" t="s">
        <v>8223</v>
      </c>
      <c r="H834" t="s">
        <v>8245</v>
      </c>
      <c r="I834">
        <v>1475918439</v>
      </c>
      <c r="J834">
        <v>1473326439</v>
      </c>
      <c r="K834" t="b">
        <v>0</v>
      </c>
      <c r="L834">
        <v>1</v>
      </c>
      <c r="M834" t="b">
        <v>0</v>
      </c>
      <c r="N834" t="s">
        <v>8269</v>
      </c>
      <c r="O834" s="10">
        <v>2</v>
      </c>
      <c r="P834">
        <v>202</v>
      </c>
      <c r="Q834" t="s">
        <v>8324</v>
      </c>
      <c r="R834" t="s">
        <v>8327</v>
      </c>
      <c r="S834" s="14">
        <v>42621.389340277776</v>
      </c>
      <c r="T834" s="14">
        <v>42651.389340277776</v>
      </c>
    </row>
    <row r="835" spans="1:20" ht="225" x14ac:dyDescent="0.25">
      <c r="A835">
        <v>3588</v>
      </c>
      <c r="B835" s="3" t="s">
        <v>3587</v>
      </c>
      <c r="C835" s="3" t="s">
        <v>7698</v>
      </c>
      <c r="D835" s="9">
        <v>200</v>
      </c>
      <c r="E835" s="8">
        <v>201</v>
      </c>
      <c r="F835" t="s">
        <v>8218</v>
      </c>
      <c r="G835" t="s">
        <v>8224</v>
      </c>
      <c r="H835" t="s">
        <v>8246</v>
      </c>
      <c r="I835">
        <v>1430348400</v>
      </c>
      <c r="J835">
        <v>1428436410</v>
      </c>
      <c r="K835" t="b">
        <v>0</v>
      </c>
      <c r="L835">
        <v>11</v>
      </c>
      <c r="M835" t="b">
        <v>1</v>
      </c>
      <c r="N835" t="s">
        <v>8269</v>
      </c>
      <c r="O835" s="10">
        <v>101</v>
      </c>
      <c r="P835">
        <v>18.27</v>
      </c>
      <c r="Q835" t="s">
        <v>8324</v>
      </c>
      <c r="R835" t="s">
        <v>8327</v>
      </c>
      <c r="S835" s="14">
        <v>42101.828819444447</v>
      </c>
      <c r="T835" s="14">
        <v>42123.958333333328</v>
      </c>
    </row>
    <row r="836" spans="1:20" ht="225" x14ac:dyDescent="0.25">
      <c r="A836">
        <v>4003</v>
      </c>
      <c r="B836" s="3" t="s">
        <v>3999</v>
      </c>
      <c r="C836" s="3" t="s">
        <v>8071</v>
      </c>
      <c r="D836" s="9">
        <v>2000</v>
      </c>
      <c r="E836" s="8">
        <v>201</v>
      </c>
      <c r="F836" t="s">
        <v>8220</v>
      </c>
      <c r="G836" t="s">
        <v>8223</v>
      </c>
      <c r="H836" t="s">
        <v>8245</v>
      </c>
      <c r="I836">
        <v>1424009147</v>
      </c>
      <c r="J836">
        <v>1421417147</v>
      </c>
      <c r="K836" t="b">
        <v>0</v>
      </c>
      <c r="L836">
        <v>2</v>
      </c>
      <c r="M836" t="b">
        <v>0</v>
      </c>
      <c r="N836" t="s">
        <v>8269</v>
      </c>
      <c r="O836" s="10">
        <v>10</v>
      </c>
      <c r="P836">
        <v>100.5</v>
      </c>
      <c r="Q836" t="s">
        <v>8324</v>
      </c>
      <c r="R836" t="s">
        <v>8327</v>
      </c>
      <c r="S836" s="14">
        <v>42020.587349537032</v>
      </c>
      <c r="T836" s="14">
        <v>42050.587349537032</v>
      </c>
    </row>
    <row r="837" spans="1:20" ht="195" x14ac:dyDescent="0.25">
      <c r="A837">
        <v>3415</v>
      </c>
      <c r="B837" s="3" t="s">
        <v>3414</v>
      </c>
      <c r="C837" s="3" t="s">
        <v>7525</v>
      </c>
      <c r="D837" s="9">
        <v>200</v>
      </c>
      <c r="E837" s="8">
        <v>200</v>
      </c>
      <c r="F837" t="s">
        <v>8218</v>
      </c>
      <c r="G837" t="s">
        <v>8223</v>
      </c>
      <c r="H837" t="s">
        <v>8245</v>
      </c>
      <c r="I837">
        <v>1460935800</v>
      </c>
      <c r="J837">
        <v>1459999656</v>
      </c>
      <c r="K837" t="b">
        <v>0</v>
      </c>
      <c r="L837">
        <v>9</v>
      </c>
      <c r="M837" t="b">
        <v>1</v>
      </c>
      <c r="N837" t="s">
        <v>8269</v>
      </c>
      <c r="O837" s="10">
        <v>100</v>
      </c>
      <c r="P837">
        <v>22.22</v>
      </c>
      <c r="Q837" t="s">
        <v>8324</v>
      </c>
      <c r="R837" t="s">
        <v>8327</v>
      </c>
      <c r="S837" s="14">
        <v>42467.144166666665</v>
      </c>
      <c r="T837" s="14">
        <v>42477.979166666672</v>
      </c>
    </row>
    <row r="838" spans="1:20" ht="255" x14ac:dyDescent="0.25">
      <c r="A838">
        <v>4034</v>
      </c>
      <c r="B838" s="3" t="s">
        <v>4030</v>
      </c>
      <c r="C838" s="3" t="s">
        <v>8139</v>
      </c>
      <c r="D838" s="9">
        <v>13500</v>
      </c>
      <c r="E838" s="8">
        <v>200</v>
      </c>
      <c r="F838" t="s">
        <v>8220</v>
      </c>
      <c r="G838" t="s">
        <v>8223</v>
      </c>
      <c r="H838" t="s">
        <v>8245</v>
      </c>
      <c r="I838">
        <v>1428097450</v>
      </c>
      <c r="J838">
        <v>1425509050</v>
      </c>
      <c r="K838" t="b">
        <v>0</v>
      </c>
      <c r="L838">
        <v>2</v>
      </c>
      <c r="M838" t="b">
        <v>0</v>
      </c>
      <c r="N838" t="s">
        <v>8269</v>
      </c>
      <c r="O838" s="10">
        <v>1</v>
      </c>
      <c r="P838">
        <v>100</v>
      </c>
      <c r="Q838" t="s">
        <v>8324</v>
      </c>
      <c r="R838" t="s">
        <v>8327</v>
      </c>
      <c r="S838" s="14">
        <v>42067.947337962964</v>
      </c>
      <c r="T838" s="14">
        <v>42097.905671296292</v>
      </c>
    </row>
    <row r="839" spans="1:20" ht="255" x14ac:dyDescent="0.25">
      <c r="A839">
        <v>3429</v>
      </c>
      <c r="B839" s="3" t="s">
        <v>3428</v>
      </c>
      <c r="C839" s="3" t="s">
        <v>7539</v>
      </c>
      <c r="D839" s="9">
        <v>150</v>
      </c>
      <c r="E839" s="8">
        <v>195</v>
      </c>
      <c r="F839" t="s">
        <v>8218</v>
      </c>
      <c r="G839" t="s">
        <v>8224</v>
      </c>
      <c r="H839" t="s">
        <v>8246</v>
      </c>
      <c r="I839">
        <v>1478046661</v>
      </c>
      <c r="J839">
        <v>1476837061</v>
      </c>
      <c r="K839" t="b">
        <v>0</v>
      </c>
      <c r="L839">
        <v>12</v>
      </c>
      <c r="M839" t="b">
        <v>1</v>
      </c>
      <c r="N839" t="s">
        <v>8269</v>
      </c>
      <c r="O839" s="10">
        <v>130</v>
      </c>
      <c r="P839">
        <v>16.25</v>
      </c>
      <c r="Q839" t="s">
        <v>8324</v>
      </c>
      <c r="R839" t="s">
        <v>8327</v>
      </c>
      <c r="S839" s="14">
        <v>42662.021539351852</v>
      </c>
      <c r="T839" s="14">
        <v>42676.021539351852</v>
      </c>
    </row>
    <row r="840" spans="1:20" ht="165" x14ac:dyDescent="0.25">
      <c r="A840">
        <v>3946</v>
      </c>
      <c r="B840" s="3" t="s">
        <v>3943</v>
      </c>
      <c r="C840" s="3" t="s">
        <v>8054</v>
      </c>
      <c r="D840" s="9">
        <v>6000</v>
      </c>
      <c r="E840" s="8">
        <v>195</v>
      </c>
      <c r="F840" t="s">
        <v>8220</v>
      </c>
      <c r="G840" t="s">
        <v>8223</v>
      </c>
      <c r="H840" t="s">
        <v>8245</v>
      </c>
      <c r="I840">
        <v>1425110400</v>
      </c>
      <c r="J840">
        <v>1422388822</v>
      </c>
      <c r="K840" t="b">
        <v>0</v>
      </c>
      <c r="L840">
        <v>5</v>
      </c>
      <c r="M840" t="b">
        <v>0</v>
      </c>
      <c r="N840" t="s">
        <v>8269</v>
      </c>
      <c r="O840" s="10">
        <v>3</v>
      </c>
      <c r="P840">
        <v>39</v>
      </c>
      <c r="Q840" t="s">
        <v>8324</v>
      </c>
      <c r="R840" t="s">
        <v>8327</v>
      </c>
      <c r="S840" s="14">
        <v>42031.833587962959</v>
      </c>
      <c r="T840" s="14">
        <v>42063.333333333328</v>
      </c>
    </row>
    <row r="841" spans="1:20" ht="255" x14ac:dyDescent="0.25">
      <c r="A841">
        <v>3846</v>
      </c>
      <c r="B841" s="3" t="s">
        <v>3843</v>
      </c>
      <c r="C841" s="3" t="s">
        <v>7955</v>
      </c>
      <c r="D841" s="9">
        <v>7000</v>
      </c>
      <c r="E841" s="8">
        <v>189</v>
      </c>
      <c r="F841" t="s">
        <v>8220</v>
      </c>
      <c r="G841" t="s">
        <v>8223</v>
      </c>
      <c r="H841" t="s">
        <v>8245</v>
      </c>
      <c r="I841">
        <v>1412405940</v>
      </c>
      <c r="J841">
        <v>1409721542</v>
      </c>
      <c r="K841" t="b">
        <v>1</v>
      </c>
      <c r="L841">
        <v>8</v>
      </c>
      <c r="M841" t="b">
        <v>0</v>
      </c>
      <c r="N841" t="s">
        <v>8269</v>
      </c>
      <c r="O841" s="10">
        <v>3</v>
      </c>
      <c r="P841">
        <v>23.63</v>
      </c>
      <c r="Q841" t="s">
        <v>8324</v>
      </c>
      <c r="R841" t="s">
        <v>8327</v>
      </c>
      <c r="S841" s="14">
        <v>41885.221550925926</v>
      </c>
      <c r="T841" s="14">
        <v>41916.290972222225</v>
      </c>
    </row>
    <row r="842" spans="1:20" ht="180" x14ac:dyDescent="0.25">
      <c r="A842">
        <v>2884</v>
      </c>
      <c r="B842" s="3" t="s">
        <v>2884</v>
      </c>
      <c r="C842" s="3" t="s">
        <v>6994</v>
      </c>
      <c r="D842" s="9">
        <v>45000</v>
      </c>
      <c r="E842" s="8">
        <v>185</v>
      </c>
      <c r="F842" t="s">
        <v>8220</v>
      </c>
      <c r="G842" t="s">
        <v>8223</v>
      </c>
      <c r="H842" t="s">
        <v>8245</v>
      </c>
      <c r="I842">
        <v>1417800435</v>
      </c>
      <c r="J842">
        <v>1415208435</v>
      </c>
      <c r="K842" t="b">
        <v>0</v>
      </c>
      <c r="L842">
        <v>4</v>
      </c>
      <c r="M842" t="b">
        <v>0</v>
      </c>
      <c r="N842" t="s">
        <v>8269</v>
      </c>
      <c r="O842" s="10">
        <v>0</v>
      </c>
      <c r="P842">
        <v>46.25</v>
      </c>
      <c r="Q842" t="s">
        <v>8324</v>
      </c>
      <c r="R842" t="s">
        <v>8327</v>
      </c>
      <c r="S842" s="14">
        <v>41948.727256944447</v>
      </c>
      <c r="T842" s="14">
        <v>41978.727256944447</v>
      </c>
    </row>
    <row r="843" spans="1:20" ht="270" x14ac:dyDescent="0.25">
      <c r="A843">
        <v>3910</v>
      </c>
      <c r="B843" s="3" t="s">
        <v>3907</v>
      </c>
      <c r="C843" s="3" t="s">
        <v>8018</v>
      </c>
      <c r="D843" s="9">
        <v>6000</v>
      </c>
      <c r="E843" s="8">
        <v>185</v>
      </c>
      <c r="F843" t="s">
        <v>8220</v>
      </c>
      <c r="G843" t="s">
        <v>8223</v>
      </c>
      <c r="H843" t="s">
        <v>8245</v>
      </c>
      <c r="I843">
        <v>1441649397</v>
      </c>
      <c r="J843">
        <v>1439057397</v>
      </c>
      <c r="K843" t="b">
        <v>0</v>
      </c>
      <c r="L843">
        <v>3</v>
      </c>
      <c r="M843" t="b">
        <v>0</v>
      </c>
      <c r="N843" t="s">
        <v>8269</v>
      </c>
      <c r="O843" s="10">
        <v>3</v>
      </c>
      <c r="P843">
        <v>61.67</v>
      </c>
      <c r="Q843" t="s">
        <v>8324</v>
      </c>
      <c r="R843" t="s">
        <v>8327</v>
      </c>
      <c r="S843" s="14">
        <v>42224.756909722222</v>
      </c>
      <c r="T843" s="14">
        <v>42254.756909722222</v>
      </c>
    </row>
    <row r="844" spans="1:20" ht="270" x14ac:dyDescent="0.25">
      <c r="A844">
        <v>3508</v>
      </c>
      <c r="B844" s="3" t="s">
        <v>3507</v>
      </c>
      <c r="C844" s="3" t="s">
        <v>7618</v>
      </c>
      <c r="D844" s="9">
        <v>100</v>
      </c>
      <c r="E844" s="8">
        <v>180</v>
      </c>
      <c r="F844" t="s">
        <v>8218</v>
      </c>
      <c r="G844" t="s">
        <v>8224</v>
      </c>
      <c r="H844" t="s">
        <v>8246</v>
      </c>
      <c r="I844">
        <v>1462914000</v>
      </c>
      <c r="J844">
        <v>1460914253</v>
      </c>
      <c r="K844" t="b">
        <v>0</v>
      </c>
      <c r="L844">
        <v>15</v>
      </c>
      <c r="M844" t="b">
        <v>1</v>
      </c>
      <c r="N844" t="s">
        <v>8269</v>
      </c>
      <c r="O844" s="10">
        <v>180</v>
      </c>
      <c r="P844">
        <v>12</v>
      </c>
      <c r="Q844" t="s">
        <v>8324</v>
      </c>
      <c r="R844" t="s">
        <v>8327</v>
      </c>
      <c r="S844" s="14">
        <v>42477.729780092588</v>
      </c>
      <c r="T844" s="14">
        <v>42500.875</v>
      </c>
    </row>
    <row r="845" spans="1:20" ht="285" x14ac:dyDescent="0.25">
      <c r="A845">
        <v>2869</v>
      </c>
      <c r="B845" s="3" t="s">
        <v>2869</v>
      </c>
      <c r="C845" s="3" t="s">
        <v>6979</v>
      </c>
      <c r="D845" s="9">
        <v>20000</v>
      </c>
      <c r="E845" s="8">
        <v>177</v>
      </c>
      <c r="F845" t="s">
        <v>8220</v>
      </c>
      <c r="G845" t="s">
        <v>8223</v>
      </c>
      <c r="H845" t="s">
        <v>8245</v>
      </c>
      <c r="I845">
        <v>1468937681</v>
      </c>
      <c r="J845">
        <v>1466345681</v>
      </c>
      <c r="K845" t="b">
        <v>0</v>
      </c>
      <c r="L845">
        <v>5</v>
      </c>
      <c r="M845" t="b">
        <v>0</v>
      </c>
      <c r="N845" t="s">
        <v>8269</v>
      </c>
      <c r="O845" s="10">
        <v>1</v>
      </c>
      <c r="P845">
        <v>35.4</v>
      </c>
      <c r="Q845" t="s">
        <v>8324</v>
      </c>
      <c r="R845" t="s">
        <v>8327</v>
      </c>
      <c r="S845" s="14">
        <v>42540.593530092592</v>
      </c>
      <c r="T845" s="14">
        <v>42570.593530092592</v>
      </c>
    </row>
    <row r="846" spans="1:20" ht="270" x14ac:dyDescent="0.25">
      <c r="A846">
        <v>3905</v>
      </c>
      <c r="B846" s="3" t="s">
        <v>3902</v>
      </c>
      <c r="C846" s="3" t="s">
        <v>8013</v>
      </c>
      <c r="D846" s="9">
        <v>1500</v>
      </c>
      <c r="E846" s="8">
        <v>173</v>
      </c>
      <c r="F846" t="s">
        <v>8220</v>
      </c>
      <c r="G846" t="s">
        <v>8224</v>
      </c>
      <c r="H846" t="s">
        <v>8246</v>
      </c>
      <c r="I846">
        <v>1434063600</v>
      </c>
      <c r="J846">
        <v>1430405903</v>
      </c>
      <c r="K846" t="b">
        <v>0</v>
      </c>
      <c r="L846">
        <v>7</v>
      </c>
      <c r="M846" t="b">
        <v>0</v>
      </c>
      <c r="N846" t="s">
        <v>8269</v>
      </c>
      <c r="O846" s="10">
        <v>12</v>
      </c>
      <c r="P846">
        <v>24.71</v>
      </c>
      <c r="Q846" t="s">
        <v>8324</v>
      </c>
      <c r="R846" t="s">
        <v>8327</v>
      </c>
      <c r="S846" s="14">
        <v>42124.623877314814</v>
      </c>
      <c r="T846" s="14">
        <v>42166.958333333328</v>
      </c>
    </row>
    <row r="847" spans="1:20" ht="240" x14ac:dyDescent="0.25">
      <c r="A847">
        <v>3896</v>
      </c>
      <c r="B847" s="3" t="s">
        <v>3893</v>
      </c>
      <c r="C847" s="3" t="s">
        <v>8004</v>
      </c>
      <c r="D847" s="9">
        <v>1600</v>
      </c>
      <c r="E847" s="8">
        <v>170</v>
      </c>
      <c r="F847" t="s">
        <v>8220</v>
      </c>
      <c r="G847" t="s">
        <v>8223</v>
      </c>
      <c r="H847" t="s">
        <v>8245</v>
      </c>
      <c r="I847">
        <v>1402979778</v>
      </c>
      <c r="J847">
        <v>1401770178</v>
      </c>
      <c r="K847" t="b">
        <v>0</v>
      </c>
      <c r="L847">
        <v>4</v>
      </c>
      <c r="M847" t="b">
        <v>0</v>
      </c>
      <c r="N847" t="s">
        <v>8269</v>
      </c>
      <c r="O847" s="10">
        <v>11</v>
      </c>
      <c r="P847">
        <v>42.5</v>
      </c>
      <c r="Q847" t="s">
        <v>8324</v>
      </c>
      <c r="R847" t="s">
        <v>8327</v>
      </c>
      <c r="S847" s="14">
        <v>41793.191875000004</v>
      </c>
      <c r="T847" s="14">
        <v>41807.191875000004</v>
      </c>
    </row>
    <row r="848" spans="1:20" ht="255" x14ac:dyDescent="0.25">
      <c r="A848">
        <v>3982</v>
      </c>
      <c r="B848" s="3" t="s">
        <v>3978</v>
      </c>
      <c r="C848" s="3" t="s">
        <v>8088</v>
      </c>
      <c r="D848" s="9">
        <v>850</v>
      </c>
      <c r="E848" s="8">
        <v>170</v>
      </c>
      <c r="F848" t="s">
        <v>8220</v>
      </c>
      <c r="G848" t="s">
        <v>8224</v>
      </c>
      <c r="H848" t="s">
        <v>8246</v>
      </c>
      <c r="I848">
        <v>1436297180</v>
      </c>
      <c r="J848">
        <v>1431113180</v>
      </c>
      <c r="K848" t="b">
        <v>0</v>
      </c>
      <c r="L848">
        <v>5</v>
      </c>
      <c r="M848" t="b">
        <v>0</v>
      </c>
      <c r="N848" t="s">
        <v>8269</v>
      </c>
      <c r="O848" s="10">
        <v>20</v>
      </c>
      <c r="P848">
        <v>34</v>
      </c>
      <c r="Q848" t="s">
        <v>8324</v>
      </c>
      <c r="R848" t="s">
        <v>8327</v>
      </c>
      <c r="S848" s="14">
        <v>42132.809953703705</v>
      </c>
      <c r="T848" s="14">
        <v>42192.809953703705</v>
      </c>
    </row>
    <row r="849" spans="1:20" ht="210" x14ac:dyDescent="0.25">
      <c r="A849">
        <v>4070</v>
      </c>
      <c r="B849" s="3" t="s">
        <v>4066</v>
      </c>
      <c r="C849" s="3" t="s">
        <v>8173</v>
      </c>
      <c r="D849" s="9">
        <v>1000</v>
      </c>
      <c r="E849" s="8">
        <v>165</v>
      </c>
      <c r="F849" t="s">
        <v>8220</v>
      </c>
      <c r="G849" t="s">
        <v>8223</v>
      </c>
      <c r="H849" t="s">
        <v>8245</v>
      </c>
      <c r="I849">
        <v>1425178800</v>
      </c>
      <c r="J849">
        <v>1422374420</v>
      </c>
      <c r="K849" t="b">
        <v>0</v>
      </c>
      <c r="L849">
        <v>6</v>
      </c>
      <c r="M849" t="b">
        <v>0</v>
      </c>
      <c r="N849" t="s">
        <v>8269</v>
      </c>
      <c r="O849" s="10">
        <v>17</v>
      </c>
      <c r="P849">
        <v>27.5</v>
      </c>
      <c r="Q849" t="s">
        <v>8324</v>
      </c>
      <c r="R849" t="s">
        <v>8327</v>
      </c>
      <c r="S849" s="14">
        <v>42031.666898148149</v>
      </c>
      <c r="T849" s="14">
        <v>42064.125</v>
      </c>
    </row>
    <row r="850" spans="1:20" ht="285" x14ac:dyDescent="0.25">
      <c r="A850">
        <v>3135</v>
      </c>
      <c r="B850" s="3" t="s">
        <v>3135</v>
      </c>
      <c r="C850" s="3" t="s">
        <v>7245</v>
      </c>
      <c r="D850" s="9">
        <v>777</v>
      </c>
      <c r="E850" s="8">
        <v>162</v>
      </c>
      <c r="F850" t="s">
        <v>8221</v>
      </c>
      <c r="G850" t="s">
        <v>8223</v>
      </c>
      <c r="H850" t="s">
        <v>8245</v>
      </c>
      <c r="I850">
        <v>1491277121</v>
      </c>
      <c r="J850">
        <v>1489376321</v>
      </c>
      <c r="K850" t="b">
        <v>0</v>
      </c>
      <c r="L850">
        <v>7</v>
      </c>
      <c r="M850" t="b">
        <v>0</v>
      </c>
      <c r="N850" t="s">
        <v>8269</v>
      </c>
      <c r="O850" s="10">
        <v>21</v>
      </c>
      <c r="P850">
        <v>23.14</v>
      </c>
      <c r="Q850" t="s">
        <v>8324</v>
      </c>
      <c r="R850" t="s">
        <v>8327</v>
      </c>
      <c r="S850" s="14">
        <v>42807.151863425926</v>
      </c>
      <c r="T850" s="14">
        <v>42829.151863425926</v>
      </c>
    </row>
    <row r="851" spans="1:20" ht="210" x14ac:dyDescent="0.25">
      <c r="A851">
        <v>3907</v>
      </c>
      <c r="B851" s="3" t="s">
        <v>3904</v>
      </c>
      <c r="C851" s="3" t="s">
        <v>8015</v>
      </c>
      <c r="D851" s="9">
        <v>1000</v>
      </c>
      <c r="E851" s="8">
        <v>153</v>
      </c>
      <c r="F851" t="s">
        <v>8220</v>
      </c>
      <c r="G851" t="s">
        <v>8223</v>
      </c>
      <c r="H851" t="s">
        <v>8245</v>
      </c>
      <c r="I851">
        <v>1414354080</v>
      </c>
      <c r="J851">
        <v>1411587606</v>
      </c>
      <c r="K851" t="b">
        <v>0</v>
      </c>
      <c r="L851">
        <v>4</v>
      </c>
      <c r="M851" t="b">
        <v>0</v>
      </c>
      <c r="N851" t="s">
        <v>8269</v>
      </c>
      <c r="O851" s="10">
        <v>15</v>
      </c>
      <c r="P851">
        <v>38.25</v>
      </c>
      <c r="Q851" t="s">
        <v>8324</v>
      </c>
      <c r="R851" t="s">
        <v>8327</v>
      </c>
      <c r="S851" s="14">
        <v>41906.819513888891</v>
      </c>
      <c r="T851" s="14">
        <v>41938.838888888888</v>
      </c>
    </row>
    <row r="852" spans="1:20" ht="240" x14ac:dyDescent="0.25">
      <c r="A852">
        <v>3987</v>
      </c>
      <c r="B852" s="3" t="s">
        <v>3983</v>
      </c>
      <c r="C852" s="3" t="s">
        <v>8093</v>
      </c>
      <c r="D852" s="9">
        <v>400</v>
      </c>
      <c r="E852" s="8">
        <v>151</v>
      </c>
      <c r="F852" t="s">
        <v>8220</v>
      </c>
      <c r="G852" t="s">
        <v>8224</v>
      </c>
      <c r="H852" t="s">
        <v>8246</v>
      </c>
      <c r="I852">
        <v>1400278290</v>
      </c>
      <c r="J852">
        <v>1399414290</v>
      </c>
      <c r="K852" t="b">
        <v>0</v>
      </c>
      <c r="L852">
        <v>13</v>
      </c>
      <c r="M852" t="b">
        <v>0</v>
      </c>
      <c r="N852" t="s">
        <v>8269</v>
      </c>
      <c r="O852" s="10">
        <v>38</v>
      </c>
      <c r="P852">
        <v>11.62</v>
      </c>
      <c r="Q852" t="s">
        <v>8324</v>
      </c>
      <c r="R852" t="s">
        <v>8327</v>
      </c>
      <c r="S852" s="14">
        <v>41765.92465277778</v>
      </c>
      <c r="T852" s="14">
        <v>41775.92465277778</v>
      </c>
    </row>
    <row r="853" spans="1:20" ht="210" x14ac:dyDescent="0.25">
      <c r="A853">
        <v>3737</v>
      </c>
      <c r="B853" s="3" t="s">
        <v>3734</v>
      </c>
      <c r="C853" s="3" t="s">
        <v>7847</v>
      </c>
      <c r="D853" s="9">
        <v>700</v>
      </c>
      <c r="E853" s="8">
        <v>150</v>
      </c>
      <c r="F853" t="s">
        <v>8220</v>
      </c>
      <c r="G853" t="s">
        <v>8223</v>
      </c>
      <c r="H853" t="s">
        <v>8245</v>
      </c>
      <c r="I853">
        <v>1447311540</v>
      </c>
      <c r="J853">
        <v>1445358903</v>
      </c>
      <c r="K853" t="b">
        <v>0</v>
      </c>
      <c r="L853">
        <v>4</v>
      </c>
      <c r="M853" t="b">
        <v>0</v>
      </c>
      <c r="N853" t="s">
        <v>8269</v>
      </c>
      <c r="O853" s="10">
        <v>21</v>
      </c>
      <c r="P853">
        <v>37.5</v>
      </c>
      <c r="Q853" t="s">
        <v>8324</v>
      </c>
      <c r="R853" t="s">
        <v>8327</v>
      </c>
      <c r="S853" s="14">
        <v>42297.691006944442</v>
      </c>
      <c r="T853" s="14">
        <v>42320.290972222225</v>
      </c>
    </row>
    <row r="854" spans="1:20" ht="225" x14ac:dyDescent="0.25">
      <c r="A854">
        <v>2856</v>
      </c>
      <c r="B854" s="3" t="s">
        <v>2856</v>
      </c>
      <c r="C854" s="3" t="s">
        <v>6966</v>
      </c>
      <c r="D854" s="9">
        <v>3000</v>
      </c>
      <c r="E854" s="8">
        <v>146</v>
      </c>
      <c r="F854" t="s">
        <v>8220</v>
      </c>
      <c r="G854" t="s">
        <v>8223</v>
      </c>
      <c r="H854" t="s">
        <v>8245</v>
      </c>
      <c r="I854">
        <v>1439069640</v>
      </c>
      <c r="J854">
        <v>1433897647</v>
      </c>
      <c r="K854" t="b">
        <v>0</v>
      </c>
      <c r="L854">
        <v>6</v>
      </c>
      <c r="M854" t="b">
        <v>0</v>
      </c>
      <c r="N854" t="s">
        <v>8269</v>
      </c>
      <c r="O854" s="10">
        <v>5</v>
      </c>
      <c r="P854">
        <v>24.33</v>
      </c>
      <c r="Q854" t="s">
        <v>8324</v>
      </c>
      <c r="R854" t="s">
        <v>8327</v>
      </c>
      <c r="S854" s="14">
        <v>42165.037581018521</v>
      </c>
      <c r="T854" s="14">
        <v>42224.898611111115</v>
      </c>
    </row>
    <row r="855" spans="1:20" ht="210" x14ac:dyDescent="0.25">
      <c r="A855">
        <v>2916</v>
      </c>
      <c r="B855" s="3" t="s">
        <v>2916</v>
      </c>
      <c r="C855" s="3" t="s">
        <v>7026</v>
      </c>
      <c r="D855" s="9">
        <v>1850</v>
      </c>
      <c r="E855" s="8">
        <v>145</v>
      </c>
      <c r="F855" t="s">
        <v>8220</v>
      </c>
      <c r="G855" t="s">
        <v>8224</v>
      </c>
      <c r="H855" t="s">
        <v>8246</v>
      </c>
      <c r="I855">
        <v>1400498789</v>
      </c>
      <c r="J855">
        <v>1398511589</v>
      </c>
      <c r="K855" t="b">
        <v>0</v>
      </c>
      <c r="L855">
        <v>7</v>
      </c>
      <c r="M855" t="b">
        <v>0</v>
      </c>
      <c r="N855" t="s">
        <v>8269</v>
      </c>
      <c r="O855" s="10">
        <v>8</v>
      </c>
      <c r="P855">
        <v>20.71</v>
      </c>
      <c r="Q855" t="s">
        <v>8324</v>
      </c>
      <c r="R855" t="s">
        <v>8327</v>
      </c>
      <c r="S855" s="14">
        <v>41755.476724537039</v>
      </c>
      <c r="T855" s="14">
        <v>41778.476724537039</v>
      </c>
    </row>
    <row r="856" spans="1:20" ht="255" x14ac:dyDescent="0.25">
      <c r="A856">
        <v>4102</v>
      </c>
      <c r="B856" s="3" t="s">
        <v>4098</v>
      </c>
      <c r="C856" s="3" t="s">
        <v>8205</v>
      </c>
      <c r="D856" s="9">
        <v>500</v>
      </c>
      <c r="E856" s="8">
        <v>137</v>
      </c>
      <c r="F856" t="s">
        <v>8220</v>
      </c>
      <c r="G856" t="s">
        <v>8223</v>
      </c>
      <c r="H856" t="s">
        <v>8245</v>
      </c>
      <c r="I856">
        <v>1463343673</v>
      </c>
      <c r="J856">
        <v>1460751673</v>
      </c>
      <c r="K856" t="b">
        <v>0</v>
      </c>
      <c r="L856">
        <v>6</v>
      </c>
      <c r="M856" t="b">
        <v>0</v>
      </c>
      <c r="N856" t="s">
        <v>8269</v>
      </c>
      <c r="O856" s="10">
        <v>27</v>
      </c>
      <c r="P856">
        <v>22.83</v>
      </c>
      <c r="Q856" t="s">
        <v>8324</v>
      </c>
      <c r="R856" t="s">
        <v>8327</v>
      </c>
      <c r="S856" s="14">
        <v>42475.848067129627</v>
      </c>
      <c r="T856" s="14">
        <v>42505.848067129627</v>
      </c>
    </row>
    <row r="857" spans="1:20" ht="285" x14ac:dyDescent="0.25">
      <c r="A857">
        <v>3971</v>
      </c>
      <c r="B857" s="3" t="s">
        <v>3968</v>
      </c>
      <c r="C857" s="3" t="s">
        <v>8078</v>
      </c>
      <c r="D857" s="9">
        <v>14000</v>
      </c>
      <c r="E857" s="8">
        <v>136</v>
      </c>
      <c r="F857" t="s">
        <v>8220</v>
      </c>
      <c r="G857" t="s">
        <v>8223</v>
      </c>
      <c r="H857" t="s">
        <v>8245</v>
      </c>
      <c r="I857">
        <v>1405947126</v>
      </c>
      <c r="J857">
        <v>1403355126</v>
      </c>
      <c r="K857" t="b">
        <v>0</v>
      </c>
      <c r="L857">
        <v>6</v>
      </c>
      <c r="M857" t="b">
        <v>0</v>
      </c>
      <c r="N857" t="s">
        <v>8269</v>
      </c>
      <c r="O857" s="10">
        <v>1</v>
      </c>
      <c r="P857">
        <v>22.67</v>
      </c>
      <c r="Q857" t="s">
        <v>8324</v>
      </c>
      <c r="R857" t="s">
        <v>8327</v>
      </c>
      <c r="S857" s="14">
        <v>41811.536180555559</v>
      </c>
      <c r="T857" s="14">
        <v>41841.536180555559</v>
      </c>
    </row>
    <row r="858" spans="1:20" ht="210" x14ac:dyDescent="0.25">
      <c r="A858">
        <v>3900</v>
      </c>
      <c r="B858" s="3" t="s">
        <v>3897</v>
      </c>
      <c r="C858" s="3" t="s">
        <v>8008</v>
      </c>
      <c r="D858" s="9">
        <v>2500</v>
      </c>
      <c r="E858" s="8">
        <v>135</v>
      </c>
      <c r="F858" t="s">
        <v>8220</v>
      </c>
      <c r="G858" t="s">
        <v>8223</v>
      </c>
      <c r="H858" t="s">
        <v>8245</v>
      </c>
      <c r="I858">
        <v>1433988791</v>
      </c>
      <c r="J858">
        <v>1431396791</v>
      </c>
      <c r="K858" t="b">
        <v>0</v>
      </c>
      <c r="L858">
        <v>5</v>
      </c>
      <c r="M858" t="b">
        <v>0</v>
      </c>
      <c r="N858" t="s">
        <v>8269</v>
      </c>
      <c r="O858" s="10">
        <v>5</v>
      </c>
      <c r="P858">
        <v>27</v>
      </c>
      <c r="Q858" t="s">
        <v>8324</v>
      </c>
      <c r="R858" t="s">
        <v>8327</v>
      </c>
      <c r="S858" s="14">
        <v>42136.092488425929</v>
      </c>
      <c r="T858" s="14">
        <v>42166.092488425929</v>
      </c>
    </row>
    <row r="859" spans="1:20" ht="240" x14ac:dyDescent="0.25">
      <c r="A859">
        <v>3909</v>
      </c>
      <c r="B859" s="3" t="s">
        <v>3906</v>
      </c>
      <c r="C859" s="3" t="s">
        <v>8017</v>
      </c>
      <c r="D859" s="9">
        <v>60000</v>
      </c>
      <c r="E859" s="8">
        <v>135</v>
      </c>
      <c r="F859" t="s">
        <v>8220</v>
      </c>
      <c r="G859" t="s">
        <v>8223</v>
      </c>
      <c r="H859" t="s">
        <v>8245</v>
      </c>
      <c r="I859">
        <v>1410424642</v>
      </c>
      <c r="J859">
        <v>1407832642</v>
      </c>
      <c r="K859" t="b">
        <v>0</v>
      </c>
      <c r="L859">
        <v>4</v>
      </c>
      <c r="M859" t="b">
        <v>0</v>
      </c>
      <c r="N859" t="s">
        <v>8269</v>
      </c>
      <c r="O859" s="10">
        <v>0</v>
      </c>
      <c r="P859">
        <v>33.75</v>
      </c>
      <c r="Q859" t="s">
        <v>8324</v>
      </c>
      <c r="R859" t="s">
        <v>8327</v>
      </c>
      <c r="S859" s="14">
        <v>41863.359282407408</v>
      </c>
      <c r="T859" s="14">
        <v>41893.359282407408</v>
      </c>
    </row>
    <row r="860" spans="1:20" ht="285" x14ac:dyDescent="0.25">
      <c r="A860">
        <v>3920</v>
      </c>
      <c r="B860" s="3" t="s">
        <v>3917</v>
      </c>
      <c r="C860" s="3" t="s">
        <v>8028</v>
      </c>
      <c r="D860" s="9">
        <v>2500</v>
      </c>
      <c r="E860" s="8">
        <v>135</v>
      </c>
      <c r="F860" t="s">
        <v>8220</v>
      </c>
      <c r="G860" t="s">
        <v>8224</v>
      </c>
      <c r="H860" t="s">
        <v>8246</v>
      </c>
      <c r="I860">
        <v>1479032260</v>
      </c>
      <c r="J860">
        <v>1476436660</v>
      </c>
      <c r="K860" t="b">
        <v>0</v>
      </c>
      <c r="L860">
        <v>3</v>
      </c>
      <c r="M860" t="b">
        <v>0</v>
      </c>
      <c r="N860" t="s">
        <v>8269</v>
      </c>
      <c r="O860" s="10">
        <v>5</v>
      </c>
      <c r="P860">
        <v>45</v>
      </c>
      <c r="Q860" t="s">
        <v>8324</v>
      </c>
      <c r="R860" t="s">
        <v>8327</v>
      </c>
      <c r="S860" s="14">
        <v>42657.38726851852</v>
      </c>
      <c r="T860" s="14">
        <v>42687.428935185191</v>
      </c>
    </row>
    <row r="861" spans="1:20" ht="270" x14ac:dyDescent="0.25">
      <c r="A861">
        <v>4063</v>
      </c>
      <c r="B861" s="3" t="s">
        <v>4059</v>
      </c>
      <c r="C861" s="3" t="s">
        <v>8167</v>
      </c>
      <c r="D861" s="9">
        <v>9500</v>
      </c>
      <c r="E861" s="8">
        <v>135</v>
      </c>
      <c r="F861" t="s">
        <v>8220</v>
      </c>
      <c r="G861" t="s">
        <v>8224</v>
      </c>
      <c r="H861" t="s">
        <v>8246</v>
      </c>
      <c r="I861">
        <v>1403886084</v>
      </c>
      <c r="J861">
        <v>1401294084</v>
      </c>
      <c r="K861" t="b">
        <v>0</v>
      </c>
      <c r="L861">
        <v>9</v>
      </c>
      <c r="M861" t="b">
        <v>0</v>
      </c>
      <c r="N861" t="s">
        <v>8269</v>
      </c>
      <c r="O861" s="10">
        <v>1</v>
      </c>
      <c r="P861">
        <v>15</v>
      </c>
      <c r="Q861" t="s">
        <v>8324</v>
      </c>
      <c r="R861" t="s">
        <v>8327</v>
      </c>
      <c r="S861" s="14">
        <v>41787.681527777779</v>
      </c>
      <c r="T861" s="14">
        <v>41817.681527777779</v>
      </c>
    </row>
    <row r="862" spans="1:20" ht="225" x14ac:dyDescent="0.25">
      <c r="A862">
        <v>3732</v>
      </c>
      <c r="B862" s="3" t="s">
        <v>3729</v>
      </c>
      <c r="C862" s="3" t="s">
        <v>7842</v>
      </c>
      <c r="D862" s="9">
        <v>850</v>
      </c>
      <c r="E862" s="8">
        <v>131</v>
      </c>
      <c r="F862" t="s">
        <v>8220</v>
      </c>
      <c r="G862" t="s">
        <v>8232</v>
      </c>
      <c r="H862" t="s">
        <v>8248</v>
      </c>
      <c r="I862">
        <v>1422100800</v>
      </c>
      <c r="J862">
        <v>1416932133</v>
      </c>
      <c r="K862" t="b">
        <v>0</v>
      </c>
      <c r="L862">
        <v>4</v>
      </c>
      <c r="M862" t="b">
        <v>0</v>
      </c>
      <c r="N862" t="s">
        <v>8269</v>
      </c>
      <c r="O862" s="10">
        <v>15</v>
      </c>
      <c r="P862">
        <v>32.75</v>
      </c>
      <c r="Q862" t="s">
        <v>8324</v>
      </c>
      <c r="R862" t="s">
        <v>8327</v>
      </c>
      <c r="S862" s="14">
        <v>41968.677465277782</v>
      </c>
      <c r="T862" s="14">
        <v>42028.5</v>
      </c>
    </row>
    <row r="863" spans="1:20" ht="195" x14ac:dyDescent="0.25">
      <c r="A863">
        <v>2885</v>
      </c>
      <c r="B863" s="3" t="s">
        <v>2885</v>
      </c>
      <c r="C863" s="3" t="s">
        <v>6995</v>
      </c>
      <c r="D863" s="9">
        <v>400</v>
      </c>
      <c r="E863" s="8">
        <v>130</v>
      </c>
      <c r="F863" t="s">
        <v>8220</v>
      </c>
      <c r="G863" t="s">
        <v>8223</v>
      </c>
      <c r="H863" t="s">
        <v>8245</v>
      </c>
      <c r="I863">
        <v>1426294201</v>
      </c>
      <c r="J863">
        <v>1423705801</v>
      </c>
      <c r="K863" t="b">
        <v>0</v>
      </c>
      <c r="L863">
        <v>5</v>
      </c>
      <c r="M863" t="b">
        <v>0</v>
      </c>
      <c r="N863" t="s">
        <v>8269</v>
      </c>
      <c r="O863" s="10">
        <v>33</v>
      </c>
      <c r="P863">
        <v>26</v>
      </c>
      <c r="Q863" t="s">
        <v>8324</v>
      </c>
      <c r="R863" t="s">
        <v>8327</v>
      </c>
      <c r="S863" s="14">
        <v>42047.07640046296</v>
      </c>
      <c r="T863" s="14">
        <v>42077.034733796296</v>
      </c>
    </row>
    <row r="864" spans="1:20" ht="180" x14ac:dyDescent="0.25">
      <c r="A864">
        <v>4018</v>
      </c>
      <c r="B864" s="3" t="s">
        <v>4014</v>
      </c>
      <c r="C864" s="3" t="s">
        <v>8123</v>
      </c>
      <c r="D864" s="9">
        <v>1500</v>
      </c>
      <c r="E864" s="8">
        <v>130</v>
      </c>
      <c r="F864" t="s">
        <v>8220</v>
      </c>
      <c r="G864" t="s">
        <v>8224</v>
      </c>
      <c r="H864" t="s">
        <v>8246</v>
      </c>
      <c r="I864">
        <v>1475877108</v>
      </c>
      <c r="J864">
        <v>1473285108</v>
      </c>
      <c r="K864" t="b">
        <v>0</v>
      </c>
      <c r="L864">
        <v>4</v>
      </c>
      <c r="M864" t="b">
        <v>0</v>
      </c>
      <c r="N864" t="s">
        <v>8269</v>
      </c>
      <c r="O864" s="10">
        <v>9</v>
      </c>
      <c r="P864">
        <v>32.5</v>
      </c>
      <c r="Q864" t="s">
        <v>8324</v>
      </c>
      <c r="R864" t="s">
        <v>8327</v>
      </c>
      <c r="S864" s="14">
        <v>42620.91097222222</v>
      </c>
      <c r="T864" s="14">
        <v>42650.91097222222</v>
      </c>
    </row>
    <row r="865" spans="1:20" ht="225" x14ac:dyDescent="0.25">
      <c r="A865">
        <v>3964</v>
      </c>
      <c r="B865" s="3" t="s">
        <v>3961</v>
      </c>
      <c r="C865" s="3" t="s">
        <v>8071</v>
      </c>
      <c r="D865" s="9">
        <v>2000</v>
      </c>
      <c r="E865" s="8">
        <v>126</v>
      </c>
      <c r="F865" t="s">
        <v>8220</v>
      </c>
      <c r="G865" t="s">
        <v>8223</v>
      </c>
      <c r="H865" t="s">
        <v>8245</v>
      </c>
      <c r="I865">
        <v>1429460386</v>
      </c>
      <c r="J865">
        <v>1424279986</v>
      </c>
      <c r="K865" t="b">
        <v>0</v>
      </c>
      <c r="L865">
        <v>3</v>
      </c>
      <c r="M865" t="b">
        <v>0</v>
      </c>
      <c r="N865" t="s">
        <v>8269</v>
      </c>
      <c r="O865" s="10">
        <v>6</v>
      </c>
      <c r="P865">
        <v>42</v>
      </c>
      <c r="Q865" t="s">
        <v>8324</v>
      </c>
      <c r="R865" t="s">
        <v>8327</v>
      </c>
      <c r="S865" s="14">
        <v>42053.722060185188</v>
      </c>
      <c r="T865" s="14">
        <v>42113.680393518516</v>
      </c>
    </row>
    <row r="866" spans="1:20" ht="225" x14ac:dyDescent="0.25">
      <c r="A866">
        <v>3899</v>
      </c>
      <c r="B866" s="3" t="s">
        <v>3896</v>
      </c>
      <c r="C866" s="3" t="s">
        <v>8007</v>
      </c>
      <c r="D866" s="9">
        <v>10000</v>
      </c>
      <c r="E866" s="8">
        <v>125</v>
      </c>
      <c r="F866" t="s">
        <v>8220</v>
      </c>
      <c r="G866" t="s">
        <v>8223</v>
      </c>
      <c r="H866" t="s">
        <v>8245</v>
      </c>
      <c r="I866">
        <v>1407868561</v>
      </c>
      <c r="J866">
        <v>1406140561</v>
      </c>
      <c r="K866" t="b">
        <v>0</v>
      </c>
      <c r="L866">
        <v>2</v>
      </c>
      <c r="M866" t="b">
        <v>0</v>
      </c>
      <c r="N866" t="s">
        <v>8269</v>
      </c>
      <c r="O866" s="10">
        <v>1</v>
      </c>
      <c r="P866">
        <v>62.5</v>
      </c>
      <c r="Q866" t="s">
        <v>8324</v>
      </c>
      <c r="R866" t="s">
        <v>8327</v>
      </c>
      <c r="S866" s="14">
        <v>41843.775011574071</v>
      </c>
      <c r="T866" s="14">
        <v>41863.775011574071</v>
      </c>
    </row>
    <row r="867" spans="1:20" ht="210" x14ac:dyDescent="0.25">
      <c r="A867">
        <v>4021</v>
      </c>
      <c r="B867" s="3" t="s">
        <v>4017</v>
      </c>
      <c r="C867" s="3" t="s">
        <v>8126</v>
      </c>
      <c r="D867" s="9">
        <v>15000</v>
      </c>
      <c r="E867" s="8">
        <v>125</v>
      </c>
      <c r="F867" t="s">
        <v>8220</v>
      </c>
      <c r="G867" t="s">
        <v>8223</v>
      </c>
      <c r="H867" t="s">
        <v>8245</v>
      </c>
      <c r="I867">
        <v>1414360358</v>
      </c>
      <c r="J867">
        <v>1409176358</v>
      </c>
      <c r="K867" t="b">
        <v>0</v>
      </c>
      <c r="L867">
        <v>2</v>
      </c>
      <c r="M867" t="b">
        <v>0</v>
      </c>
      <c r="N867" t="s">
        <v>8269</v>
      </c>
      <c r="O867" s="10">
        <v>1</v>
      </c>
      <c r="P867">
        <v>62.5</v>
      </c>
      <c r="Q867" t="s">
        <v>8324</v>
      </c>
      <c r="R867" t="s">
        <v>8327</v>
      </c>
      <c r="S867" s="14">
        <v>41878.911550925928</v>
      </c>
      <c r="T867" s="14">
        <v>41938.911550925928</v>
      </c>
    </row>
    <row r="868" spans="1:20" ht="300" x14ac:dyDescent="0.25">
      <c r="A868">
        <v>2823</v>
      </c>
      <c r="B868" s="3" t="s">
        <v>2823</v>
      </c>
      <c r="C868" s="3" t="s">
        <v>6933</v>
      </c>
      <c r="D868" s="9">
        <v>100</v>
      </c>
      <c r="E868" s="8">
        <v>124</v>
      </c>
      <c r="F868" t="s">
        <v>8218</v>
      </c>
      <c r="G868" t="s">
        <v>8224</v>
      </c>
      <c r="H868" t="s">
        <v>8246</v>
      </c>
      <c r="I868">
        <v>1427842740</v>
      </c>
      <c r="J868">
        <v>1425428206</v>
      </c>
      <c r="K868" t="b">
        <v>0</v>
      </c>
      <c r="L868">
        <v>14</v>
      </c>
      <c r="M868" t="b">
        <v>1</v>
      </c>
      <c r="N868" t="s">
        <v>8269</v>
      </c>
      <c r="O868" s="10">
        <v>124</v>
      </c>
      <c r="P868">
        <v>8.86</v>
      </c>
      <c r="Q868" t="s">
        <v>8324</v>
      </c>
      <c r="R868" t="s">
        <v>8327</v>
      </c>
      <c r="S868" s="14">
        <v>42067.011643518519</v>
      </c>
      <c r="T868" s="14">
        <v>42094.957638888889</v>
      </c>
    </row>
    <row r="869" spans="1:20" ht="225" x14ac:dyDescent="0.25">
      <c r="A869">
        <v>2976</v>
      </c>
      <c r="B869" s="3" t="s">
        <v>2976</v>
      </c>
      <c r="C869" s="3" t="s">
        <v>7086</v>
      </c>
      <c r="D869" s="9">
        <v>70</v>
      </c>
      <c r="E869" s="8">
        <v>120</v>
      </c>
      <c r="F869" t="s">
        <v>8218</v>
      </c>
      <c r="G869" t="s">
        <v>8224</v>
      </c>
      <c r="H869" t="s">
        <v>8246</v>
      </c>
      <c r="I869">
        <v>1457870400</v>
      </c>
      <c r="J869">
        <v>1456421530</v>
      </c>
      <c r="K869" t="b">
        <v>0</v>
      </c>
      <c r="L869">
        <v>14</v>
      </c>
      <c r="M869" t="b">
        <v>1</v>
      </c>
      <c r="N869" t="s">
        <v>8269</v>
      </c>
      <c r="O869" s="10">
        <v>171</v>
      </c>
      <c r="P869">
        <v>8.57</v>
      </c>
      <c r="Q869" t="s">
        <v>8324</v>
      </c>
      <c r="R869" t="s">
        <v>8327</v>
      </c>
      <c r="S869" s="14">
        <v>42425.730671296296</v>
      </c>
      <c r="T869" s="14">
        <v>42442.5</v>
      </c>
    </row>
    <row r="870" spans="1:20" ht="315" x14ac:dyDescent="0.25">
      <c r="A870">
        <v>3918</v>
      </c>
      <c r="B870" s="3" t="s">
        <v>3915</v>
      </c>
      <c r="C870" s="3" t="s">
        <v>8026</v>
      </c>
      <c r="D870" s="9">
        <v>60000</v>
      </c>
      <c r="E870" s="8">
        <v>120</v>
      </c>
      <c r="F870" t="s">
        <v>8220</v>
      </c>
      <c r="G870" t="s">
        <v>8224</v>
      </c>
      <c r="H870" t="s">
        <v>8246</v>
      </c>
      <c r="I870">
        <v>1407168000</v>
      </c>
      <c r="J870">
        <v>1406131023</v>
      </c>
      <c r="K870" t="b">
        <v>0</v>
      </c>
      <c r="L870">
        <v>3</v>
      </c>
      <c r="M870" t="b">
        <v>0</v>
      </c>
      <c r="N870" t="s">
        <v>8269</v>
      </c>
      <c r="O870" s="10">
        <v>0</v>
      </c>
      <c r="P870">
        <v>40</v>
      </c>
      <c r="Q870" t="s">
        <v>8324</v>
      </c>
      <c r="R870" t="s">
        <v>8327</v>
      </c>
      <c r="S870" s="14">
        <v>41843.664618055554</v>
      </c>
      <c r="T870" s="14">
        <v>41855.666666666664</v>
      </c>
    </row>
    <row r="871" spans="1:20" ht="225" x14ac:dyDescent="0.25">
      <c r="A871">
        <v>3889</v>
      </c>
      <c r="B871" s="3" t="s">
        <v>3886</v>
      </c>
      <c r="C871" s="3" t="s">
        <v>7997</v>
      </c>
      <c r="D871" s="9">
        <v>8000</v>
      </c>
      <c r="E871" s="8">
        <v>118</v>
      </c>
      <c r="F871" t="s">
        <v>8220</v>
      </c>
      <c r="G871" t="s">
        <v>8223</v>
      </c>
      <c r="H871" t="s">
        <v>8245</v>
      </c>
      <c r="I871">
        <v>1420413960</v>
      </c>
      <c r="J871">
        <v>1417651630</v>
      </c>
      <c r="K871" t="b">
        <v>0</v>
      </c>
      <c r="L871">
        <v>9</v>
      </c>
      <c r="M871" t="b">
        <v>0</v>
      </c>
      <c r="N871" t="s">
        <v>8269</v>
      </c>
      <c r="O871" s="10">
        <v>1</v>
      </c>
      <c r="P871">
        <v>13.11</v>
      </c>
      <c r="Q871" t="s">
        <v>8324</v>
      </c>
      <c r="R871" t="s">
        <v>8327</v>
      </c>
      <c r="S871" s="14">
        <v>41977.004976851851</v>
      </c>
      <c r="T871" s="14">
        <v>42008.976388888885</v>
      </c>
    </row>
    <row r="872" spans="1:20" ht="270" x14ac:dyDescent="0.25">
      <c r="A872">
        <v>3979</v>
      </c>
      <c r="B872" s="3" t="s">
        <v>3976</v>
      </c>
      <c r="C872" s="3" t="s">
        <v>8086</v>
      </c>
      <c r="D872" s="9">
        <v>6000</v>
      </c>
      <c r="E872" s="8">
        <v>110</v>
      </c>
      <c r="F872" t="s">
        <v>8220</v>
      </c>
      <c r="G872" t="s">
        <v>8224</v>
      </c>
      <c r="H872" t="s">
        <v>8246</v>
      </c>
      <c r="I872">
        <v>1427659200</v>
      </c>
      <c r="J872">
        <v>1425678057</v>
      </c>
      <c r="K872" t="b">
        <v>0</v>
      </c>
      <c r="L872">
        <v>6</v>
      </c>
      <c r="M872" t="b">
        <v>0</v>
      </c>
      <c r="N872" t="s">
        <v>8269</v>
      </c>
      <c r="O872" s="10">
        <v>2</v>
      </c>
      <c r="P872">
        <v>18.329999999999998</v>
      </c>
      <c r="Q872" t="s">
        <v>8324</v>
      </c>
      <c r="R872" t="s">
        <v>8327</v>
      </c>
      <c r="S872" s="14">
        <v>42069.903437500005</v>
      </c>
      <c r="T872" s="14">
        <v>42092.833333333328</v>
      </c>
    </row>
    <row r="873" spans="1:20" ht="285" x14ac:dyDescent="0.25">
      <c r="A873">
        <v>4047</v>
      </c>
      <c r="B873" s="3" t="s">
        <v>4043</v>
      </c>
      <c r="C873" s="3" t="s">
        <v>8151</v>
      </c>
      <c r="D873" s="9">
        <v>5000</v>
      </c>
      <c r="E873" s="8">
        <v>110</v>
      </c>
      <c r="F873" t="s">
        <v>8220</v>
      </c>
      <c r="G873" t="s">
        <v>8223</v>
      </c>
      <c r="H873" t="s">
        <v>8245</v>
      </c>
      <c r="I873">
        <v>1420938000</v>
      </c>
      <c r="J873">
        <v>1418862743</v>
      </c>
      <c r="K873" t="b">
        <v>0</v>
      </c>
      <c r="L873">
        <v>4</v>
      </c>
      <c r="M873" t="b">
        <v>0</v>
      </c>
      <c r="N873" t="s">
        <v>8269</v>
      </c>
      <c r="O873" s="10">
        <v>2</v>
      </c>
      <c r="P873">
        <v>27.5</v>
      </c>
      <c r="Q873" t="s">
        <v>8324</v>
      </c>
      <c r="R873" t="s">
        <v>8327</v>
      </c>
      <c r="S873" s="14">
        <v>41991.022488425922</v>
      </c>
      <c r="T873" s="14">
        <v>42015.041666666672</v>
      </c>
    </row>
    <row r="874" spans="1:20" ht="270" x14ac:dyDescent="0.25">
      <c r="A874">
        <v>4053</v>
      </c>
      <c r="B874" s="3" t="s">
        <v>4049</v>
      </c>
      <c r="C874" s="3" t="s">
        <v>8157</v>
      </c>
      <c r="D874" s="9">
        <v>500</v>
      </c>
      <c r="E874" s="8">
        <v>110</v>
      </c>
      <c r="F874" t="s">
        <v>8220</v>
      </c>
      <c r="G874" t="s">
        <v>8224</v>
      </c>
      <c r="H874" t="s">
        <v>8246</v>
      </c>
      <c r="I874">
        <v>1416081600</v>
      </c>
      <c r="J874">
        <v>1413477228</v>
      </c>
      <c r="K874" t="b">
        <v>0</v>
      </c>
      <c r="L874">
        <v>2</v>
      </c>
      <c r="M874" t="b">
        <v>0</v>
      </c>
      <c r="N874" t="s">
        <v>8269</v>
      </c>
      <c r="O874" s="10">
        <v>22</v>
      </c>
      <c r="P874">
        <v>55</v>
      </c>
      <c r="Q874" t="s">
        <v>8324</v>
      </c>
      <c r="R874" t="s">
        <v>8327</v>
      </c>
      <c r="S874" s="14">
        <v>41928.690138888887</v>
      </c>
      <c r="T874" s="14">
        <v>41958.833333333328</v>
      </c>
    </row>
    <row r="875" spans="1:20" ht="270" x14ac:dyDescent="0.25">
      <c r="A875">
        <v>4017</v>
      </c>
      <c r="B875" s="3" t="s">
        <v>4013</v>
      </c>
      <c r="C875" s="3" t="s">
        <v>8122</v>
      </c>
      <c r="D875" s="9">
        <v>10000</v>
      </c>
      <c r="E875" s="8">
        <v>105</v>
      </c>
      <c r="F875" t="s">
        <v>8220</v>
      </c>
      <c r="G875" t="s">
        <v>8223</v>
      </c>
      <c r="H875" t="s">
        <v>8245</v>
      </c>
      <c r="I875">
        <v>1409846874</v>
      </c>
      <c r="J875">
        <v>1407254874</v>
      </c>
      <c r="K875" t="b">
        <v>0</v>
      </c>
      <c r="L875">
        <v>2</v>
      </c>
      <c r="M875" t="b">
        <v>0</v>
      </c>
      <c r="N875" t="s">
        <v>8269</v>
      </c>
      <c r="O875" s="10">
        <v>1</v>
      </c>
      <c r="P875">
        <v>52.5</v>
      </c>
      <c r="Q875" t="s">
        <v>8324</v>
      </c>
      <c r="R875" t="s">
        <v>8327</v>
      </c>
      <c r="S875" s="14">
        <v>41856.672152777777</v>
      </c>
      <c r="T875" s="14">
        <v>41886.672152777777</v>
      </c>
    </row>
    <row r="876" spans="1:20" ht="255" x14ac:dyDescent="0.25">
      <c r="A876">
        <v>3947</v>
      </c>
      <c r="B876" s="3" t="s">
        <v>3944</v>
      </c>
      <c r="C876" s="3" t="s">
        <v>8055</v>
      </c>
      <c r="D876" s="9">
        <v>3000</v>
      </c>
      <c r="E876" s="8">
        <v>101</v>
      </c>
      <c r="F876" t="s">
        <v>8220</v>
      </c>
      <c r="G876" t="s">
        <v>8223</v>
      </c>
      <c r="H876" t="s">
        <v>8245</v>
      </c>
      <c r="I876">
        <v>1475378744</v>
      </c>
      <c r="J876">
        <v>1472786744</v>
      </c>
      <c r="K876" t="b">
        <v>0</v>
      </c>
      <c r="L876">
        <v>2</v>
      </c>
      <c r="M876" t="b">
        <v>0</v>
      </c>
      <c r="N876" t="s">
        <v>8269</v>
      </c>
      <c r="O876" s="10">
        <v>3</v>
      </c>
      <c r="P876">
        <v>50.5</v>
      </c>
      <c r="Q876" t="s">
        <v>8324</v>
      </c>
      <c r="R876" t="s">
        <v>8327</v>
      </c>
      <c r="S876" s="14">
        <v>42615.142870370371</v>
      </c>
      <c r="T876" s="14">
        <v>42645.142870370371</v>
      </c>
    </row>
    <row r="877" spans="1:20" ht="255" x14ac:dyDescent="0.25">
      <c r="A877">
        <v>3576</v>
      </c>
      <c r="B877" s="3" t="s">
        <v>3575</v>
      </c>
      <c r="C877" s="3" t="s">
        <v>7686</v>
      </c>
      <c r="D877" s="9">
        <v>100</v>
      </c>
      <c r="E877" s="8">
        <v>100</v>
      </c>
      <c r="F877" t="s">
        <v>8218</v>
      </c>
      <c r="G877" t="s">
        <v>8223</v>
      </c>
      <c r="H877" t="s">
        <v>8245</v>
      </c>
      <c r="I877">
        <v>1480947054</v>
      </c>
      <c r="J877">
        <v>1475759454</v>
      </c>
      <c r="K877" t="b">
        <v>0</v>
      </c>
      <c r="L877">
        <v>5</v>
      </c>
      <c r="M877" t="b">
        <v>1</v>
      </c>
      <c r="N877" t="s">
        <v>8269</v>
      </c>
      <c r="O877" s="10">
        <v>100</v>
      </c>
      <c r="P877">
        <v>20</v>
      </c>
      <c r="Q877" t="s">
        <v>8324</v>
      </c>
      <c r="R877" t="s">
        <v>8327</v>
      </c>
      <c r="S877" s="14">
        <v>42649.54923611111</v>
      </c>
      <c r="T877" s="14">
        <v>42709.590902777782</v>
      </c>
    </row>
    <row r="878" spans="1:20" ht="270" x14ac:dyDescent="0.25">
      <c r="A878">
        <v>3730</v>
      </c>
      <c r="B878" s="3" t="s">
        <v>3727</v>
      </c>
      <c r="C878" s="3" t="s">
        <v>7840</v>
      </c>
      <c r="D878" s="9">
        <v>1000</v>
      </c>
      <c r="E878" s="8">
        <v>100</v>
      </c>
      <c r="F878" t="s">
        <v>8220</v>
      </c>
      <c r="G878" t="s">
        <v>8223</v>
      </c>
      <c r="H878" t="s">
        <v>8245</v>
      </c>
      <c r="I878">
        <v>1439828159</v>
      </c>
      <c r="J878">
        <v>1437236159</v>
      </c>
      <c r="K878" t="b">
        <v>0</v>
      </c>
      <c r="L878">
        <v>1</v>
      </c>
      <c r="M878" t="b">
        <v>0</v>
      </c>
      <c r="N878" t="s">
        <v>8269</v>
      </c>
      <c r="O878" s="10">
        <v>10</v>
      </c>
      <c r="P878">
        <v>100</v>
      </c>
      <c r="Q878" t="s">
        <v>8324</v>
      </c>
      <c r="R878" t="s">
        <v>8327</v>
      </c>
      <c r="S878" s="14">
        <v>42203.677766203706</v>
      </c>
      <c r="T878" s="14">
        <v>42233.677766203706</v>
      </c>
    </row>
    <row r="879" spans="1:20" ht="285" x14ac:dyDescent="0.25">
      <c r="A879">
        <v>3742</v>
      </c>
      <c r="B879" s="3" t="s">
        <v>3739</v>
      </c>
      <c r="C879" s="3" t="s">
        <v>7852</v>
      </c>
      <c r="D879" s="9">
        <v>5000</v>
      </c>
      <c r="E879" s="8">
        <v>100</v>
      </c>
      <c r="F879" t="s">
        <v>8220</v>
      </c>
      <c r="G879" t="s">
        <v>8223</v>
      </c>
      <c r="H879" t="s">
        <v>8245</v>
      </c>
      <c r="I879">
        <v>1409980144</v>
      </c>
      <c r="J879">
        <v>1407388144</v>
      </c>
      <c r="K879" t="b">
        <v>0</v>
      </c>
      <c r="L879">
        <v>4</v>
      </c>
      <c r="M879" t="b">
        <v>0</v>
      </c>
      <c r="N879" t="s">
        <v>8269</v>
      </c>
      <c r="O879" s="10">
        <v>2</v>
      </c>
      <c r="P879">
        <v>25</v>
      </c>
      <c r="Q879" t="s">
        <v>8324</v>
      </c>
      <c r="R879" t="s">
        <v>8327</v>
      </c>
      <c r="S879" s="14">
        <v>41858.214629629627</v>
      </c>
      <c r="T879" s="14">
        <v>41888.214629629627</v>
      </c>
    </row>
    <row r="880" spans="1:20" ht="60" x14ac:dyDescent="0.25">
      <c r="A880">
        <v>3861</v>
      </c>
      <c r="B880" s="3" t="s">
        <v>3858</v>
      </c>
      <c r="C880" s="3" t="s">
        <v>7970</v>
      </c>
      <c r="D880" s="9">
        <v>2000</v>
      </c>
      <c r="E880" s="8">
        <v>100</v>
      </c>
      <c r="F880" t="s">
        <v>8220</v>
      </c>
      <c r="G880" t="s">
        <v>8223</v>
      </c>
      <c r="H880" t="s">
        <v>8245</v>
      </c>
      <c r="I880">
        <v>1415828820</v>
      </c>
      <c r="J880">
        <v>1412258977</v>
      </c>
      <c r="K880" t="b">
        <v>0</v>
      </c>
      <c r="L880">
        <v>1</v>
      </c>
      <c r="M880" t="b">
        <v>0</v>
      </c>
      <c r="N880" t="s">
        <v>8269</v>
      </c>
      <c r="O880" s="10">
        <v>5</v>
      </c>
      <c r="P880">
        <v>100</v>
      </c>
      <c r="Q880" t="s">
        <v>8324</v>
      </c>
      <c r="R880" t="s">
        <v>8327</v>
      </c>
      <c r="S880" s="14">
        <v>41914.590011574073</v>
      </c>
      <c r="T880" s="14">
        <v>41955.907638888893</v>
      </c>
    </row>
    <row r="881" spans="1:20" ht="150" x14ac:dyDescent="0.25">
      <c r="A881">
        <v>3991</v>
      </c>
      <c r="B881" s="3" t="s">
        <v>3987</v>
      </c>
      <c r="C881" s="3" t="s">
        <v>8097</v>
      </c>
      <c r="D881" s="9">
        <v>500</v>
      </c>
      <c r="E881" s="8">
        <v>100</v>
      </c>
      <c r="F881" t="s">
        <v>8220</v>
      </c>
      <c r="G881" t="s">
        <v>8223</v>
      </c>
      <c r="H881" t="s">
        <v>8245</v>
      </c>
      <c r="I881">
        <v>1433086082</v>
      </c>
      <c r="J881">
        <v>1430494082</v>
      </c>
      <c r="K881" t="b">
        <v>0</v>
      </c>
      <c r="L881">
        <v>1</v>
      </c>
      <c r="M881" t="b">
        <v>0</v>
      </c>
      <c r="N881" t="s">
        <v>8269</v>
      </c>
      <c r="O881" s="10">
        <v>20</v>
      </c>
      <c r="P881">
        <v>100</v>
      </c>
      <c r="Q881" t="s">
        <v>8324</v>
      </c>
      <c r="R881" t="s">
        <v>8327</v>
      </c>
      <c r="S881" s="14">
        <v>42125.644467592589</v>
      </c>
      <c r="T881" s="14">
        <v>42155.644467592589</v>
      </c>
    </row>
    <row r="882" spans="1:20" ht="255" x14ac:dyDescent="0.25">
      <c r="A882">
        <v>4020</v>
      </c>
      <c r="B882" s="3" t="s">
        <v>4016</v>
      </c>
      <c r="C882" s="3" t="s">
        <v>8125</v>
      </c>
      <c r="D882" s="9">
        <v>600</v>
      </c>
      <c r="E882" s="8">
        <v>100</v>
      </c>
      <c r="F882" t="s">
        <v>8220</v>
      </c>
      <c r="G882" t="s">
        <v>8223</v>
      </c>
      <c r="H882" t="s">
        <v>8245</v>
      </c>
      <c r="I882">
        <v>1427168099</v>
      </c>
      <c r="J882">
        <v>1424579699</v>
      </c>
      <c r="K882" t="b">
        <v>0</v>
      </c>
      <c r="L882">
        <v>3</v>
      </c>
      <c r="M882" t="b">
        <v>0</v>
      </c>
      <c r="N882" t="s">
        <v>8269</v>
      </c>
      <c r="O882" s="10">
        <v>17</v>
      </c>
      <c r="P882">
        <v>33.33</v>
      </c>
      <c r="Q882" t="s">
        <v>8324</v>
      </c>
      <c r="R882" t="s">
        <v>8327</v>
      </c>
      <c r="S882" s="14">
        <v>42057.190960648149</v>
      </c>
      <c r="T882" s="14">
        <v>42087.149293981478</v>
      </c>
    </row>
    <row r="883" spans="1:20" ht="270" x14ac:dyDescent="0.25">
      <c r="A883">
        <v>4103</v>
      </c>
      <c r="B883" s="3" t="s">
        <v>4099</v>
      </c>
      <c r="C883" s="3" t="s">
        <v>8206</v>
      </c>
      <c r="D883" s="9">
        <v>1000</v>
      </c>
      <c r="E883" s="8">
        <v>100</v>
      </c>
      <c r="F883" t="s">
        <v>8220</v>
      </c>
      <c r="G883" t="s">
        <v>8223</v>
      </c>
      <c r="H883" t="s">
        <v>8245</v>
      </c>
      <c r="I883">
        <v>1440613920</v>
      </c>
      <c r="J883">
        <v>1435953566</v>
      </c>
      <c r="K883" t="b">
        <v>0</v>
      </c>
      <c r="L883">
        <v>6</v>
      </c>
      <c r="M883" t="b">
        <v>0</v>
      </c>
      <c r="N883" t="s">
        <v>8269</v>
      </c>
      <c r="O883" s="10">
        <v>10</v>
      </c>
      <c r="P883">
        <v>16.670000000000002</v>
      </c>
      <c r="Q883" t="s">
        <v>8324</v>
      </c>
      <c r="R883" t="s">
        <v>8327</v>
      </c>
      <c r="S883" s="14">
        <v>42188.83293981482</v>
      </c>
      <c r="T883" s="14">
        <v>42242.772222222222</v>
      </c>
    </row>
    <row r="884" spans="1:20" ht="270" x14ac:dyDescent="0.25">
      <c r="A884">
        <v>3140</v>
      </c>
      <c r="B884" s="3" t="s">
        <v>3140</v>
      </c>
      <c r="C884" s="3" t="s">
        <v>7250</v>
      </c>
      <c r="D884" s="9">
        <v>10000</v>
      </c>
      <c r="E884" s="8">
        <v>96</v>
      </c>
      <c r="F884" t="s">
        <v>8221</v>
      </c>
      <c r="G884" t="s">
        <v>8229</v>
      </c>
      <c r="H884" t="s">
        <v>8248</v>
      </c>
      <c r="I884">
        <v>1491581703</v>
      </c>
      <c r="J884">
        <v>1488993303</v>
      </c>
      <c r="K884" t="b">
        <v>0</v>
      </c>
      <c r="L884">
        <v>4</v>
      </c>
      <c r="M884" t="b">
        <v>0</v>
      </c>
      <c r="N884" t="s">
        <v>8269</v>
      </c>
      <c r="O884" s="10">
        <v>1</v>
      </c>
      <c r="P884">
        <v>24</v>
      </c>
      <c r="Q884" t="s">
        <v>8324</v>
      </c>
      <c r="R884" t="s">
        <v>8327</v>
      </c>
      <c r="S884" s="14">
        <v>42802.718784722223</v>
      </c>
      <c r="T884" s="14">
        <v>42832.677118055552</v>
      </c>
    </row>
    <row r="885" spans="1:20" ht="240" x14ac:dyDescent="0.25">
      <c r="A885">
        <v>2852</v>
      </c>
      <c r="B885" s="3" t="s">
        <v>2852</v>
      </c>
      <c r="C885" s="3" t="s">
        <v>6962</v>
      </c>
      <c r="D885" s="9">
        <v>5000</v>
      </c>
      <c r="E885" s="8">
        <v>95</v>
      </c>
      <c r="F885" t="s">
        <v>8220</v>
      </c>
      <c r="G885" t="s">
        <v>8223</v>
      </c>
      <c r="H885" t="s">
        <v>8245</v>
      </c>
      <c r="I885">
        <v>1403312703</v>
      </c>
      <c r="J885">
        <v>1400720703</v>
      </c>
      <c r="K885" t="b">
        <v>0</v>
      </c>
      <c r="L885">
        <v>6</v>
      </c>
      <c r="M885" t="b">
        <v>0</v>
      </c>
      <c r="N885" t="s">
        <v>8269</v>
      </c>
      <c r="O885" s="10">
        <v>2</v>
      </c>
      <c r="P885">
        <v>15.83</v>
      </c>
      <c r="Q885" t="s">
        <v>8324</v>
      </c>
      <c r="R885" t="s">
        <v>8327</v>
      </c>
      <c r="S885" s="14">
        <v>41781.045173611114</v>
      </c>
      <c r="T885" s="14">
        <v>41811.045173611114</v>
      </c>
    </row>
    <row r="886" spans="1:20" ht="270" x14ac:dyDescent="0.25">
      <c r="A886">
        <v>3984</v>
      </c>
      <c r="B886" s="3" t="s">
        <v>3980</v>
      </c>
      <c r="C886" s="3" t="s">
        <v>8090</v>
      </c>
      <c r="D886" s="9">
        <v>1500</v>
      </c>
      <c r="E886" s="8">
        <v>95</v>
      </c>
      <c r="F886" t="s">
        <v>8220</v>
      </c>
      <c r="G886" t="s">
        <v>8224</v>
      </c>
      <c r="H886" t="s">
        <v>8246</v>
      </c>
      <c r="I886">
        <v>1415404800</v>
      </c>
      <c r="J886">
        <v>1412809644</v>
      </c>
      <c r="K886" t="b">
        <v>0</v>
      </c>
      <c r="L886">
        <v>10</v>
      </c>
      <c r="M886" t="b">
        <v>0</v>
      </c>
      <c r="N886" t="s">
        <v>8269</v>
      </c>
      <c r="O886" s="10">
        <v>6</v>
      </c>
      <c r="P886">
        <v>9.5</v>
      </c>
      <c r="Q886" t="s">
        <v>8324</v>
      </c>
      <c r="R886" t="s">
        <v>8327</v>
      </c>
      <c r="S886" s="14">
        <v>41920.963472222218</v>
      </c>
      <c r="T886" s="14">
        <v>41951</v>
      </c>
    </row>
    <row r="887" spans="1:20" ht="285" x14ac:dyDescent="0.25">
      <c r="A887">
        <v>4058</v>
      </c>
      <c r="B887" s="3" t="s">
        <v>4054</v>
      </c>
      <c r="C887" s="3" t="s">
        <v>8162</v>
      </c>
      <c r="D887" s="9">
        <v>3750</v>
      </c>
      <c r="E887" s="8">
        <v>95</v>
      </c>
      <c r="F887" t="s">
        <v>8220</v>
      </c>
      <c r="G887" t="s">
        <v>8223</v>
      </c>
      <c r="H887" t="s">
        <v>8245</v>
      </c>
      <c r="I887">
        <v>1459483140</v>
      </c>
      <c r="J887">
        <v>1458178044</v>
      </c>
      <c r="K887" t="b">
        <v>0</v>
      </c>
      <c r="L887">
        <v>4</v>
      </c>
      <c r="M887" t="b">
        <v>0</v>
      </c>
      <c r="N887" t="s">
        <v>8269</v>
      </c>
      <c r="O887" s="10">
        <v>3</v>
      </c>
      <c r="P887">
        <v>23.75</v>
      </c>
      <c r="Q887" t="s">
        <v>8324</v>
      </c>
      <c r="R887" t="s">
        <v>8327</v>
      </c>
      <c r="S887" s="14">
        <v>42446.060694444444</v>
      </c>
      <c r="T887" s="14">
        <v>42461.165972222225</v>
      </c>
    </row>
    <row r="888" spans="1:20" ht="240" x14ac:dyDescent="0.25">
      <c r="A888">
        <v>4111</v>
      </c>
      <c r="B888" s="3" t="s">
        <v>4107</v>
      </c>
      <c r="C888" s="3" t="s">
        <v>8214</v>
      </c>
      <c r="D888" s="9">
        <v>3000</v>
      </c>
      <c r="E888" s="8">
        <v>94</v>
      </c>
      <c r="F888" t="s">
        <v>8220</v>
      </c>
      <c r="G888" t="s">
        <v>8223</v>
      </c>
      <c r="H888" t="s">
        <v>8245</v>
      </c>
      <c r="I888">
        <v>1424747740</v>
      </c>
      <c r="J888">
        <v>1422155740</v>
      </c>
      <c r="K888" t="b">
        <v>0</v>
      </c>
      <c r="L888">
        <v>6</v>
      </c>
      <c r="M888" t="b">
        <v>0</v>
      </c>
      <c r="N888" t="s">
        <v>8269</v>
      </c>
      <c r="O888" s="10">
        <v>3</v>
      </c>
      <c r="P888">
        <v>15.67</v>
      </c>
      <c r="Q888" t="s">
        <v>8324</v>
      </c>
      <c r="R888" t="s">
        <v>8327</v>
      </c>
      <c r="S888" s="14">
        <v>42029.135879629626</v>
      </c>
      <c r="T888" s="14">
        <v>42059.135879629626</v>
      </c>
    </row>
    <row r="889" spans="1:20" ht="270" x14ac:dyDescent="0.25">
      <c r="A889">
        <v>3919</v>
      </c>
      <c r="B889" s="3" t="s">
        <v>3916</v>
      </c>
      <c r="C889" s="3" t="s">
        <v>8027</v>
      </c>
      <c r="D889" s="9">
        <v>5000</v>
      </c>
      <c r="E889" s="8">
        <v>90</v>
      </c>
      <c r="F889" t="s">
        <v>8220</v>
      </c>
      <c r="G889" t="s">
        <v>8224</v>
      </c>
      <c r="H889" t="s">
        <v>8246</v>
      </c>
      <c r="I889">
        <v>1453075200</v>
      </c>
      <c r="J889">
        <v>1450628773</v>
      </c>
      <c r="K889" t="b">
        <v>0</v>
      </c>
      <c r="L889">
        <v>3</v>
      </c>
      <c r="M889" t="b">
        <v>0</v>
      </c>
      <c r="N889" t="s">
        <v>8269</v>
      </c>
      <c r="O889" s="10">
        <v>2</v>
      </c>
      <c r="P889">
        <v>30</v>
      </c>
      <c r="Q889" t="s">
        <v>8324</v>
      </c>
      <c r="R889" t="s">
        <v>8327</v>
      </c>
      <c r="S889" s="14">
        <v>42358.684872685189</v>
      </c>
      <c r="T889" s="14">
        <v>42387</v>
      </c>
    </row>
    <row r="890" spans="1:20" ht="270" x14ac:dyDescent="0.25">
      <c r="A890">
        <v>4110</v>
      </c>
      <c r="B890" s="3" t="s">
        <v>4106</v>
      </c>
      <c r="C890" s="3" t="s">
        <v>8213</v>
      </c>
      <c r="D890" s="9">
        <v>300</v>
      </c>
      <c r="E890" s="8">
        <v>86</v>
      </c>
      <c r="F890" t="s">
        <v>8220</v>
      </c>
      <c r="G890" t="s">
        <v>8224</v>
      </c>
      <c r="H890" t="s">
        <v>8246</v>
      </c>
      <c r="I890">
        <v>1469113351</v>
      </c>
      <c r="J890">
        <v>1463929351</v>
      </c>
      <c r="K890" t="b">
        <v>0</v>
      </c>
      <c r="L890">
        <v>6</v>
      </c>
      <c r="M890" t="b">
        <v>0</v>
      </c>
      <c r="N890" t="s">
        <v>8269</v>
      </c>
      <c r="O890" s="10">
        <v>29</v>
      </c>
      <c r="P890">
        <v>14.33</v>
      </c>
      <c r="Q890" t="s">
        <v>8324</v>
      </c>
      <c r="R890" t="s">
        <v>8327</v>
      </c>
      <c r="S890" s="14">
        <v>42512.626747685179</v>
      </c>
      <c r="T890" s="14">
        <v>42572.626747685179</v>
      </c>
    </row>
    <row r="891" spans="1:20" ht="270" x14ac:dyDescent="0.25">
      <c r="A891">
        <v>2861</v>
      </c>
      <c r="B891" s="3" t="s">
        <v>2861</v>
      </c>
      <c r="C891" s="3" t="s">
        <v>6971</v>
      </c>
      <c r="D891" s="9">
        <v>250</v>
      </c>
      <c r="E891" s="8">
        <v>80</v>
      </c>
      <c r="F891" t="s">
        <v>8220</v>
      </c>
      <c r="G891" t="s">
        <v>8225</v>
      </c>
      <c r="H891" t="s">
        <v>8247</v>
      </c>
      <c r="I891">
        <v>1443103848</v>
      </c>
      <c r="J891">
        <v>1441894248</v>
      </c>
      <c r="K891" t="b">
        <v>0</v>
      </c>
      <c r="L891">
        <v>3</v>
      </c>
      <c r="M891" t="b">
        <v>0</v>
      </c>
      <c r="N891" t="s">
        <v>8269</v>
      </c>
      <c r="O891" s="10">
        <v>32</v>
      </c>
      <c r="P891">
        <v>26.67</v>
      </c>
      <c r="Q891" t="s">
        <v>8324</v>
      </c>
      <c r="R891" t="s">
        <v>8327</v>
      </c>
      <c r="S891" s="14">
        <v>42257.590833333335</v>
      </c>
      <c r="T891" s="14">
        <v>42271.590833333335</v>
      </c>
    </row>
    <row r="892" spans="1:20" ht="300" x14ac:dyDescent="0.25">
      <c r="A892">
        <v>4037</v>
      </c>
      <c r="B892" s="3" t="s">
        <v>4033</v>
      </c>
      <c r="C892" s="3" t="s">
        <v>8141</v>
      </c>
      <c r="D892" s="9">
        <v>700</v>
      </c>
      <c r="E892" s="8">
        <v>80</v>
      </c>
      <c r="F892" t="s">
        <v>8220</v>
      </c>
      <c r="G892" t="s">
        <v>8223</v>
      </c>
      <c r="H892" t="s">
        <v>8245</v>
      </c>
      <c r="I892">
        <v>1464099900</v>
      </c>
      <c r="J892">
        <v>1462585315</v>
      </c>
      <c r="K892" t="b">
        <v>0</v>
      </c>
      <c r="L892">
        <v>2</v>
      </c>
      <c r="M892" t="b">
        <v>0</v>
      </c>
      <c r="N892" t="s">
        <v>8269</v>
      </c>
      <c r="O892" s="10">
        <v>11</v>
      </c>
      <c r="P892">
        <v>40</v>
      </c>
      <c r="Q892" t="s">
        <v>8324</v>
      </c>
      <c r="R892" t="s">
        <v>8327</v>
      </c>
      <c r="S892" s="14">
        <v>42497.070775462969</v>
      </c>
      <c r="T892" s="14">
        <v>42514.600694444445</v>
      </c>
    </row>
    <row r="893" spans="1:20" ht="300" x14ac:dyDescent="0.25">
      <c r="A893">
        <v>2794</v>
      </c>
      <c r="B893" s="3" t="s">
        <v>2794</v>
      </c>
      <c r="C893" s="3" t="s">
        <v>6904</v>
      </c>
      <c r="D893" s="9">
        <v>50</v>
      </c>
      <c r="E893" s="8">
        <v>75</v>
      </c>
      <c r="F893" t="s">
        <v>8218</v>
      </c>
      <c r="G893" t="s">
        <v>8224</v>
      </c>
      <c r="H893" t="s">
        <v>8246</v>
      </c>
      <c r="I893">
        <v>1457031600</v>
      </c>
      <c r="J893">
        <v>1455640559</v>
      </c>
      <c r="K893" t="b">
        <v>0</v>
      </c>
      <c r="L893">
        <v>3</v>
      </c>
      <c r="M893" t="b">
        <v>1</v>
      </c>
      <c r="N893" t="s">
        <v>8269</v>
      </c>
      <c r="O893" s="10">
        <v>150</v>
      </c>
      <c r="P893">
        <v>25</v>
      </c>
      <c r="Q893" t="s">
        <v>8324</v>
      </c>
      <c r="R893" t="s">
        <v>8327</v>
      </c>
      <c r="S893" s="14">
        <v>42416.691655092596</v>
      </c>
      <c r="T893" s="14">
        <v>42432.791666666672</v>
      </c>
    </row>
    <row r="894" spans="1:20" ht="270" x14ac:dyDescent="0.25">
      <c r="A894">
        <v>2904</v>
      </c>
      <c r="B894" s="3" t="s">
        <v>2904</v>
      </c>
      <c r="C894" s="3" t="s">
        <v>7014</v>
      </c>
      <c r="D894" s="9">
        <v>1500</v>
      </c>
      <c r="E894" s="8">
        <v>75</v>
      </c>
      <c r="F894" t="s">
        <v>8220</v>
      </c>
      <c r="G894" t="s">
        <v>8224</v>
      </c>
      <c r="H894" t="s">
        <v>8246</v>
      </c>
      <c r="I894">
        <v>1415534400</v>
      </c>
      <c r="J894">
        <v>1414538031</v>
      </c>
      <c r="K894" t="b">
        <v>0</v>
      </c>
      <c r="L894">
        <v>4</v>
      </c>
      <c r="M894" t="b">
        <v>0</v>
      </c>
      <c r="N894" t="s">
        <v>8269</v>
      </c>
      <c r="O894" s="10">
        <v>5</v>
      </c>
      <c r="P894">
        <v>18.75</v>
      </c>
      <c r="Q894" t="s">
        <v>8324</v>
      </c>
      <c r="R894" t="s">
        <v>8327</v>
      </c>
      <c r="S894" s="14">
        <v>41940.967951388891</v>
      </c>
      <c r="T894" s="14">
        <v>41952.5</v>
      </c>
    </row>
    <row r="895" spans="1:20" ht="270" x14ac:dyDescent="0.25">
      <c r="A895">
        <v>4009</v>
      </c>
      <c r="B895" s="3" t="s">
        <v>4005</v>
      </c>
      <c r="C895" s="3" t="s">
        <v>8114</v>
      </c>
      <c r="D895" s="9">
        <v>1930</v>
      </c>
      <c r="E895" s="8">
        <v>75</v>
      </c>
      <c r="F895" t="s">
        <v>8220</v>
      </c>
      <c r="G895" t="s">
        <v>8224</v>
      </c>
      <c r="H895" t="s">
        <v>8246</v>
      </c>
      <c r="I895">
        <v>1410281360</v>
      </c>
      <c r="J895">
        <v>1406825360</v>
      </c>
      <c r="K895" t="b">
        <v>0</v>
      </c>
      <c r="L895">
        <v>3</v>
      </c>
      <c r="M895" t="b">
        <v>0</v>
      </c>
      <c r="N895" t="s">
        <v>8269</v>
      </c>
      <c r="O895" s="10">
        <v>4</v>
      </c>
      <c r="P895">
        <v>25</v>
      </c>
      <c r="Q895" t="s">
        <v>8324</v>
      </c>
      <c r="R895" t="s">
        <v>8327</v>
      </c>
      <c r="S895" s="14">
        <v>41851.700925925928</v>
      </c>
      <c r="T895" s="14">
        <v>41891.700925925928</v>
      </c>
    </row>
    <row r="896" spans="1:20" ht="270" x14ac:dyDescent="0.25">
      <c r="A896">
        <v>2848</v>
      </c>
      <c r="B896" s="3" t="s">
        <v>2848</v>
      </c>
      <c r="C896" s="3" t="s">
        <v>6958</v>
      </c>
      <c r="D896" s="9">
        <v>35000</v>
      </c>
      <c r="E896" s="8">
        <v>70</v>
      </c>
      <c r="F896" t="s">
        <v>8220</v>
      </c>
      <c r="G896" t="s">
        <v>8223</v>
      </c>
      <c r="H896" t="s">
        <v>8245</v>
      </c>
      <c r="I896">
        <v>1432913659</v>
      </c>
      <c r="J896">
        <v>1430321659</v>
      </c>
      <c r="K896" t="b">
        <v>0</v>
      </c>
      <c r="L896">
        <v>3</v>
      </c>
      <c r="M896" t="b">
        <v>0</v>
      </c>
      <c r="N896" t="s">
        <v>8269</v>
      </c>
      <c r="O896" s="10">
        <v>0</v>
      </c>
      <c r="P896">
        <v>23.33</v>
      </c>
      <c r="Q896" t="s">
        <v>8324</v>
      </c>
      <c r="R896" t="s">
        <v>8327</v>
      </c>
      <c r="S896" s="14">
        <v>42123.648831018523</v>
      </c>
      <c r="T896" s="14">
        <v>42153.648831018523</v>
      </c>
    </row>
    <row r="897" spans="1:20" ht="300" x14ac:dyDescent="0.25">
      <c r="A897">
        <v>3675</v>
      </c>
      <c r="B897" s="3" t="s">
        <v>3672</v>
      </c>
      <c r="C897" s="3" t="s">
        <v>7785</v>
      </c>
      <c r="D897" s="9">
        <v>50</v>
      </c>
      <c r="E897" s="8">
        <v>70</v>
      </c>
      <c r="F897" t="s">
        <v>8218</v>
      </c>
      <c r="G897" t="s">
        <v>8224</v>
      </c>
      <c r="H897" t="s">
        <v>8246</v>
      </c>
      <c r="I897">
        <v>1463353200</v>
      </c>
      <c r="J897">
        <v>1462285182</v>
      </c>
      <c r="K897" t="b">
        <v>0</v>
      </c>
      <c r="L897">
        <v>3</v>
      </c>
      <c r="M897" t="b">
        <v>1</v>
      </c>
      <c r="N897" t="s">
        <v>8269</v>
      </c>
      <c r="O897" s="10">
        <v>140</v>
      </c>
      <c r="P897">
        <v>23.33</v>
      </c>
      <c r="Q897" t="s">
        <v>8324</v>
      </c>
      <c r="R897" t="s">
        <v>8327</v>
      </c>
      <c r="S897" s="14">
        <v>42493.597013888888</v>
      </c>
      <c r="T897" s="14">
        <v>42505.958333333328</v>
      </c>
    </row>
    <row r="898" spans="1:20" ht="285" x14ac:dyDescent="0.25">
      <c r="A898">
        <v>3995</v>
      </c>
      <c r="B898" s="3" t="s">
        <v>3991</v>
      </c>
      <c r="C898" s="3" t="s">
        <v>8101</v>
      </c>
      <c r="D898" s="9">
        <v>200</v>
      </c>
      <c r="E898" s="8">
        <v>70</v>
      </c>
      <c r="F898" t="s">
        <v>8220</v>
      </c>
      <c r="G898" t="s">
        <v>8224</v>
      </c>
      <c r="H898" t="s">
        <v>8246</v>
      </c>
      <c r="I898">
        <v>1423913220</v>
      </c>
      <c r="J898">
        <v>1421339077</v>
      </c>
      <c r="K898" t="b">
        <v>0</v>
      </c>
      <c r="L898">
        <v>4</v>
      </c>
      <c r="M898" t="b">
        <v>0</v>
      </c>
      <c r="N898" t="s">
        <v>8269</v>
      </c>
      <c r="O898" s="10">
        <v>35</v>
      </c>
      <c r="P898">
        <v>17.5</v>
      </c>
      <c r="Q898" t="s">
        <v>8324</v>
      </c>
      <c r="R898" t="s">
        <v>8327</v>
      </c>
      <c r="S898" s="14">
        <v>42019.683761574073</v>
      </c>
      <c r="T898" s="14">
        <v>42049.477083333331</v>
      </c>
    </row>
    <row r="899" spans="1:20" ht="255" x14ac:dyDescent="0.25">
      <c r="A899">
        <v>4016</v>
      </c>
      <c r="B899" s="3" t="s">
        <v>4012</v>
      </c>
      <c r="C899" s="3" t="s">
        <v>8121</v>
      </c>
      <c r="D899" s="9">
        <v>500</v>
      </c>
      <c r="E899" s="8">
        <v>70</v>
      </c>
      <c r="F899" t="s">
        <v>8220</v>
      </c>
      <c r="G899" t="s">
        <v>8224</v>
      </c>
      <c r="H899" t="s">
        <v>8246</v>
      </c>
      <c r="I899">
        <v>1410987400</v>
      </c>
      <c r="J899">
        <v>1408395400</v>
      </c>
      <c r="K899" t="b">
        <v>0</v>
      </c>
      <c r="L899">
        <v>7</v>
      </c>
      <c r="M899" t="b">
        <v>0</v>
      </c>
      <c r="N899" t="s">
        <v>8269</v>
      </c>
      <c r="O899" s="10">
        <v>14</v>
      </c>
      <c r="P899">
        <v>10</v>
      </c>
      <c r="Q899" t="s">
        <v>8324</v>
      </c>
      <c r="R899" t="s">
        <v>8327</v>
      </c>
      <c r="S899" s="14">
        <v>41869.872685185182</v>
      </c>
      <c r="T899" s="14">
        <v>41899.872685185182</v>
      </c>
    </row>
    <row r="900" spans="1:20" ht="270" x14ac:dyDescent="0.25">
      <c r="A900">
        <v>3990</v>
      </c>
      <c r="B900" s="3" t="s">
        <v>3986</v>
      </c>
      <c r="C900" s="3" t="s">
        <v>8096</v>
      </c>
      <c r="D900" s="9">
        <v>1650</v>
      </c>
      <c r="E900" s="8">
        <v>69</v>
      </c>
      <c r="F900" t="s">
        <v>8220</v>
      </c>
      <c r="G900" t="s">
        <v>8224</v>
      </c>
      <c r="H900" t="s">
        <v>8246</v>
      </c>
      <c r="I900">
        <v>1456934893</v>
      </c>
      <c r="J900">
        <v>1454342893</v>
      </c>
      <c r="K900" t="b">
        <v>0</v>
      </c>
      <c r="L900">
        <v>3</v>
      </c>
      <c r="M900" t="b">
        <v>0</v>
      </c>
      <c r="N900" t="s">
        <v>8269</v>
      </c>
      <c r="O900" s="10">
        <v>4</v>
      </c>
      <c r="P900">
        <v>23</v>
      </c>
      <c r="Q900" t="s">
        <v>8324</v>
      </c>
      <c r="R900" t="s">
        <v>8327</v>
      </c>
      <c r="S900" s="14">
        <v>42401.672372685185</v>
      </c>
      <c r="T900" s="14">
        <v>42431.672372685185</v>
      </c>
    </row>
    <row r="901" spans="1:20" ht="255" x14ac:dyDescent="0.25">
      <c r="A901">
        <v>3840</v>
      </c>
      <c r="B901" s="3" t="s">
        <v>3837</v>
      </c>
      <c r="C901" s="3" t="s">
        <v>7949</v>
      </c>
      <c r="D901" s="9">
        <v>1</v>
      </c>
      <c r="E901" s="8">
        <v>65</v>
      </c>
      <c r="F901" t="s">
        <v>8218</v>
      </c>
      <c r="G901" t="s">
        <v>8224</v>
      </c>
      <c r="H901" t="s">
        <v>8246</v>
      </c>
      <c r="I901">
        <v>1459180229</v>
      </c>
      <c r="J901">
        <v>1457023829</v>
      </c>
      <c r="K901" t="b">
        <v>0</v>
      </c>
      <c r="L901">
        <v>3</v>
      </c>
      <c r="M901" t="b">
        <v>1</v>
      </c>
      <c r="N901" t="s">
        <v>8269</v>
      </c>
      <c r="O901" s="10">
        <v>6500</v>
      </c>
      <c r="P901">
        <v>21.67</v>
      </c>
      <c r="Q901" t="s">
        <v>8324</v>
      </c>
      <c r="R901" t="s">
        <v>8327</v>
      </c>
      <c r="S901" s="14">
        <v>42432.701724537037</v>
      </c>
      <c r="T901" s="14">
        <v>42457.660057870366</v>
      </c>
    </row>
    <row r="902" spans="1:20" ht="300" x14ac:dyDescent="0.25">
      <c r="A902">
        <v>3908</v>
      </c>
      <c r="B902" s="3" t="s">
        <v>3905</v>
      </c>
      <c r="C902" s="3" t="s">
        <v>8016</v>
      </c>
      <c r="D902" s="9">
        <v>750</v>
      </c>
      <c r="E902" s="8">
        <v>65</v>
      </c>
      <c r="F902" t="s">
        <v>8220</v>
      </c>
      <c r="G902" t="s">
        <v>8223</v>
      </c>
      <c r="H902" t="s">
        <v>8245</v>
      </c>
      <c r="I902">
        <v>1406603696</v>
      </c>
      <c r="J902">
        <v>1405307696</v>
      </c>
      <c r="K902" t="b">
        <v>0</v>
      </c>
      <c r="L902">
        <v>4</v>
      </c>
      <c r="M902" t="b">
        <v>0</v>
      </c>
      <c r="N902" t="s">
        <v>8269</v>
      </c>
      <c r="O902" s="10">
        <v>9</v>
      </c>
      <c r="P902">
        <v>16.25</v>
      </c>
      <c r="Q902" t="s">
        <v>8324</v>
      </c>
      <c r="R902" t="s">
        <v>8327</v>
      </c>
      <c r="S902" s="14">
        <v>41834.135370370372</v>
      </c>
      <c r="T902" s="14">
        <v>41849.135370370372</v>
      </c>
    </row>
    <row r="903" spans="1:20" ht="255" x14ac:dyDescent="0.25">
      <c r="A903">
        <v>2878</v>
      </c>
      <c r="B903" s="3" t="s">
        <v>2878</v>
      </c>
      <c r="C903" s="3" t="s">
        <v>6988</v>
      </c>
      <c r="D903" s="9">
        <v>3000</v>
      </c>
      <c r="E903" s="8">
        <v>63</v>
      </c>
      <c r="F903" t="s">
        <v>8220</v>
      </c>
      <c r="G903" t="s">
        <v>8224</v>
      </c>
      <c r="H903" t="s">
        <v>8246</v>
      </c>
      <c r="I903">
        <v>1435934795</v>
      </c>
      <c r="J903">
        <v>1430750795</v>
      </c>
      <c r="K903" t="b">
        <v>0</v>
      </c>
      <c r="L903">
        <v>4</v>
      </c>
      <c r="M903" t="b">
        <v>0</v>
      </c>
      <c r="N903" t="s">
        <v>8269</v>
      </c>
      <c r="O903" s="10">
        <v>2</v>
      </c>
      <c r="P903">
        <v>15.75</v>
      </c>
      <c r="Q903" t="s">
        <v>8324</v>
      </c>
      <c r="R903" t="s">
        <v>8327</v>
      </c>
      <c r="S903" s="14">
        <v>42128.615682870368</v>
      </c>
      <c r="T903" s="14">
        <v>42188.615682870368</v>
      </c>
    </row>
    <row r="904" spans="1:20" ht="270" x14ac:dyDescent="0.25">
      <c r="A904">
        <v>3922</v>
      </c>
      <c r="B904" s="3" t="s">
        <v>3919</v>
      </c>
      <c r="C904" s="3" t="s">
        <v>8030</v>
      </c>
      <c r="D904" s="9">
        <v>750</v>
      </c>
      <c r="E904" s="8">
        <v>61</v>
      </c>
      <c r="F904" t="s">
        <v>8220</v>
      </c>
      <c r="G904" t="s">
        <v>8223</v>
      </c>
      <c r="H904" t="s">
        <v>8245</v>
      </c>
      <c r="I904">
        <v>1425337200</v>
      </c>
      <c r="J904">
        <v>1421432810</v>
      </c>
      <c r="K904" t="b">
        <v>0</v>
      </c>
      <c r="L904">
        <v>6</v>
      </c>
      <c r="M904" t="b">
        <v>0</v>
      </c>
      <c r="N904" t="s">
        <v>8269</v>
      </c>
      <c r="O904" s="10">
        <v>8</v>
      </c>
      <c r="P904">
        <v>10.17</v>
      </c>
      <c r="Q904" t="s">
        <v>8324</v>
      </c>
      <c r="R904" t="s">
        <v>8327</v>
      </c>
      <c r="S904" s="14">
        <v>42020.768634259264</v>
      </c>
      <c r="T904" s="14">
        <v>42065.958333333328</v>
      </c>
    </row>
    <row r="905" spans="1:20" ht="270" x14ac:dyDescent="0.25">
      <c r="A905">
        <v>3864</v>
      </c>
      <c r="B905" s="3" t="s">
        <v>3861</v>
      </c>
      <c r="C905" s="3" t="s">
        <v>7973</v>
      </c>
      <c r="D905" s="9">
        <v>5000</v>
      </c>
      <c r="E905" s="8">
        <v>60</v>
      </c>
      <c r="F905" t="s">
        <v>8220</v>
      </c>
      <c r="G905" t="s">
        <v>8223</v>
      </c>
      <c r="H905" t="s">
        <v>8245</v>
      </c>
      <c r="I905">
        <v>1447799054</v>
      </c>
      <c r="J905">
        <v>1445203454</v>
      </c>
      <c r="K905" t="b">
        <v>0</v>
      </c>
      <c r="L905">
        <v>3</v>
      </c>
      <c r="M905" t="b">
        <v>0</v>
      </c>
      <c r="N905" t="s">
        <v>8269</v>
      </c>
      <c r="O905" s="10">
        <v>1</v>
      </c>
      <c r="P905">
        <v>20</v>
      </c>
      <c r="Q905" t="s">
        <v>8324</v>
      </c>
      <c r="R905" t="s">
        <v>8327</v>
      </c>
      <c r="S905" s="14">
        <v>42295.891828703709</v>
      </c>
      <c r="T905" s="14">
        <v>42325.933495370366</v>
      </c>
    </row>
    <row r="906" spans="1:20" ht="315" x14ac:dyDescent="0.25">
      <c r="A906">
        <v>4008</v>
      </c>
      <c r="B906" s="3" t="s">
        <v>4004</v>
      </c>
      <c r="C906" s="3" t="s">
        <v>8113</v>
      </c>
      <c r="D906" s="9">
        <v>1000</v>
      </c>
      <c r="E906" s="8">
        <v>60</v>
      </c>
      <c r="F906" t="s">
        <v>8220</v>
      </c>
      <c r="G906" t="s">
        <v>8224</v>
      </c>
      <c r="H906" t="s">
        <v>8246</v>
      </c>
      <c r="I906">
        <v>1437606507</v>
      </c>
      <c r="J906">
        <v>1435014507</v>
      </c>
      <c r="K906" t="b">
        <v>0</v>
      </c>
      <c r="L906">
        <v>4</v>
      </c>
      <c r="M906" t="b">
        <v>0</v>
      </c>
      <c r="N906" t="s">
        <v>8269</v>
      </c>
      <c r="O906" s="10">
        <v>6</v>
      </c>
      <c r="P906">
        <v>15</v>
      </c>
      <c r="Q906" t="s">
        <v>8324</v>
      </c>
      <c r="R906" t="s">
        <v>8327</v>
      </c>
      <c r="S906" s="14">
        <v>42177.964201388888</v>
      </c>
      <c r="T906" s="14">
        <v>42207.964201388888</v>
      </c>
    </row>
    <row r="907" spans="1:20" ht="285" x14ac:dyDescent="0.25">
      <c r="A907">
        <v>4093</v>
      </c>
      <c r="B907" s="3" t="s">
        <v>4089</v>
      </c>
      <c r="C907" s="3" t="s">
        <v>8196</v>
      </c>
      <c r="D907" s="9">
        <v>2500</v>
      </c>
      <c r="E907" s="8">
        <v>60</v>
      </c>
      <c r="F907" t="s">
        <v>8220</v>
      </c>
      <c r="G907" t="s">
        <v>8224</v>
      </c>
      <c r="H907" t="s">
        <v>8246</v>
      </c>
      <c r="I907">
        <v>1440272093</v>
      </c>
      <c r="J907">
        <v>1435088093</v>
      </c>
      <c r="K907" t="b">
        <v>0</v>
      </c>
      <c r="L907">
        <v>4</v>
      </c>
      <c r="M907" t="b">
        <v>0</v>
      </c>
      <c r="N907" t="s">
        <v>8269</v>
      </c>
      <c r="O907" s="10">
        <v>2</v>
      </c>
      <c r="P907">
        <v>15</v>
      </c>
      <c r="Q907" t="s">
        <v>8324</v>
      </c>
      <c r="R907" t="s">
        <v>8327</v>
      </c>
      <c r="S907" s="14">
        <v>42178.815891203703</v>
      </c>
      <c r="T907" s="14">
        <v>42238.815891203703</v>
      </c>
    </row>
    <row r="908" spans="1:20" ht="240" x14ac:dyDescent="0.25">
      <c r="A908">
        <v>4108</v>
      </c>
      <c r="B908" s="3" t="s">
        <v>4104</v>
      </c>
      <c r="C908" s="3" t="s">
        <v>8211</v>
      </c>
      <c r="D908" s="9">
        <v>3000</v>
      </c>
      <c r="E908" s="8">
        <v>59</v>
      </c>
      <c r="F908" t="s">
        <v>8220</v>
      </c>
      <c r="G908" t="s">
        <v>8223</v>
      </c>
      <c r="H908" t="s">
        <v>8245</v>
      </c>
      <c r="I908">
        <v>1488517200</v>
      </c>
      <c r="J908">
        <v>1485909937</v>
      </c>
      <c r="K908" t="b">
        <v>0</v>
      </c>
      <c r="L908">
        <v>1</v>
      </c>
      <c r="M908" t="b">
        <v>0</v>
      </c>
      <c r="N908" t="s">
        <v>8269</v>
      </c>
      <c r="O908" s="10">
        <v>2</v>
      </c>
      <c r="P908">
        <v>59</v>
      </c>
      <c r="Q908" t="s">
        <v>8324</v>
      </c>
      <c r="R908" t="s">
        <v>8327</v>
      </c>
      <c r="S908" s="14">
        <v>42767.031678240746</v>
      </c>
      <c r="T908" s="14">
        <v>42797.208333333328</v>
      </c>
    </row>
    <row r="909" spans="1:20" ht="240" x14ac:dyDescent="0.25">
      <c r="A909">
        <v>2862</v>
      </c>
      <c r="B909" s="3" t="s">
        <v>2862</v>
      </c>
      <c r="C909" s="3" t="s">
        <v>6972</v>
      </c>
      <c r="D909" s="9">
        <v>12700</v>
      </c>
      <c r="E909" s="8">
        <v>55</v>
      </c>
      <c r="F909" t="s">
        <v>8220</v>
      </c>
      <c r="G909" t="s">
        <v>8223</v>
      </c>
      <c r="H909" t="s">
        <v>8245</v>
      </c>
      <c r="I909">
        <v>1403636229</v>
      </c>
      <c r="J909">
        <v>1401044229</v>
      </c>
      <c r="K909" t="b">
        <v>0</v>
      </c>
      <c r="L909">
        <v>3</v>
      </c>
      <c r="M909" t="b">
        <v>0</v>
      </c>
      <c r="N909" t="s">
        <v>8269</v>
      </c>
      <c r="O909" s="10">
        <v>0</v>
      </c>
      <c r="P909">
        <v>18.329999999999998</v>
      </c>
      <c r="Q909" t="s">
        <v>8324</v>
      </c>
      <c r="R909" t="s">
        <v>8327</v>
      </c>
      <c r="S909" s="14">
        <v>41784.789687500001</v>
      </c>
      <c r="T909" s="14">
        <v>41814.789687500001</v>
      </c>
    </row>
    <row r="910" spans="1:20" ht="225" x14ac:dyDescent="0.25">
      <c r="A910">
        <v>2919</v>
      </c>
      <c r="B910" s="3" t="s">
        <v>2919</v>
      </c>
      <c r="C910" s="3" t="s">
        <v>7029</v>
      </c>
      <c r="D910" s="9">
        <v>600</v>
      </c>
      <c r="E910" s="8">
        <v>51</v>
      </c>
      <c r="F910" t="s">
        <v>8220</v>
      </c>
      <c r="G910" t="s">
        <v>8223</v>
      </c>
      <c r="H910" t="s">
        <v>8245</v>
      </c>
      <c r="I910">
        <v>1407250329</v>
      </c>
      <c r="J910">
        <v>1404658329</v>
      </c>
      <c r="K910" t="b">
        <v>0</v>
      </c>
      <c r="L910">
        <v>6</v>
      </c>
      <c r="M910" t="b">
        <v>0</v>
      </c>
      <c r="N910" t="s">
        <v>8269</v>
      </c>
      <c r="O910" s="10">
        <v>9</v>
      </c>
      <c r="P910">
        <v>8.5</v>
      </c>
      <c r="Q910" t="s">
        <v>8324</v>
      </c>
      <c r="R910" t="s">
        <v>8327</v>
      </c>
      <c r="S910" s="14">
        <v>41826.61954861111</v>
      </c>
      <c r="T910" s="14">
        <v>41856.61954861111</v>
      </c>
    </row>
    <row r="911" spans="1:20" ht="195" x14ac:dyDescent="0.25">
      <c r="A911">
        <v>3137</v>
      </c>
      <c r="B911" s="3" t="s">
        <v>3137</v>
      </c>
      <c r="C911" s="3" t="s">
        <v>7247</v>
      </c>
      <c r="D911" s="9">
        <v>1500</v>
      </c>
      <c r="E911" s="8">
        <v>50</v>
      </c>
      <c r="F911" t="s">
        <v>8221</v>
      </c>
      <c r="G911" t="s">
        <v>8223</v>
      </c>
      <c r="H911" t="s">
        <v>8245</v>
      </c>
      <c r="I911">
        <v>1493838720</v>
      </c>
      <c r="J911">
        <v>1489439669</v>
      </c>
      <c r="K911" t="b">
        <v>0</v>
      </c>
      <c r="L911">
        <v>1</v>
      </c>
      <c r="M911" t="b">
        <v>0</v>
      </c>
      <c r="N911" t="s">
        <v>8269</v>
      </c>
      <c r="O911" s="10">
        <v>3</v>
      </c>
      <c r="P911">
        <v>50</v>
      </c>
      <c r="Q911" t="s">
        <v>8324</v>
      </c>
      <c r="R911" t="s">
        <v>8327</v>
      </c>
      <c r="S911" s="14">
        <v>42807.885057870371</v>
      </c>
      <c r="T911" s="14">
        <v>42858.8</v>
      </c>
    </row>
    <row r="912" spans="1:20" ht="285" x14ac:dyDescent="0.25">
      <c r="A912">
        <v>3895</v>
      </c>
      <c r="B912" s="3" t="s">
        <v>3892</v>
      </c>
      <c r="C912" s="3" t="s">
        <v>8003</v>
      </c>
      <c r="D912" s="9">
        <v>1000</v>
      </c>
      <c r="E912" s="8">
        <v>50</v>
      </c>
      <c r="F912" t="s">
        <v>8220</v>
      </c>
      <c r="G912" t="s">
        <v>8223</v>
      </c>
      <c r="H912" t="s">
        <v>8245</v>
      </c>
      <c r="I912">
        <v>1425103218</v>
      </c>
      <c r="J912">
        <v>1422424818</v>
      </c>
      <c r="K912" t="b">
        <v>0</v>
      </c>
      <c r="L912">
        <v>1</v>
      </c>
      <c r="M912" t="b">
        <v>0</v>
      </c>
      <c r="N912" t="s">
        <v>8269</v>
      </c>
      <c r="O912" s="10">
        <v>5</v>
      </c>
      <c r="P912">
        <v>50</v>
      </c>
      <c r="Q912" t="s">
        <v>8324</v>
      </c>
      <c r="R912" t="s">
        <v>8327</v>
      </c>
      <c r="S912" s="14">
        <v>42032.250208333338</v>
      </c>
      <c r="T912" s="14">
        <v>42063.250208333338</v>
      </c>
    </row>
    <row r="913" spans="1:20" ht="285" x14ac:dyDescent="0.25">
      <c r="A913">
        <v>3941</v>
      </c>
      <c r="B913" s="3" t="s">
        <v>3938</v>
      </c>
      <c r="C913" s="3" t="s">
        <v>8049</v>
      </c>
      <c r="D913" s="9">
        <v>5500</v>
      </c>
      <c r="E913" s="8">
        <v>50</v>
      </c>
      <c r="F913" t="s">
        <v>8220</v>
      </c>
      <c r="G913" t="s">
        <v>8223</v>
      </c>
      <c r="H913" t="s">
        <v>8245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8269</v>
      </c>
      <c r="O913" s="10">
        <v>1</v>
      </c>
      <c r="P913">
        <v>25</v>
      </c>
      <c r="Q913" t="s">
        <v>8324</v>
      </c>
      <c r="R913" t="s">
        <v>8327</v>
      </c>
      <c r="S913" s="14">
        <v>41940.587233796294</v>
      </c>
      <c r="T913" s="14">
        <v>41968.041666666672</v>
      </c>
    </row>
    <row r="914" spans="1:20" ht="285" x14ac:dyDescent="0.25">
      <c r="A914">
        <v>4099</v>
      </c>
      <c r="B914" s="3" t="s">
        <v>4095</v>
      </c>
      <c r="C914" s="3" t="s">
        <v>8202</v>
      </c>
      <c r="D914" s="9">
        <v>4500</v>
      </c>
      <c r="E914" s="8">
        <v>50</v>
      </c>
      <c r="F914" t="s">
        <v>8220</v>
      </c>
      <c r="G914" t="s">
        <v>8223</v>
      </c>
      <c r="H914" t="s">
        <v>8245</v>
      </c>
      <c r="I914">
        <v>1472847873</v>
      </c>
      <c r="J914">
        <v>1468959873</v>
      </c>
      <c r="K914" t="b">
        <v>0</v>
      </c>
      <c r="L914">
        <v>1</v>
      </c>
      <c r="M914" t="b">
        <v>0</v>
      </c>
      <c r="N914" t="s">
        <v>8269</v>
      </c>
      <c r="O914" s="10">
        <v>1</v>
      </c>
      <c r="P914">
        <v>50</v>
      </c>
      <c r="Q914" t="s">
        <v>8324</v>
      </c>
      <c r="R914" t="s">
        <v>8327</v>
      </c>
      <c r="S914" s="14">
        <v>42570.850381944445</v>
      </c>
      <c r="T914" s="14">
        <v>42615.850381944445</v>
      </c>
    </row>
    <row r="915" spans="1:20" ht="300" x14ac:dyDescent="0.25">
      <c r="A915">
        <v>4086</v>
      </c>
      <c r="B915" s="3" t="s">
        <v>4082</v>
      </c>
      <c r="C915" s="3" t="s">
        <v>8189</v>
      </c>
      <c r="D915" s="9">
        <v>1000</v>
      </c>
      <c r="E915" s="8">
        <v>47</v>
      </c>
      <c r="F915" t="s">
        <v>8220</v>
      </c>
      <c r="G915" t="s">
        <v>8223</v>
      </c>
      <c r="H915" t="s">
        <v>8245</v>
      </c>
      <c r="I915">
        <v>1448078400</v>
      </c>
      <c r="J915">
        <v>1445985299</v>
      </c>
      <c r="K915" t="b">
        <v>0</v>
      </c>
      <c r="L915">
        <v>5</v>
      </c>
      <c r="M915" t="b">
        <v>0</v>
      </c>
      <c r="N915" t="s">
        <v>8269</v>
      </c>
      <c r="O915" s="10">
        <v>5</v>
      </c>
      <c r="P915">
        <v>9.4</v>
      </c>
      <c r="Q915" t="s">
        <v>8324</v>
      </c>
      <c r="R915" t="s">
        <v>8327</v>
      </c>
      <c r="S915" s="14">
        <v>42304.940960648149</v>
      </c>
      <c r="T915" s="14">
        <v>42329.166666666672</v>
      </c>
    </row>
    <row r="916" spans="1:20" ht="270" x14ac:dyDescent="0.25">
      <c r="A916">
        <v>2866</v>
      </c>
      <c r="B916" s="3" t="s">
        <v>2866</v>
      </c>
      <c r="C916" s="3" t="s">
        <v>6976</v>
      </c>
      <c r="D916" s="9">
        <v>5000</v>
      </c>
      <c r="E916" s="8">
        <v>45</v>
      </c>
      <c r="F916" t="s">
        <v>8220</v>
      </c>
      <c r="G916" t="s">
        <v>8223</v>
      </c>
      <c r="H916" t="s">
        <v>8245</v>
      </c>
      <c r="I916">
        <v>1476482400</v>
      </c>
      <c r="J916">
        <v>1473893721</v>
      </c>
      <c r="K916" t="b">
        <v>0</v>
      </c>
      <c r="L916">
        <v>2</v>
      </c>
      <c r="M916" t="b">
        <v>0</v>
      </c>
      <c r="N916" t="s">
        <v>8269</v>
      </c>
      <c r="O916" s="10">
        <v>1</v>
      </c>
      <c r="P916">
        <v>22.5</v>
      </c>
      <c r="Q916" t="s">
        <v>8324</v>
      </c>
      <c r="R916" t="s">
        <v>8327</v>
      </c>
      <c r="S916" s="14">
        <v>42627.955104166671</v>
      </c>
      <c r="T916" s="14">
        <v>42657.916666666672</v>
      </c>
    </row>
    <row r="917" spans="1:20" ht="210" x14ac:dyDescent="0.25">
      <c r="A917">
        <v>3142</v>
      </c>
      <c r="B917" s="3" t="s">
        <v>3142</v>
      </c>
      <c r="C917" s="3" t="s">
        <v>7252</v>
      </c>
      <c r="D917" s="9">
        <v>2750</v>
      </c>
      <c r="E917" s="8">
        <v>45</v>
      </c>
      <c r="F917" t="s">
        <v>8221</v>
      </c>
      <c r="G917" t="s">
        <v>8224</v>
      </c>
      <c r="H917" t="s">
        <v>8246</v>
      </c>
      <c r="I917">
        <v>1489922339</v>
      </c>
      <c r="J917">
        <v>1487333939</v>
      </c>
      <c r="K917" t="b">
        <v>0</v>
      </c>
      <c r="L917">
        <v>3</v>
      </c>
      <c r="M917" t="b">
        <v>0</v>
      </c>
      <c r="N917" t="s">
        <v>8269</v>
      </c>
      <c r="O917" s="10">
        <v>2</v>
      </c>
      <c r="P917">
        <v>15</v>
      </c>
      <c r="Q917" t="s">
        <v>8324</v>
      </c>
      <c r="R917" t="s">
        <v>8327</v>
      </c>
      <c r="S917" s="14">
        <v>42783.513182870374</v>
      </c>
      <c r="T917" s="14">
        <v>42813.471516203703</v>
      </c>
    </row>
    <row r="918" spans="1:20" ht="285" x14ac:dyDescent="0.25">
      <c r="A918">
        <v>3960</v>
      </c>
      <c r="B918" s="3" t="s">
        <v>3957</v>
      </c>
      <c r="C918" s="3" t="s">
        <v>8067</v>
      </c>
      <c r="D918" s="9">
        <v>3000</v>
      </c>
      <c r="E918" s="8">
        <v>45</v>
      </c>
      <c r="F918" t="s">
        <v>8220</v>
      </c>
      <c r="G918" t="s">
        <v>8223</v>
      </c>
      <c r="H918" t="s">
        <v>8245</v>
      </c>
      <c r="I918">
        <v>1451852256</v>
      </c>
      <c r="J918">
        <v>1449260256</v>
      </c>
      <c r="K918" t="b">
        <v>0</v>
      </c>
      <c r="L918">
        <v>4</v>
      </c>
      <c r="M918" t="b">
        <v>0</v>
      </c>
      <c r="N918" t="s">
        <v>8269</v>
      </c>
      <c r="O918" s="10">
        <v>2</v>
      </c>
      <c r="P918">
        <v>11.25</v>
      </c>
      <c r="Q918" t="s">
        <v>8324</v>
      </c>
      <c r="R918" t="s">
        <v>8327</v>
      </c>
      <c r="S918" s="14">
        <v>42342.845555555556</v>
      </c>
      <c r="T918" s="14">
        <v>42372.845555555556</v>
      </c>
    </row>
    <row r="919" spans="1:20" ht="315" x14ac:dyDescent="0.25">
      <c r="A919">
        <v>3962</v>
      </c>
      <c r="B919" s="3" t="s">
        <v>3959</v>
      </c>
      <c r="C919" s="3" t="s">
        <v>8069</v>
      </c>
      <c r="D919" s="9">
        <v>1400</v>
      </c>
      <c r="E919" s="8">
        <v>45</v>
      </c>
      <c r="F919" t="s">
        <v>8220</v>
      </c>
      <c r="G919" t="s">
        <v>8224</v>
      </c>
      <c r="H919" t="s">
        <v>8246</v>
      </c>
      <c r="I919">
        <v>1448722494</v>
      </c>
      <c r="J919">
        <v>1446562494</v>
      </c>
      <c r="K919" t="b">
        <v>0</v>
      </c>
      <c r="L919">
        <v>3</v>
      </c>
      <c r="M919" t="b">
        <v>0</v>
      </c>
      <c r="N919" t="s">
        <v>8269</v>
      </c>
      <c r="O919" s="10">
        <v>3</v>
      </c>
      <c r="P919">
        <v>15</v>
      </c>
      <c r="Q919" t="s">
        <v>8324</v>
      </c>
      <c r="R919" t="s">
        <v>8327</v>
      </c>
      <c r="S919" s="14">
        <v>42311.621458333335</v>
      </c>
      <c r="T919" s="14">
        <v>42336.621458333335</v>
      </c>
    </row>
    <row r="920" spans="1:20" ht="300" x14ac:dyDescent="0.25">
      <c r="A920">
        <v>3966</v>
      </c>
      <c r="B920" s="3" t="s">
        <v>3963</v>
      </c>
      <c r="C920" s="3" t="s">
        <v>8073</v>
      </c>
      <c r="D920" s="9">
        <v>7500</v>
      </c>
      <c r="E920" s="8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8269</v>
      </c>
      <c r="O920" s="10">
        <v>1</v>
      </c>
      <c r="P920">
        <v>22.5</v>
      </c>
      <c r="Q920" t="s">
        <v>8324</v>
      </c>
      <c r="R920" t="s">
        <v>8327</v>
      </c>
      <c r="S920" s="14">
        <v>41801.711550925924</v>
      </c>
      <c r="T920" s="14">
        <v>41844.124305555553</v>
      </c>
    </row>
    <row r="921" spans="1:20" ht="270" x14ac:dyDescent="0.25">
      <c r="A921">
        <v>4107</v>
      </c>
      <c r="B921" s="3" t="s">
        <v>4103</v>
      </c>
      <c r="C921" s="3" t="s">
        <v>8210</v>
      </c>
      <c r="D921" s="9">
        <v>2000</v>
      </c>
      <c r="E921" s="8">
        <v>41</v>
      </c>
      <c r="F921" t="s">
        <v>8220</v>
      </c>
      <c r="G921" t="s">
        <v>8223</v>
      </c>
      <c r="H921" t="s">
        <v>8245</v>
      </c>
      <c r="I921">
        <v>1411596001</v>
      </c>
      <c r="J921">
        <v>1409608801</v>
      </c>
      <c r="K921" t="b">
        <v>0</v>
      </c>
      <c r="L921">
        <v>4</v>
      </c>
      <c r="M921" t="b">
        <v>0</v>
      </c>
      <c r="N921" t="s">
        <v>8269</v>
      </c>
      <c r="O921" s="10">
        <v>2</v>
      </c>
      <c r="P921">
        <v>10.25</v>
      </c>
      <c r="Q921" t="s">
        <v>8324</v>
      </c>
      <c r="R921" t="s">
        <v>8327</v>
      </c>
      <c r="S921" s="14">
        <v>41883.916678240741</v>
      </c>
      <c r="T921" s="14">
        <v>41906.916678240741</v>
      </c>
    </row>
    <row r="922" spans="1:20" ht="75" x14ac:dyDescent="0.25">
      <c r="A922">
        <v>2864</v>
      </c>
      <c r="B922" s="3" t="s">
        <v>2864</v>
      </c>
      <c r="C922" s="3" t="s">
        <v>6974</v>
      </c>
      <c r="D922" s="9">
        <v>2500</v>
      </c>
      <c r="E922" s="8">
        <v>40</v>
      </c>
      <c r="F922" t="s">
        <v>8220</v>
      </c>
      <c r="G922" t="s">
        <v>8224</v>
      </c>
      <c r="H922" t="s">
        <v>8246</v>
      </c>
      <c r="I922">
        <v>1437139080</v>
      </c>
      <c r="J922">
        <v>1434552207</v>
      </c>
      <c r="K922" t="b">
        <v>0</v>
      </c>
      <c r="L922">
        <v>3</v>
      </c>
      <c r="M922" t="b">
        <v>0</v>
      </c>
      <c r="N922" t="s">
        <v>8269</v>
      </c>
      <c r="O922" s="10">
        <v>2</v>
      </c>
      <c r="P922">
        <v>13.33</v>
      </c>
      <c r="Q922" t="s">
        <v>8324</v>
      </c>
      <c r="R922" t="s">
        <v>8327</v>
      </c>
      <c r="S922" s="14">
        <v>42172.613506944443</v>
      </c>
      <c r="T922" s="14">
        <v>42202.554166666669</v>
      </c>
    </row>
    <row r="923" spans="1:20" ht="255" x14ac:dyDescent="0.25">
      <c r="A923">
        <v>4005</v>
      </c>
      <c r="B923" s="3" t="s">
        <v>4001</v>
      </c>
      <c r="C923" s="3" t="s">
        <v>8110</v>
      </c>
      <c r="D923" s="9">
        <v>3000</v>
      </c>
      <c r="E923" s="8">
        <v>40</v>
      </c>
      <c r="F923" t="s">
        <v>8220</v>
      </c>
      <c r="G923" t="s">
        <v>8223</v>
      </c>
      <c r="H923" t="s">
        <v>8245</v>
      </c>
      <c r="I923">
        <v>1413832985</v>
      </c>
      <c r="J923">
        <v>1408648985</v>
      </c>
      <c r="K923" t="b">
        <v>0</v>
      </c>
      <c r="L923">
        <v>2</v>
      </c>
      <c r="M923" t="b">
        <v>0</v>
      </c>
      <c r="N923" t="s">
        <v>8269</v>
      </c>
      <c r="O923" s="10">
        <v>1</v>
      </c>
      <c r="P923">
        <v>20</v>
      </c>
      <c r="Q923" t="s">
        <v>8324</v>
      </c>
      <c r="R923" t="s">
        <v>8327</v>
      </c>
      <c r="S923" s="14">
        <v>41872.807696759257</v>
      </c>
      <c r="T923" s="14">
        <v>41932.807696759257</v>
      </c>
    </row>
    <row r="924" spans="1:20" ht="270" x14ac:dyDescent="0.25">
      <c r="A924">
        <v>2903</v>
      </c>
      <c r="B924" s="3" t="s">
        <v>2903</v>
      </c>
      <c r="C924" s="3" t="s">
        <v>7013</v>
      </c>
      <c r="D924" s="9">
        <v>5000</v>
      </c>
      <c r="E924" s="8">
        <v>39</v>
      </c>
      <c r="F924" t="s">
        <v>8220</v>
      </c>
      <c r="G924" t="s">
        <v>8223</v>
      </c>
      <c r="H924" t="s">
        <v>8245</v>
      </c>
      <c r="I924">
        <v>1441771218</v>
      </c>
      <c r="J924">
        <v>1436587218</v>
      </c>
      <c r="K924" t="b">
        <v>0</v>
      </c>
      <c r="L924">
        <v>4</v>
      </c>
      <c r="M924" t="b">
        <v>0</v>
      </c>
      <c r="N924" t="s">
        <v>8269</v>
      </c>
      <c r="O924" s="10">
        <v>1</v>
      </c>
      <c r="P924">
        <v>9.75</v>
      </c>
      <c r="Q924" t="s">
        <v>8324</v>
      </c>
      <c r="R924" t="s">
        <v>8327</v>
      </c>
      <c r="S924" s="14">
        <v>42196.166874999995</v>
      </c>
      <c r="T924" s="14">
        <v>42256.166874999995</v>
      </c>
    </row>
    <row r="925" spans="1:20" ht="135" x14ac:dyDescent="0.25">
      <c r="A925">
        <v>3850</v>
      </c>
      <c r="B925" s="3" t="s">
        <v>3847</v>
      </c>
      <c r="C925" s="3" t="s">
        <v>7959</v>
      </c>
      <c r="D925" s="9">
        <v>1000</v>
      </c>
      <c r="E925" s="8">
        <v>38</v>
      </c>
      <c r="F925" t="s">
        <v>8220</v>
      </c>
      <c r="G925" t="s">
        <v>8223</v>
      </c>
      <c r="H925" t="s">
        <v>8245</v>
      </c>
      <c r="I925">
        <v>1420081143</v>
      </c>
      <c r="J925">
        <v>1417489143</v>
      </c>
      <c r="K925" t="b">
        <v>1</v>
      </c>
      <c r="L925">
        <v>4</v>
      </c>
      <c r="M925" t="b">
        <v>0</v>
      </c>
      <c r="N925" t="s">
        <v>8269</v>
      </c>
      <c r="O925" s="10">
        <v>4</v>
      </c>
      <c r="P925">
        <v>9.5</v>
      </c>
      <c r="Q925" t="s">
        <v>8324</v>
      </c>
      <c r="R925" t="s">
        <v>8327</v>
      </c>
      <c r="S925" s="14">
        <v>41975.124340277776</v>
      </c>
      <c r="T925" s="14">
        <v>42005.124340277776</v>
      </c>
    </row>
    <row r="926" spans="1:20" ht="300" x14ac:dyDescent="0.25">
      <c r="A926">
        <v>4073</v>
      </c>
      <c r="B926" s="3" t="s">
        <v>4069</v>
      </c>
      <c r="C926" s="3" t="s">
        <v>8176</v>
      </c>
      <c r="D926" s="9">
        <v>3500</v>
      </c>
      <c r="E926" s="8">
        <v>37</v>
      </c>
      <c r="F926" t="s">
        <v>8220</v>
      </c>
      <c r="G926" t="s">
        <v>8223</v>
      </c>
      <c r="H926" t="s">
        <v>8245</v>
      </c>
      <c r="I926">
        <v>1431144000</v>
      </c>
      <c r="J926">
        <v>1426407426</v>
      </c>
      <c r="K926" t="b">
        <v>0</v>
      </c>
      <c r="L926">
        <v>2</v>
      </c>
      <c r="M926" t="b">
        <v>0</v>
      </c>
      <c r="N926" t="s">
        <v>8269</v>
      </c>
      <c r="O926" s="10">
        <v>1</v>
      </c>
      <c r="P926">
        <v>18.5</v>
      </c>
      <c r="Q926" t="s">
        <v>8324</v>
      </c>
      <c r="R926" t="s">
        <v>8327</v>
      </c>
      <c r="S926" s="14">
        <v>42078.34520833334</v>
      </c>
      <c r="T926" s="14">
        <v>42133.166666666672</v>
      </c>
    </row>
    <row r="927" spans="1:20" ht="210" x14ac:dyDescent="0.25">
      <c r="A927">
        <v>2859</v>
      </c>
      <c r="B927" s="3" t="s">
        <v>2859</v>
      </c>
      <c r="C927" s="3" t="s">
        <v>6969</v>
      </c>
      <c r="D927" s="9">
        <v>2000</v>
      </c>
      <c r="E927" s="8">
        <v>35</v>
      </c>
      <c r="F927" t="s">
        <v>8220</v>
      </c>
      <c r="G927" t="s">
        <v>8225</v>
      </c>
      <c r="H927" t="s">
        <v>8247</v>
      </c>
      <c r="I927">
        <v>1444984904</v>
      </c>
      <c r="J927">
        <v>1439800904</v>
      </c>
      <c r="K927" t="b">
        <v>0</v>
      </c>
      <c r="L927">
        <v>1</v>
      </c>
      <c r="M927" t="b">
        <v>0</v>
      </c>
      <c r="N927" t="s">
        <v>8269</v>
      </c>
      <c r="O927" s="10">
        <v>2</v>
      </c>
      <c r="P927">
        <v>35</v>
      </c>
      <c r="Q927" t="s">
        <v>8324</v>
      </c>
      <c r="R927" t="s">
        <v>8327</v>
      </c>
      <c r="S927" s="14">
        <v>42233.362314814818</v>
      </c>
      <c r="T927" s="14">
        <v>42293.362314814818</v>
      </c>
    </row>
    <row r="928" spans="1:20" ht="195" x14ac:dyDescent="0.25">
      <c r="A928">
        <v>4068</v>
      </c>
      <c r="B928" s="3" t="s">
        <v>4064</v>
      </c>
      <c r="C928" s="3" t="s">
        <v>8171</v>
      </c>
      <c r="D928" s="9">
        <v>3495</v>
      </c>
      <c r="E928" s="8">
        <v>34.950000000000003</v>
      </c>
      <c r="F928" t="s">
        <v>8220</v>
      </c>
      <c r="G928" t="s">
        <v>8223</v>
      </c>
      <c r="H928" t="s">
        <v>8245</v>
      </c>
      <c r="I928">
        <v>1484348700</v>
      </c>
      <c r="J928">
        <v>1481756855</v>
      </c>
      <c r="K928" t="b">
        <v>0</v>
      </c>
      <c r="L928">
        <v>1</v>
      </c>
      <c r="M928" t="b">
        <v>0</v>
      </c>
      <c r="N928" t="s">
        <v>8269</v>
      </c>
      <c r="O928" s="10">
        <v>1</v>
      </c>
      <c r="P928">
        <v>34.950000000000003</v>
      </c>
      <c r="Q928" t="s">
        <v>8324</v>
      </c>
      <c r="R928" t="s">
        <v>8327</v>
      </c>
      <c r="S928" s="14">
        <v>42718.963599537034</v>
      </c>
      <c r="T928" s="14">
        <v>42748.961805555555</v>
      </c>
    </row>
    <row r="929" spans="1:20" ht="135" x14ac:dyDescent="0.25">
      <c r="A929">
        <v>3988</v>
      </c>
      <c r="B929" s="3" t="s">
        <v>3984</v>
      </c>
      <c r="C929" s="3" t="s">
        <v>8094</v>
      </c>
      <c r="D929" s="9">
        <v>1500</v>
      </c>
      <c r="E929" s="8">
        <v>32</v>
      </c>
      <c r="F929" t="s">
        <v>8220</v>
      </c>
      <c r="G929" t="s">
        <v>8223</v>
      </c>
      <c r="H929" t="s">
        <v>8245</v>
      </c>
      <c r="I929">
        <v>1440813413</v>
      </c>
      <c r="J929">
        <v>1439517413</v>
      </c>
      <c r="K929" t="b">
        <v>0</v>
      </c>
      <c r="L929">
        <v>4</v>
      </c>
      <c r="M929" t="b">
        <v>0</v>
      </c>
      <c r="N929" t="s">
        <v>8269</v>
      </c>
      <c r="O929" s="10">
        <v>2</v>
      </c>
      <c r="P929">
        <v>8</v>
      </c>
      <c r="Q929" t="s">
        <v>8324</v>
      </c>
      <c r="R929" t="s">
        <v>8327</v>
      </c>
      <c r="S929" s="14">
        <v>42230.08116898148</v>
      </c>
      <c r="T929" s="14">
        <v>42245.08116898148</v>
      </c>
    </row>
    <row r="930" spans="1:20" ht="225" x14ac:dyDescent="0.25">
      <c r="A930">
        <v>4090</v>
      </c>
      <c r="B930" s="3" t="s">
        <v>4086</v>
      </c>
      <c r="C930" s="3" t="s">
        <v>8193</v>
      </c>
      <c r="D930" s="9">
        <v>1000</v>
      </c>
      <c r="E930" s="8">
        <v>32</v>
      </c>
      <c r="F930" t="s">
        <v>8220</v>
      </c>
      <c r="G930" t="s">
        <v>8223</v>
      </c>
      <c r="H930" t="s">
        <v>8245</v>
      </c>
      <c r="I930">
        <v>1438959600</v>
      </c>
      <c r="J930">
        <v>1437754137</v>
      </c>
      <c r="K930" t="b">
        <v>0</v>
      </c>
      <c r="L930">
        <v>3</v>
      </c>
      <c r="M930" t="b">
        <v>0</v>
      </c>
      <c r="N930" t="s">
        <v>8269</v>
      </c>
      <c r="O930" s="10">
        <v>3</v>
      </c>
      <c r="P930">
        <v>10.67</v>
      </c>
      <c r="Q930" t="s">
        <v>8324</v>
      </c>
      <c r="R930" t="s">
        <v>8327</v>
      </c>
      <c r="S930" s="14">
        <v>42209.67288194444</v>
      </c>
      <c r="T930" s="14">
        <v>42223.625</v>
      </c>
    </row>
    <row r="931" spans="1:20" ht="240" x14ac:dyDescent="0.25">
      <c r="A931">
        <v>2844</v>
      </c>
      <c r="B931" s="3" t="s">
        <v>2844</v>
      </c>
      <c r="C931" s="3" t="s">
        <v>6954</v>
      </c>
      <c r="D931" s="9">
        <v>550</v>
      </c>
      <c r="E931" s="8">
        <v>30</v>
      </c>
      <c r="F931" t="s">
        <v>8220</v>
      </c>
      <c r="G931" t="s">
        <v>8238</v>
      </c>
      <c r="H931" t="s">
        <v>8248</v>
      </c>
      <c r="I931">
        <v>1483535180</v>
      </c>
      <c r="J931">
        <v>1480943180</v>
      </c>
      <c r="K931" t="b">
        <v>0</v>
      </c>
      <c r="L931">
        <v>1</v>
      </c>
      <c r="M931" t="b">
        <v>0</v>
      </c>
      <c r="N931" t="s">
        <v>8269</v>
      </c>
      <c r="O931" s="10">
        <v>5</v>
      </c>
      <c r="P931">
        <v>30</v>
      </c>
      <c r="Q931" t="s">
        <v>8324</v>
      </c>
      <c r="R931" t="s">
        <v>8327</v>
      </c>
      <c r="S931" s="14">
        <v>42709.546064814815</v>
      </c>
      <c r="T931" s="14">
        <v>42739.546064814815</v>
      </c>
    </row>
    <row r="932" spans="1:20" ht="225" x14ac:dyDescent="0.25">
      <c r="A932">
        <v>2879</v>
      </c>
      <c r="B932" s="3" t="s">
        <v>2879</v>
      </c>
      <c r="C932" s="3" t="s">
        <v>6989</v>
      </c>
      <c r="D932" s="9">
        <v>11200</v>
      </c>
      <c r="E932" s="8">
        <v>29</v>
      </c>
      <c r="F932" t="s">
        <v>8220</v>
      </c>
      <c r="G932" t="s">
        <v>8223</v>
      </c>
      <c r="H932" t="s">
        <v>8245</v>
      </c>
      <c r="I932">
        <v>1453310661</v>
      </c>
      <c r="J932">
        <v>1450718661</v>
      </c>
      <c r="K932" t="b">
        <v>0</v>
      </c>
      <c r="L932">
        <v>1</v>
      </c>
      <c r="M932" t="b">
        <v>0</v>
      </c>
      <c r="N932" t="s">
        <v>8269</v>
      </c>
      <c r="O932" s="10">
        <v>0</v>
      </c>
      <c r="P932">
        <v>29</v>
      </c>
      <c r="Q932" t="s">
        <v>8324</v>
      </c>
      <c r="R932" t="s">
        <v>8327</v>
      </c>
      <c r="S932" s="14">
        <v>42359.725243055553</v>
      </c>
      <c r="T932" s="14">
        <v>42389.725243055553</v>
      </c>
    </row>
    <row r="933" spans="1:20" ht="285" x14ac:dyDescent="0.25">
      <c r="A933">
        <v>4019</v>
      </c>
      <c r="B933" s="3" t="s">
        <v>4015</v>
      </c>
      <c r="C933" s="3" t="s">
        <v>8124</v>
      </c>
      <c r="D933" s="9">
        <v>3500</v>
      </c>
      <c r="E933" s="8">
        <v>29</v>
      </c>
      <c r="F933" t="s">
        <v>8220</v>
      </c>
      <c r="G933" t="s">
        <v>8223</v>
      </c>
      <c r="H933" t="s">
        <v>8245</v>
      </c>
      <c r="I933">
        <v>1460737680</v>
      </c>
      <c r="J933">
        <v>1455725596</v>
      </c>
      <c r="K933" t="b">
        <v>0</v>
      </c>
      <c r="L933">
        <v>4</v>
      </c>
      <c r="M933" t="b">
        <v>0</v>
      </c>
      <c r="N933" t="s">
        <v>8269</v>
      </c>
      <c r="O933" s="10">
        <v>1</v>
      </c>
      <c r="P933">
        <v>7.25</v>
      </c>
      <c r="Q933" t="s">
        <v>8324</v>
      </c>
      <c r="R933" t="s">
        <v>8327</v>
      </c>
      <c r="S933" s="14">
        <v>42417.675879629634</v>
      </c>
      <c r="T933" s="14">
        <v>42475.686111111107</v>
      </c>
    </row>
    <row r="934" spans="1:20" ht="195" x14ac:dyDescent="0.25">
      <c r="A934">
        <v>4065</v>
      </c>
      <c r="B934" s="3" t="s">
        <v>4061</v>
      </c>
      <c r="C934" s="3" t="s">
        <v>8169</v>
      </c>
      <c r="D934" s="9">
        <v>4000</v>
      </c>
      <c r="E934" s="8">
        <v>27</v>
      </c>
      <c r="F934" t="s">
        <v>8220</v>
      </c>
      <c r="G934" t="s">
        <v>8223</v>
      </c>
      <c r="H934" t="s">
        <v>8245</v>
      </c>
      <c r="I934">
        <v>1407883811</v>
      </c>
      <c r="J934">
        <v>1405291811</v>
      </c>
      <c r="K934" t="b">
        <v>0</v>
      </c>
      <c r="L934">
        <v>4</v>
      </c>
      <c r="M934" t="b">
        <v>0</v>
      </c>
      <c r="N934" t="s">
        <v>8269</v>
      </c>
      <c r="O934" s="10">
        <v>1</v>
      </c>
      <c r="P934">
        <v>6.75</v>
      </c>
      <c r="Q934" t="s">
        <v>8324</v>
      </c>
      <c r="R934" t="s">
        <v>8327</v>
      </c>
      <c r="S934" s="14">
        <v>41833.951516203706</v>
      </c>
      <c r="T934" s="14">
        <v>41863.951516203706</v>
      </c>
    </row>
    <row r="935" spans="1:20" ht="195" x14ac:dyDescent="0.25">
      <c r="A935">
        <v>3853</v>
      </c>
      <c r="B935" s="3" t="s">
        <v>3850</v>
      </c>
      <c r="C935" s="3" t="s">
        <v>7962</v>
      </c>
      <c r="D935" s="9">
        <v>100000</v>
      </c>
      <c r="E935" s="8">
        <v>26</v>
      </c>
      <c r="F935" t="s">
        <v>8220</v>
      </c>
      <c r="G935" t="s">
        <v>8223</v>
      </c>
      <c r="H935" t="s">
        <v>8245</v>
      </c>
      <c r="I935">
        <v>1409602178</v>
      </c>
      <c r="J935">
        <v>1406578178</v>
      </c>
      <c r="K935" t="b">
        <v>0</v>
      </c>
      <c r="L935">
        <v>2</v>
      </c>
      <c r="M935" t="b">
        <v>0</v>
      </c>
      <c r="N935" t="s">
        <v>8269</v>
      </c>
      <c r="O935" s="10">
        <v>0</v>
      </c>
      <c r="P935">
        <v>13</v>
      </c>
      <c r="Q935" t="s">
        <v>8324</v>
      </c>
      <c r="R935" t="s">
        <v>8327</v>
      </c>
      <c r="S935" s="14">
        <v>41848.84002314815</v>
      </c>
      <c r="T935" s="14">
        <v>41883.84002314815</v>
      </c>
    </row>
    <row r="936" spans="1:20" ht="300" x14ac:dyDescent="0.25">
      <c r="A936">
        <v>4013</v>
      </c>
      <c r="B936" s="3" t="s">
        <v>4009</v>
      </c>
      <c r="C936" s="3" t="s">
        <v>8118</v>
      </c>
      <c r="D936" s="9">
        <v>2000</v>
      </c>
      <c r="E936" s="8">
        <v>26</v>
      </c>
      <c r="F936" t="s">
        <v>8220</v>
      </c>
      <c r="G936" t="s">
        <v>8223</v>
      </c>
      <c r="H936" t="s">
        <v>8245</v>
      </c>
      <c r="I936">
        <v>1424070823</v>
      </c>
      <c r="J936">
        <v>1421478823</v>
      </c>
      <c r="K936" t="b">
        <v>0</v>
      </c>
      <c r="L936">
        <v>2</v>
      </c>
      <c r="M936" t="b">
        <v>0</v>
      </c>
      <c r="N936" t="s">
        <v>8269</v>
      </c>
      <c r="O936" s="10">
        <v>1</v>
      </c>
      <c r="P936">
        <v>13</v>
      </c>
      <c r="Q936" t="s">
        <v>8324</v>
      </c>
      <c r="R936" t="s">
        <v>8327</v>
      </c>
      <c r="S936" s="14">
        <v>42021.301192129627</v>
      </c>
      <c r="T936" s="14">
        <v>42051.301192129627</v>
      </c>
    </row>
    <row r="937" spans="1:20" ht="90" x14ac:dyDescent="0.25">
      <c r="A937">
        <v>2893</v>
      </c>
      <c r="B937" s="3" t="s">
        <v>2893</v>
      </c>
      <c r="C937" s="3" t="s">
        <v>7003</v>
      </c>
      <c r="D937" s="9">
        <v>5000</v>
      </c>
      <c r="E937" s="8">
        <v>25</v>
      </c>
      <c r="F937" t="s">
        <v>8220</v>
      </c>
      <c r="G937" t="s">
        <v>8223</v>
      </c>
      <c r="H937" t="s">
        <v>8245</v>
      </c>
      <c r="I937">
        <v>1420768800</v>
      </c>
      <c r="J937">
        <v>1415644395</v>
      </c>
      <c r="K937" t="b">
        <v>0</v>
      </c>
      <c r="L937">
        <v>2</v>
      </c>
      <c r="M937" t="b">
        <v>0</v>
      </c>
      <c r="N937" t="s">
        <v>8269</v>
      </c>
      <c r="O937" s="10">
        <v>1</v>
      </c>
      <c r="P937">
        <v>12.5</v>
      </c>
      <c r="Q937" t="s">
        <v>8324</v>
      </c>
      <c r="R937" t="s">
        <v>8327</v>
      </c>
      <c r="S937" s="14">
        <v>41953.773090277777</v>
      </c>
      <c r="T937" s="14">
        <v>42013.083333333328</v>
      </c>
    </row>
    <row r="938" spans="1:20" ht="225" x14ac:dyDescent="0.25">
      <c r="A938">
        <v>2902</v>
      </c>
      <c r="B938" s="3" t="s">
        <v>2902</v>
      </c>
      <c r="C938" s="3" t="s">
        <v>7012</v>
      </c>
      <c r="D938" s="9">
        <v>150000</v>
      </c>
      <c r="E938" s="8">
        <v>25</v>
      </c>
      <c r="F938" t="s">
        <v>8220</v>
      </c>
      <c r="G938" t="s">
        <v>8223</v>
      </c>
      <c r="H938" t="s">
        <v>8245</v>
      </c>
      <c r="I938">
        <v>1440412396</v>
      </c>
      <c r="J938">
        <v>1437820396</v>
      </c>
      <c r="K938" t="b">
        <v>0</v>
      </c>
      <c r="L938">
        <v>1</v>
      </c>
      <c r="M938" t="b">
        <v>0</v>
      </c>
      <c r="N938" t="s">
        <v>8269</v>
      </c>
      <c r="O938" s="10">
        <v>0</v>
      </c>
      <c r="P938">
        <v>25</v>
      </c>
      <c r="Q938" t="s">
        <v>8324</v>
      </c>
      <c r="R938" t="s">
        <v>8327</v>
      </c>
      <c r="S938" s="14">
        <v>42210.439768518518</v>
      </c>
      <c r="T938" s="14">
        <v>42240.439768518518</v>
      </c>
    </row>
    <row r="939" spans="1:20" ht="180" x14ac:dyDescent="0.25">
      <c r="A939">
        <v>3747</v>
      </c>
      <c r="B939" s="3" t="s">
        <v>3744</v>
      </c>
      <c r="C939" s="3" t="s">
        <v>7857</v>
      </c>
      <c r="D939" s="9">
        <v>2500</v>
      </c>
      <c r="E939" s="8">
        <v>25</v>
      </c>
      <c r="F939" t="s">
        <v>8220</v>
      </c>
      <c r="G939" t="s">
        <v>8224</v>
      </c>
      <c r="H939" t="s">
        <v>8246</v>
      </c>
      <c r="I939">
        <v>1436137140</v>
      </c>
      <c r="J939">
        <v>1433833896</v>
      </c>
      <c r="K939" t="b">
        <v>0</v>
      </c>
      <c r="L939">
        <v>1</v>
      </c>
      <c r="M939" t="b">
        <v>0</v>
      </c>
      <c r="N939" t="s">
        <v>8269</v>
      </c>
      <c r="O939" s="10">
        <v>1</v>
      </c>
      <c r="P939">
        <v>25</v>
      </c>
      <c r="Q939" t="s">
        <v>8324</v>
      </c>
      <c r="R939" t="s">
        <v>8327</v>
      </c>
      <c r="S939" s="14">
        <v>42164.299722222218</v>
      </c>
      <c r="T939" s="14">
        <v>42190.957638888889</v>
      </c>
    </row>
    <row r="940" spans="1:20" ht="300" x14ac:dyDescent="0.25">
      <c r="A940">
        <v>3855</v>
      </c>
      <c r="B940" s="3" t="s">
        <v>3852</v>
      </c>
      <c r="C940" s="3" t="s">
        <v>7964</v>
      </c>
      <c r="D940" s="9">
        <v>1000</v>
      </c>
      <c r="E940" s="8">
        <v>25</v>
      </c>
      <c r="F940" t="s">
        <v>8220</v>
      </c>
      <c r="G940" t="s">
        <v>8223</v>
      </c>
      <c r="H940" t="s">
        <v>8245</v>
      </c>
      <c r="I940">
        <v>1427408271</v>
      </c>
      <c r="J940">
        <v>1424819871</v>
      </c>
      <c r="K940" t="b">
        <v>0</v>
      </c>
      <c r="L940">
        <v>1</v>
      </c>
      <c r="M940" t="b">
        <v>0</v>
      </c>
      <c r="N940" t="s">
        <v>8269</v>
      </c>
      <c r="O940" s="10">
        <v>3</v>
      </c>
      <c r="P940">
        <v>25</v>
      </c>
      <c r="Q940" t="s">
        <v>8324</v>
      </c>
      <c r="R940" t="s">
        <v>8327</v>
      </c>
      <c r="S940" s="14">
        <v>42059.970729166671</v>
      </c>
      <c r="T940" s="14">
        <v>42089.929062499999</v>
      </c>
    </row>
    <row r="941" spans="1:20" ht="270" x14ac:dyDescent="0.25">
      <c r="A941">
        <v>3901</v>
      </c>
      <c r="B941" s="3" t="s">
        <v>3898</v>
      </c>
      <c r="C941" s="3" t="s">
        <v>8009</v>
      </c>
      <c r="D941" s="9">
        <v>3000</v>
      </c>
      <c r="E941" s="8">
        <v>25</v>
      </c>
      <c r="F941" t="s">
        <v>8220</v>
      </c>
      <c r="G941" t="s">
        <v>8223</v>
      </c>
      <c r="H941" t="s">
        <v>8245</v>
      </c>
      <c r="I941">
        <v>1450554599</v>
      </c>
      <c r="J941">
        <v>1447098599</v>
      </c>
      <c r="K941" t="b">
        <v>0</v>
      </c>
      <c r="L941">
        <v>1</v>
      </c>
      <c r="M941" t="b">
        <v>0</v>
      </c>
      <c r="N941" t="s">
        <v>8269</v>
      </c>
      <c r="O941" s="10">
        <v>1</v>
      </c>
      <c r="P941">
        <v>25</v>
      </c>
      <c r="Q941" t="s">
        <v>8324</v>
      </c>
      <c r="R941" t="s">
        <v>8327</v>
      </c>
      <c r="S941" s="14">
        <v>42317.826377314821</v>
      </c>
      <c r="T941" s="14">
        <v>42357.826377314821</v>
      </c>
    </row>
    <row r="942" spans="1:20" ht="300" x14ac:dyDescent="0.25">
      <c r="A942">
        <v>3927</v>
      </c>
      <c r="B942" s="3" t="s">
        <v>3924</v>
      </c>
      <c r="C942" s="3" t="s">
        <v>8035</v>
      </c>
      <c r="D942" s="9">
        <v>2500</v>
      </c>
      <c r="E942" s="8">
        <v>25</v>
      </c>
      <c r="F942" t="s">
        <v>8220</v>
      </c>
      <c r="G942" t="s">
        <v>8224</v>
      </c>
      <c r="H942" t="s">
        <v>8246</v>
      </c>
      <c r="I942">
        <v>1407565504</v>
      </c>
      <c r="J942">
        <v>1404973504</v>
      </c>
      <c r="K942" t="b">
        <v>0</v>
      </c>
      <c r="L942">
        <v>2</v>
      </c>
      <c r="M942" t="b">
        <v>0</v>
      </c>
      <c r="N942" t="s">
        <v>8269</v>
      </c>
      <c r="O942" s="10">
        <v>1</v>
      </c>
      <c r="P942">
        <v>12.5</v>
      </c>
      <c r="Q942" t="s">
        <v>8324</v>
      </c>
      <c r="R942" t="s">
        <v>8327</v>
      </c>
      <c r="S942" s="14">
        <v>41830.267407407409</v>
      </c>
      <c r="T942" s="14">
        <v>41860.267407407409</v>
      </c>
    </row>
    <row r="943" spans="1:20" ht="270" x14ac:dyDescent="0.25">
      <c r="A943">
        <v>3950</v>
      </c>
      <c r="B943" s="3" t="s">
        <v>3947</v>
      </c>
      <c r="C943" s="3" t="s">
        <v>8058</v>
      </c>
      <c r="D943" s="9">
        <v>4000</v>
      </c>
      <c r="E943" s="8">
        <v>25</v>
      </c>
      <c r="F943" t="s">
        <v>8220</v>
      </c>
      <c r="G943" t="s">
        <v>8223</v>
      </c>
      <c r="H943" t="s">
        <v>8245</v>
      </c>
      <c r="I943">
        <v>1460140500</v>
      </c>
      <c r="J943">
        <v>1457628680</v>
      </c>
      <c r="K943" t="b">
        <v>0</v>
      </c>
      <c r="L943">
        <v>1</v>
      </c>
      <c r="M943" t="b">
        <v>0</v>
      </c>
      <c r="N943" t="s">
        <v>8269</v>
      </c>
      <c r="O943" s="10">
        <v>1</v>
      </c>
      <c r="P943">
        <v>25</v>
      </c>
      <c r="Q943" t="s">
        <v>8324</v>
      </c>
      <c r="R943" t="s">
        <v>8327</v>
      </c>
      <c r="S943" s="14">
        <v>42439.702314814815</v>
      </c>
      <c r="T943" s="14">
        <v>42468.774305555555</v>
      </c>
    </row>
    <row r="944" spans="1:20" ht="300" x14ac:dyDescent="0.25">
      <c r="A944">
        <v>3952</v>
      </c>
      <c r="B944" s="3" t="s">
        <v>3949</v>
      </c>
      <c r="C944" s="3" t="s">
        <v>8059</v>
      </c>
      <c r="D944" s="9">
        <v>26000</v>
      </c>
      <c r="E944" s="8">
        <v>25</v>
      </c>
      <c r="F944" t="s">
        <v>8220</v>
      </c>
      <c r="G944" t="s">
        <v>8223</v>
      </c>
      <c r="H944" t="s">
        <v>8245</v>
      </c>
      <c r="I944">
        <v>1445885890</v>
      </c>
      <c r="J944">
        <v>1440701890</v>
      </c>
      <c r="K944" t="b">
        <v>0</v>
      </c>
      <c r="L944">
        <v>1</v>
      </c>
      <c r="M944" t="b">
        <v>0</v>
      </c>
      <c r="N944" t="s">
        <v>8269</v>
      </c>
      <c r="O944" s="10">
        <v>0</v>
      </c>
      <c r="P944">
        <v>25</v>
      </c>
      <c r="Q944" t="s">
        <v>8324</v>
      </c>
      <c r="R944" t="s">
        <v>8327</v>
      </c>
      <c r="S944" s="14">
        <v>42243.790393518517</v>
      </c>
      <c r="T944" s="14">
        <v>42303.790393518517</v>
      </c>
    </row>
    <row r="945" spans="1:20" ht="285" x14ac:dyDescent="0.25">
      <c r="A945">
        <v>4066</v>
      </c>
      <c r="B945" s="3" t="s">
        <v>4062</v>
      </c>
      <c r="C945" s="3" t="s">
        <v>8170</v>
      </c>
      <c r="D945" s="9">
        <v>15000</v>
      </c>
      <c r="E945" s="8">
        <v>25</v>
      </c>
      <c r="F945" t="s">
        <v>8220</v>
      </c>
      <c r="G945" t="s">
        <v>8223</v>
      </c>
      <c r="H945" t="s">
        <v>8245</v>
      </c>
      <c r="I945">
        <v>1463619388</v>
      </c>
      <c r="J945">
        <v>1461027388</v>
      </c>
      <c r="K945" t="b">
        <v>0</v>
      </c>
      <c r="L945">
        <v>1</v>
      </c>
      <c r="M945" t="b">
        <v>0</v>
      </c>
      <c r="N945" t="s">
        <v>8269</v>
      </c>
      <c r="O945" s="10">
        <v>0</v>
      </c>
      <c r="P945">
        <v>25</v>
      </c>
      <c r="Q945" t="s">
        <v>8324</v>
      </c>
      <c r="R945" t="s">
        <v>8327</v>
      </c>
      <c r="S945" s="14">
        <v>42479.039212962962</v>
      </c>
      <c r="T945" s="14">
        <v>42509.039212962962</v>
      </c>
    </row>
    <row r="946" spans="1:20" ht="285" x14ac:dyDescent="0.25">
      <c r="A946">
        <v>2895</v>
      </c>
      <c r="B946" s="3" t="s">
        <v>2895</v>
      </c>
      <c r="C946" s="3" t="s">
        <v>7005</v>
      </c>
      <c r="D946" s="9">
        <v>500</v>
      </c>
      <c r="E946" s="8">
        <v>23</v>
      </c>
      <c r="F946" t="s">
        <v>8220</v>
      </c>
      <c r="G946" t="s">
        <v>8223</v>
      </c>
      <c r="H946" t="s">
        <v>8245</v>
      </c>
      <c r="I946">
        <v>1403470800</v>
      </c>
      <c r="J946">
        <v>1403356792</v>
      </c>
      <c r="K946" t="b">
        <v>0</v>
      </c>
      <c r="L946">
        <v>4</v>
      </c>
      <c r="M946" t="b">
        <v>0</v>
      </c>
      <c r="N946" t="s">
        <v>8269</v>
      </c>
      <c r="O946" s="10">
        <v>5</v>
      </c>
      <c r="P946">
        <v>5.75</v>
      </c>
      <c r="Q946" t="s">
        <v>8324</v>
      </c>
      <c r="R946" t="s">
        <v>8327</v>
      </c>
      <c r="S946" s="14">
        <v>41811.555462962962</v>
      </c>
      <c r="T946" s="14">
        <v>41812.875</v>
      </c>
    </row>
    <row r="947" spans="1:20" ht="270" x14ac:dyDescent="0.25">
      <c r="A947">
        <v>4002</v>
      </c>
      <c r="B947" s="3" t="s">
        <v>3998</v>
      </c>
      <c r="C947" s="3" t="s">
        <v>8108</v>
      </c>
      <c r="D947" s="9">
        <v>1250</v>
      </c>
      <c r="E947" s="8">
        <v>23</v>
      </c>
      <c r="F947" t="s">
        <v>8220</v>
      </c>
      <c r="G947" t="s">
        <v>8223</v>
      </c>
      <c r="H947" t="s">
        <v>8245</v>
      </c>
      <c r="I947">
        <v>1411779761</v>
      </c>
      <c r="J947">
        <v>1409187761</v>
      </c>
      <c r="K947" t="b">
        <v>0</v>
      </c>
      <c r="L947">
        <v>4</v>
      </c>
      <c r="M947" t="b">
        <v>0</v>
      </c>
      <c r="N947" t="s">
        <v>8269</v>
      </c>
      <c r="O947" s="10">
        <v>2</v>
      </c>
      <c r="P947">
        <v>5.75</v>
      </c>
      <c r="Q947" t="s">
        <v>8324</v>
      </c>
      <c r="R947" t="s">
        <v>8327</v>
      </c>
      <c r="S947" s="14">
        <v>41879.043530092589</v>
      </c>
      <c r="T947" s="14">
        <v>41909.043530092589</v>
      </c>
    </row>
    <row r="948" spans="1:20" ht="285" x14ac:dyDescent="0.25">
      <c r="A948">
        <v>2890</v>
      </c>
      <c r="B948" s="3" t="s">
        <v>2890</v>
      </c>
      <c r="C948" s="3" t="s">
        <v>7000</v>
      </c>
      <c r="D948" s="9">
        <v>2000</v>
      </c>
      <c r="E948" s="8">
        <v>21</v>
      </c>
      <c r="F948" t="s">
        <v>8220</v>
      </c>
      <c r="G948" t="s">
        <v>8223</v>
      </c>
      <c r="H948" t="s">
        <v>8245</v>
      </c>
      <c r="I948">
        <v>1407553200</v>
      </c>
      <c r="J948">
        <v>1405100992</v>
      </c>
      <c r="K948" t="b">
        <v>0</v>
      </c>
      <c r="L948">
        <v>3</v>
      </c>
      <c r="M948" t="b">
        <v>0</v>
      </c>
      <c r="N948" t="s">
        <v>8269</v>
      </c>
      <c r="O948" s="10">
        <v>1</v>
      </c>
      <c r="P948">
        <v>7</v>
      </c>
      <c r="Q948" t="s">
        <v>8324</v>
      </c>
      <c r="R948" t="s">
        <v>8327</v>
      </c>
      <c r="S948" s="14">
        <v>41831.742962962962</v>
      </c>
      <c r="T948" s="14">
        <v>41860.125</v>
      </c>
    </row>
    <row r="949" spans="1:20" ht="300" x14ac:dyDescent="0.25">
      <c r="A949">
        <v>3961</v>
      </c>
      <c r="B949" s="3" t="s">
        <v>3958</v>
      </c>
      <c r="C949" s="3" t="s">
        <v>8068</v>
      </c>
      <c r="D949" s="9">
        <v>5000</v>
      </c>
      <c r="E949" s="8">
        <v>21</v>
      </c>
      <c r="F949" t="s">
        <v>8220</v>
      </c>
      <c r="G949" t="s">
        <v>8224</v>
      </c>
      <c r="H949" t="s">
        <v>8246</v>
      </c>
      <c r="I949">
        <v>1399584210</v>
      </c>
      <c r="J949">
        <v>1397683410</v>
      </c>
      <c r="K949" t="b">
        <v>0</v>
      </c>
      <c r="L949">
        <v>2</v>
      </c>
      <c r="M949" t="b">
        <v>0</v>
      </c>
      <c r="N949" t="s">
        <v>8269</v>
      </c>
      <c r="O949" s="10">
        <v>0</v>
      </c>
      <c r="P949">
        <v>10.5</v>
      </c>
      <c r="Q949" t="s">
        <v>8324</v>
      </c>
      <c r="R949" t="s">
        <v>8327</v>
      </c>
      <c r="S949" s="14">
        <v>41745.891319444447</v>
      </c>
      <c r="T949" s="14">
        <v>41767.891319444447</v>
      </c>
    </row>
    <row r="950" spans="1:20" ht="180" x14ac:dyDescent="0.25">
      <c r="A950">
        <v>4041</v>
      </c>
      <c r="B950" s="3" t="s">
        <v>4037</v>
      </c>
      <c r="C950" s="3" t="s">
        <v>8145</v>
      </c>
      <c r="D950" s="9">
        <v>5000</v>
      </c>
      <c r="E950" s="8">
        <v>21</v>
      </c>
      <c r="F950" t="s">
        <v>8220</v>
      </c>
      <c r="G950" t="s">
        <v>8224</v>
      </c>
      <c r="H950" t="s">
        <v>8246</v>
      </c>
      <c r="I950">
        <v>1473160954</v>
      </c>
      <c r="J950">
        <v>1467976954</v>
      </c>
      <c r="K950" t="b">
        <v>0</v>
      </c>
      <c r="L950">
        <v>2</v>
      </c>
      <c r="M950" t="b">
        <v>0</v>
      </c>
      <c r="N950" t="s">
        <v>8269</v>
      </c>
      <c r="O950" s="10">
        <v>0</v>
      </c>
      <c r="P950">
        <v>10.5</v>
      </c>
      <c r="Q950" t="s">
        <v>8324</v>
      </c>
      <c r="R950" t="s">
        <v>8327</v>
      </c>
      <c r="S950" s="14">
        <v>42559.474004629628</v>
      </c>
      <c r="T950" s="14">
        <v>42619.474004629628</v>
      </c>
    </row>
    <row r="951" spans="1:20" ht="300" x14ac:dyDescent="0.25">
      <c r="A951">
        <v>4042</v>
      </c>
      <c r="B951" s="3" t="s">
        <v>4038</v>
      </c>
      <c r="C951" s="3" t="s">
        <v>8146</v>
      </c>
      <c r="D951" s="9">
        <v>10000</v>
      </c>
      <c r="E951" s="8">
        <v>21</v>
      </c>
      <c r="F951" t="s">
        <v>8220</v>
      </c>
      <c r="G951" t="s">
        <v>8223</v>
      </c>
      <c r="H951" t="s">
        <v>8245</v>
      </c>
      <c r="I951">
        <v>1421781360</v>
      </c>
      <c r="J951">
        <v>1419213664</v>
      </c>
      <c r="K951" t="b">
        <v>0</v>
      </c>
      <c r="L951">
        <v>3</v>
      </c>
      <c r="M951" t="b">
        <v>0</v>
      </c>
      <c r="N951" t="s">
        <v>8269</v>
      </c>
      <c r="O951" s="10">
        <v>0</v>
      </c>
      <c r="P951">
        <v>7</v>
      </c>
      <c r="Q951" t="s">
        <v>8324</v>
      </c>
      <c r="R951" t="s">
        <v>8327</v>
      </c>
      <c r="S951" s="14">
        <v>41995.084074074075</v>
      </c>
      <c r="T951" s="14">
        <v>42024.802777777775</v>
      </c>
    </row>
    <row r="952" spans="1:20" ht="285" x14ac:dyDescent="0.25">
      <c r="A952">
        <v>2863</v>
      </c>
      <c r="B952" s="3" t="s">
        <v>2863</v>
      </c>
      <c r="C952" s="3" t="s">
        <v>6973</v>
      </c>
      <c r="D952" s="9">
        <v>50000</v>
      </c>
      <c r="E952" s="8">
        <v>20</v>
      </c>
      <c r="F952" t="s">
        <v>8220</v>
      </c>
      <c r="G952" t="s">
        <v>8223</v>
      </c>
      <c r="H952" t="s">
        <v>8245</v>
      </c>
      <c r="I952">
        <v>1410279123</v>
      </c>
      <c r="J952">
        <v>1405095123</v>
      </c>
      <c r="K952" t="b">
        <v>0</v>
      </c>
      <c r="L952">
        <v>1</v>
      </c>
      <c r="M952" t="b">
        <v>0</v>
      </c>
      <c r="N952" t="s">
        <v>8269</v>
      </c>
      <c r="O952" s="10">
        <v>0</v>
      </c>
      <c r="P952">
        <v>20</v>
      </c>
      <c r="Q952" t="s">
        <v>8324</v>
      </c>
      <c r="R952" t="s">
        <v>8327</v>
      </c>
      <c r="S952" s="14">
        <v>41831.675034722226</v>
      </c>
      <c r="T952" s="14">
        <v>41891.675034722226</v>
      </c>
    </row>
    <row r="953" spans="1:20" ht="270" x14ac:dyDescent="0.25">
      <c r="A953">
        <v>2909</v>
      </c>
      <c r="B953" s="3" t="s">
        <v>2909</v>
      </c>
      <c r="C953" s="3" t="s">
        <v>7019</v>
      </c>
      <c r="D953" s="9">
        <v>180000</v>
      </c>
      <c r="E953" s="8">
        <v>20</v>
      </c>
      <c r="F953" t="s">
        <v>8220</v>
      </c>
      <c r="G953" t="s">
        <v>8223</v>
      </c>
      <c r="H953" t="s">
        <v>8245</v>
      </c>
      <c r="I953">
        <v>1416944760</v>
      </c>
      <c r="J953">
        <v>1413527001</v>
      </c>
      <c r="K953" t="b">
        <v>0</v>
      </c>
      <c r="L953">
        <v>1</v>
      </c>
      <c r="M953" t="b">
        <v>0</v>
      </c>
      <c r="N953" t="s">
        <v>8269</v>
      </c>
      <c r="O953" s="10">
        <v>0</v>
      </c>
      <c r="P953">
        <v>20</v>
      </c>
      <c r="Q953" t="s">
        <v>8324</v>
      </c>
      <c r="R953" t="s">
        <v>8327</v>
      </c>
      <c r="S953" s="14">
        <v>41929.266215277778</v>
      </c>
      <c r="T953" s="14">
        <v>41968.823611111111</v>
      </c>
    </row>
    <row r="954" spans="1:20" ht="180" x14ac:dyDescent="0.25">
      <c r="A954">
        <v>3735</v>
      </c>
      <c r="B954" s="3" t="s">
        <v>3732</v>
      </c>
      <c r="C954" s="3" t="s">
        <v>7845</v>
      </c>
      <c r="D954" s="9">
        <v>150</v>
      </c>
      <c r="E954" s="8">
        <v>20</v>
      </c>
      <c r="F954" t="s">
        <v>8220</v>
      </c>
      <c r="G954" t="s">
        <v>8224</v>
      </c>
      <c r="H954" t="s">
        <v>8246</v>
      </c>
      <c r="I954">
        <v>1432831089</v>
      </c>
      <c r="J954">
        <v>1430239089</v>
      </c>
      <c r="K954" t="b">
        <v>0</v>
      </c>
      <c r="L954">
        <v>2</v>
      </c>
      <c r="M954" t="b">
        <v>0</v>
      </c>
      <c r="N954" t="s">
        <v>8269</v>
      </c>
      <c r="O954" s="10">
        <v>13</v>
      </c>
      <c r="P954">
        <v>10</v>
      </c>
      <c r="Q954" t="s">
        <v>8324</v>
      </c>
      <c r="R954" t="s">
        <v>8327</v>
      </c>
      <c r="S954" s="14">
        <v>42122.693159722221</v>
      </c>
      <c r="T954" s="14">
        <v>42152.693159722221</v>
      </c>
    </row>
    <row r="955" spans="1:20" ht="270" x14ac:dyDescent="0.25">
      <c r="A955">
        <v>3852</v>
      </c>
      <c r="B955" s="3" t="s">
        <v>3849</v>
      </c>
      <c r="C955" s="3" t="s">
        <v>7961</v>
      </c>
      <c r="D955" s="9">
        <v>10000</v>
      </c>
      <c r="E955" s="8">
        <v>20</v>
      </c>
      <c r="F955" t="s">
        <v>8220</v>
      </c>
      <c r="G955" t="s">
        <v>8223</v>
      </c>
      <c r="H955" t="s">
        <v>8245</v>
      </c>
      <c r="I955">
        <v>1427427276</v>
      </c>
      <c r="J955">
        <v>1425270876</v>
      </c>
      <c r="K955" t="b">
        <v>0</v>
      </c>
      <c r="L955">
        <v>2</v>
      </c>
      <c r="M955" t="b">
        <v>0</v>
      </c>
      <c r="N955" t="s">
        <v>8269</v>
      </c>
      <c r="O955" s="10">
        <v>0</v>
      </c>
      <c r="P955">
        <v>10</v>
      </c>
      <c r="Q955" t="s">
        <v>8324</v>
      </c>
      <c r="R955" t="s">
        <v>8327</v>
      </c>
      <c r="S955" s="14">
        <v>42065.190694444449</v>
      </c>
      <c r="T955" s="14">
        <v>42090.149027777778</v>
      </c>
    </row>
    <row r="956" spans="1:20" ht="255" x14ac:dyDescent="0.25">
      <c r="A956">
        <v>4092</v>
      </c>
      <c r="B956" s="3" t="s">
        <v>4088</v>
      </c>
      <c r="C956" s="3" t="s">
        <v>8195</v>
      </c>
      <c r="D956" s="9">
        <v>110000</v>
      </c>
      <c r="E956" s="8">
        <v>20</v>
      </c>
      <c r="F956" t="s">
        <v>8220</v>
      </c>
      <c r="G956" t="s">
        <v>8223</v>
      </c>
      <c r="H956" t="s">
        <v>8245</v>
      </c>
      <c r="I956">
        <v>1428205247</v>
      </c>
      <c r="J956">
        <v>1423024847</v>
      </c>
      <c r="K956" t="b">
        <v>0</v>
      </c>
      <c r="L956">
        <v>1</v>
      </c>
      <c r="M956" t="b">
        <v>0</v>
      </c>
      <c r="N956" t="s">
        <v>8269</v>
      </c>
      <c r="O956" s="10">
        <v>0</v>
      </c>
      <c r="P956">
        <v>20</v>
      </c>
      <c r="Q956" t="s">
        <v>8324</v>
      </c>
      <c r="R956" t="s">
        <v>8327</v>
      </c>
      <c r="S956" s="14">
        <v>42039.194988425923</v>
      </c>
      <c r="T956" s="14">
        <v>42099.153321759266</v>
      </c>
    </row>
    <row r="957" spans="1:20" ht="270" x14ac:dyDescent="0.25">
      <c r="A957">
        <v>4011</v>
      </c>
      <c r="B957" s="3" t="s">
        <v>4007</v>
      </c>
      <c r="C957" s="3" t="s">
        <v>8116</v>
      </c>
      <c r="D957" s="9">
        <v>250</v>
      </c>
      <c r="E957" s="8">
        <v>19</v>
      </c>
      <c r="F957" t="s">
        <v>8220</v>
      </c>
      <c r="G957" t="s">
        <v>8224</v>
      </c>
      <c r="H957" t="s">
        <v>8246</v>
      </c>
      <c r="I957">
        <v>1422450278</v>
      </c>
      <c r="J957">
        <v>1419858278</v>
      </c>
      <c r="K957" t="b">
        <v>0</v>
      </c>
      <c r="L957">
        <v>4</v>
      </c>
      <c r="M957" t="b">
        <v>0</v>
      </c>
      <c r="N957" t="s">
        <v>8269</v>
      </c>
      <c r="O957" s="10">
        <v>8</v>
      </c>
      <c r="P957">
        <v>4.75</v>
      </c>
      <c r="Q957" t="s">
        <v>8324</v>
      </c>
      <c r="R957" t="s">
        <v>8327</v>
      </c>
      <c r="S957" s="14">
        <v>42002.54488425926</v>
      </c>
      <c r="T957" s="14">
        <v>42032.54488425926</v>
      </c>
    </row>
    <row r="958" spans="1:20" ht="315" x14ac:dyDescent="0.25">
      <c r="A958">
        <v>4049</v>
      </c>
      <c r="B958" s="3" t="s">
        <v>4045</v>
      </c>
      <c r="C958" s="3" t="s">
        <v>8153</v>
      </c>
      <c r="D958" s="9">
        <v>20000</v>
      </c>
      <c r="E958" s="8">
        <v>16</v>
      </c>
      <c r="F958" t="s">
        <v>8220</v>
      </c>
      <c r="G958" t="s">
        <v>8223</v>
      </c>
      <c r="H958" t="s">
        <v>8245</v>
      </c>
      <c r="I958">
        <v>1436914815</v>
      </c>
      <c r="J958">
        <v>1434322815</v>
      </c>
      <c r="K958" t="b">
        <v>0</v>
      </c>
      <c r="L958">
        <v>1</v>
      </c>
      <c r="M958" t="b">
        <v>0</v>
      </c>
      <c r="N958" t="s">
        <v>8269</v>
      </c>
      <c r="O958" s="10">
        <v>0</v>
      </c>
      <c r="P958">
        <v>16</v>
      </c>
      <c r="Q958" t="s">
        <v>8324</v>
      </c>
      <c r="R958" t="s">
        <v>8327</v>
      </c>
      <c r="S958" s="14">
        <v>42169.958506944444</v>
      </c>
      <c r="T958" s="14">
        <v>42199.958506944444</v>
      </c>
    </row>
    <row r="959" spans="1:20" ht="240" x14ac:dyDescent="0.25">
      <c r="A959">
        <v>3925</v>
      </c>
      <c r="B959" s="3" t="s">
        <v>3922</v>
      </c>
      <c r="C959" s="3" t="s">
        <v>8033</v>
      </c>
      <c r="D959" s="9">
        <v>150</v>
      </c>
      <c r="E959" s="8">
        <v>15</v>
      </c>
      <c r="F959" t="s">
        <v>8220</v>
      </c>
      <c r="G959" t="s">
        <v>8223</v>
      </c>
      <c r="H959" t="s">
        <v>8245</v>
      </c>
      <c r="I959">
        <v>1406753639</v>
      </c>
      <c r="J959">
        <v>1404161639</v>
      </c>
      <c r="K959" t="b">
        <v>0</v>
      </c>
      <c r="L959">
        <v>3</v>
      </c>
      <c r="M959" t="b">
        <v>0</v>
      </c>
      <c r="N959" t="s">
        <v>8269</v>
      </c>
      <c r="O959" s="10">
        <v>10</v>
      </c>
      <c r="P959">
        <v>5</v>
      </c>
      <c r="Q959" t="s">
        <v>8324</v>
      </c>
      <c r="R959" t="s">
        <v>8327</v>
      </c>
      <c r="S959" s="14">
        <v>41820.870821759258</v>
      </c>
      <c r="T959" s="14">
        <v>41850.870821759258</v>
      </c>
    </row>
    <row r="960" spans="1:20" ht="180" x14ac:dyDescent="0.25">
      <c r="A960">
        <v>3926</v>
      </c>
      <c r="B960" s="3" t="s">
        <v>3923</v>
      </c>
      <c r="C960" s="3" t="s">
        <v>8034</v>
      </c>
      <c r="D960" s="9">
        <v>5000</v>
      </c>
      <c r="E960" s="8">
        <v>15</v>
      </c>
      <c r="F960" t="s">
        <v>8220</v>
      </c>
      <c r="G960" t="s">
        <v>8225</v>
      </c>
      <c r="H960" t="s">
        <v>8247</v>
      </c>
      <c r="I960">
        <v>1419645748</v>
      </c>
      <c r="J960">
        <v>1417053748</v>
      </c>
      <c r="K960" t="b">
        <v>0</v>
      </c>
      <c r="L960">
        <v>1</v>
      </c>
      <c r="M960" t="b">
        <v>0</v>
      </c>
      <c r="N960" t="s">
        <v>8269</v>
      </c>
      <c r="O960" s="10">
        <v>0</v>
      </c>
      <c r="P960">
        <v>15</v>
      </c>
      <c r="Q960" t="s">
        <v>8324</v>
      </c>
      <c r="R960" t="s">
        <v>8327</v>
      </c>
      <c r="S960" s="14">
        <v>41970.085046296299</v>
      </c>
      <c r="T960" s="14">
        <v>42000.085046296299</v>
      </c>
    </row>
    <row r="961" spans="1:20" ht="150" x14ac:dyDescent="0.25">
      <c r="A961">
        <v>3600</v>
      </c>
      <c r="B961" s="3" t="s">
        <v>3599</v>
      </c>
      <c r="C961" s="3" t="s">
        <v>7710</v>
      </c>
      <c r="D961" s="9">
        <v>10</v>
      </c>
      <c r="E961" s="8">
        <v>13</v>
      </c>
      <c r="F961" t="s">
        <v>8218</v>
      </c>
      <c r="G961" t="s">
        <v>8223</v>
      </c>
      <c r="H961" t="s">
        <v>8245</v>
      </c>
      <c r="I961">
        <v>1476390164</v>
      </c>
      <c r="J961">
        <v>1473970964</v>
      </c>
      <c r="K961" t="b">
        <v>0</v>
      </c>
      <c r="L961">
        <v>4</v>
      </c>
      <c r="M961" t="b">
        <v>1</v>
      </c>
      <c r="N961" t="s">
        <v>8269</v>
      </c>
      <c r="O961" s="10">
        <v>130</v>
      </c>
      <c r="P961">
        <v>3.25</v>
      </c>
      <c r="Q961" t="s">
        <v>8324</v>
      </c>
      <c r="R961" t="s">
        <v>8327</v>
      </c>
      <c r="S961" s="14">
        <v>42628.849120370374</v>
      </c>
      <c r="T961" s="14">
        <v>42656.849120370374</v>
      </c>
    </row>
    <row r="962" spans="1:20" ht="135" x14ac:dyDescent="0.25">
      <c r="A962">
        <v>3866</v>
      </c>
      <c r="B962" s="3" t="s">
        <v>3863</v>
      </c>
      <c r="C962" s="3" t="s">
        <v>7975</v>
      </c>
      <c r="D962" s="9">
        <v>2000</v>
      </c>
      <c r="E962" s="8">
        <v>11</v>
      </c>
      <c r="F962" t="s">
        <v>8220</v>
      </c>
      <c r="G962" t="s">
        <v>8223</v>
      </c>
      <c r="H962" t="s">
        <v>8245</v>
      </c>
      <c r="I962">
        <v>1458703740</v>
      </c>
      <c r="J962">
        <v>1454453021</v>
      </c>
      <c r="K962" t="b">
        <v>0</v>
      </c>
      <c r="L962">
        <v>2</v>
      </c>
      <c r="M962" t="b">
        <v>0</v>
      </c>
      <c r="N962" t="s">
        <v>8269</v>
      </c>
      <c r="O962" s="10">
        <v>1</v>
      </c>
      <c r="P962">
        <v>5.5</v>
      </c>
      <c r="Q962" t="s">
        <v>8324</v>
      </c>
      <c r="R962" t="s">
        <v>8327</v>
      </c>
      <c r="S962" s="14">
        <v>42402.947002314817</v>
      </c>
      <c r="T962" s="14">
        <v>42452.145138888889</v>
      </c>
    </row>
    <row r="963" spans="1:20" ht="285" x14ac:dyDescent="0.25">
      <c r="A963">
        <v>3940</v>
      </c>
      <c r="B963" s="3" t="s">
        <v>3937</v>
      </c>
      <c r="C963" s="3" t="s">
        <v>8048</v>
      </c>
      <c r="D963" s="9">
        <v>5000</v>
      </c>
      <c r="E963" s="8">
        <v>11</v>
      </c>
      <c r="F963" t="s">
        <v>8220</v>
      </c>
      <c r="G963" t="s">
        <v>8223</v>
      </c>
      <c r="H963" t="s">
        <v>8245</v>
      </c>
      <c r="I963">
        <v>1420199351</v>
      </c>
      <c r="J963">
        <v>1416311351</v>
      </c>
      <c r="K963" t="b">
        <v>0</v>
      </c>
      <c r="L963">
        <v>2</v>
      </c>
      <c r="M963" t="b">
        <v>0</v>
      </c>
      <c r="N963" t="s">
        <v>8269</v>
      </c>
      <c r="O963" s="10">
        <v>0</v>
      </c>
      <c r="P963">
        <v>5.5</v>
      </c>
      <c r="Q963" t="s">
        <v>8324</v>
      </c>
      <c r="R963" t="s">
        <v>8327</v>
      </c>
      <c r="S963" s="14">
        <v>41961.492488425924</v>
      </c>
      <c r="T963" s="14">
        <v>42006.492488425924</v>
      </c>
    </row>
    <row r="964" spans="1:20" ht="300" x14ac:dyDescent="0.25">
      <c r="A964">
        <v>3970</v>
      </c>
      <c r="B964" s="3" t="s">
        <v>3967</v>
      </c>
      <c r="C964" s="3" t="s">
        <v>8077</v>
      </c>
      <c r="D964" s="9">
        <v>15000</v>
      </c>
      <c r="E964" s="8">
        <v>11</v>
      </c>
      <c r="F964" t="s">
        <v>8220</v>
      </c>
      <c r="G964" t="s">
        <v>8223</v>
      </c>
      <c r="H964" t="s">
        <v>8245</v>
      </c>
      <c r="I964">
        <v>1460925811</v>
      </c>
      <c r="J964">
        <v>1458333811</v>
      </c>
      <c r="K964" t="b">
        <v>0</v>
      </c>
      <c r="L964">
        <v>2</v>
      </c>
      <c r="M964" t="b">
        <v>0</v>
      </c>
      <c r="N964" t="s">
        <v>8269</v>
      </c>
      <c r="O964" s="10">
        <v>0</v>
      </c>
      <c r="P964">
        <v>5.5</v>
      </c>
      <c r="Q964" t="s">
        <v>8324</v>
      </c>
      <c r="R964" t="s">
        <v>8327</v>
      </c>
      <c r="S964" s="14">
        <v>42447.863553240735</v>
      </c>
      <c r="T964" s="14">
        <v>42477.863553240735</v>
      </c>
    </row>
    <row r="965" spans="1:20" ht="315" x14ac:dyDescent="0.25">
      <c r="A965">
        <v>2841</v>
      </c>
      <c r="B965" s="3" t="s">
        <v>2841</v>
      </c>
      <c r="C965" s="3" t="s">
        <v>6951</v>
      </c>
      <c r="D965" s="9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v>1</v>
      </c>
      <c r="P965">
        <v>10</v>
      </c>
      <c r="Q965" t="s">
        <v>8324</v>
      </c>
      <c r="R965" t="s">
        <v>8327</v>
      </c>
      <c r="S965" s="14">
        <v>42291.739548611105</v>
      </c>
      <c r="T965" s="14">
        <v>42351.781215277777</v>
      </c>
    </row>
    <row r="966" spans="1:20" ht="270" x14ac:dyDescent="0.25">
      <c r="A966">
        <v>2886</v>
      </c>
      <c r="B966" s="3" t="s">
        <v>2886</v>
      </c>
      <c r="C966" s="3" t="s">
        <v>6996</v>
      </c>
      <c r="D966" s="9">
        <v>200</v>
      </c>
      <c r="E966" s="8">
        <v>10</v>
      </c>
      <c r="F966" t="s">
        <v>8220</v>
      </c>
      <c r="G966" t="s">
        <v>8223</v>
      </c>
      <c r="H966" t="s">
        <v>8245</v>
      </c>
      <c r="I966">
        <v>1442635140</v>
      </c>
      <c r="J966">
        <v>1442243484</v>
      </c>
      <c r="K966" t="b">
        <v>0</v>
      </c>
      <c r="L966">
        <v>1</v>
      </c>
      <c r="M966" t="b">
        <v>0</v>
      </c>
      <c r="N966" t="s">
        <v>8269</v>
      </c>
      <c r="O966" s="10">
        <v>5</v>
      </c>
      <c r="P966">
        <v>10</v>
      </c>
      <c r="Q966" t="s">
        <v>8324</v>
      </c>
      <c r="R966" t="s">
        <v>8327</v>
      </c>
      <c r="S966" s="14">
        <v>42261.632916666669</v>
      </c>
      <c r="T966" s="14">
        <v>42266.165972222225</v>
      </c>
    </row>
    <row r="967" spans="1:20" ht="270" x14ac:dyDescent="0.25">
      <c r="A967">
        <v>3129</v>
      </c>
      <c r="B967" s="3" t="s">
        <v>3129</v>
      </c>
      <c r="C967" s="3" t="s">
        <v>7239</v>
      </c>
      <c r="D967" s="9">
        <v>1250</v>
      </c>
      <c r="E967" s="8">
        <v>10</v>
      </c>
      <c r="F967" t="s">
        <v>8221</v>
      </c>
      <c r="G967" t="s">
        <v>8223</v>
      </c>
      <c r="H967" t="s">
        <v>8245</v>
      </c>
      <c r="I967">
        <v>1492542819</v>
      </c>
      <c r="J967">
        <v>1489090419</v>
      </c>
      <c r="K967" t="b">
        <v>0</v>
      </c>
      <c r="L967">
        <v>1</v>
      </c>
      <c r="M967" t="b">
        <v>0</v>
      </c>
      <c r="N967" t="s">
        <v>8269</v>
      </c>
      <c r="O967" s="10">
        <v>1</v>
      </c>
      <c r="P967">
        <v>10</v>
      </c>
      <c r="Q967" t="s">
        <v>8324</v>
      </c>
      <c r="R967" t="s">
        <v>8327</v>
      </c>
      <c r="S967" s="14">
        <v>42803.842812499999</v>
      </c>
      <c r="T967" s="14">
        <v>42843.801145833335</v>
      </c>
    </row>
    <row r="968" spans="1:20" ht="180" x14ac:dyDescent="0.25">
      <c r="A968">
        <v>3132</v>
      </c>
      <c r="B968" s="3" t="s">
        <v>3132</v>
      </c>
      <c r="C968" s="3" t="s">
        <v>7242</v>
      </c>
      <c r="D968" s="9">
        <v>30000</v>
      </c>
      <c r="E968" s="8">
        <v>10</v>
      </c>
      <c r="F968" t="s">
        <v>8221</v>
      </c>
      <c r="G968" t="s">
        <v>8223</v>
      </c>
      <c r="H968" t="s">
        <v>8245</v>
      </c>
      <c r="I968">
        <v>1492759460</v>
      </c>
      <c r="J968">
        <v>1487579060</v>
      </c>
      <c r="K968" t="b">
        <v>0</v>
      </c>
      <c r="L968">
        <v>1</v>
      </c>
      <c r="M968" t="b">
        <v>0</v>
      </c>
      <c r="N968" t="s">
        <v>8269</v>
      </c>
      <c r="O968" s="10">
        <v>0</v>
      </c>
      <c r="P968">
        <v>10</v>
      </c>
      <c r="Q968" t="s">
        <v>8324</v>
      </c>
      <c r="R968" t="s">
        <v>8327</v>
      </c>
      <c r="S968" s="14">
        <v>42786.350231481483</v>
      </c>
      <c r="T968" s="14">
        <v>42846.308564814812</v>
      </c>
    </row>
    <row r="969" spans="1:20" ht="240" x14ac:dyDescent="0.25">
      <c r="A969">
        <v>3736</v>
      </c>
      <c r="B969" s="3" t="s">
        <v>3733</v>
      </c>
      <c r="C969" s="3" t="s">
        <v>7846</v>
      </c>
      <c r="D969" s="9">
        <v>1500</v>
      </c>
      <c r="E969" s="8">
        <v>10</v>
      </c>
      <c r="F969" t="s">
        <v>8220</v>
      </c>
      <c r="G969" t="s">
        <v>8224</v>
      </c>
      <c r="H969" t="s">
        <v>8246</v>
      </c>
      <c r="I969">
        <v>1427133600</v>
      </c>
      <c r="J969">
        <v>1423847093</v>
      </c>
      <c r="K969" t="b">
        <v>0</v>
      </c>
      <c r="L969">
        <v>1</v>
      </c>
      <c r="M969" t="b">
        <v>0</v>
      </c>
      <c r="N969" t="s">
        <v>8269</v>
      </c>
      <c r="O969" s="10">
        <v>1</v>
      </c>
      <c r="P969">
        <v>10</v>
      </c>
      <c r="Q969" t="s">
        <v>8324</v>
      </c>
      <c r="R969" t="s">
        <v>8327</v>
      </c>
      <c r="S969" s="14">
        <v>42048.711724537032</v>
      </c>
      <c r="T969" s="14">
        <v>42086.75</v>
      </c>
    </row>
    <row r="970" spans="1:20" ht="225" x14ac:dyDescent="0.25">
      <c r="A970">
        <v>3745</v>
      </c>
      <c r="B970" s="3" t="s">
        <v>3742</v>
      </c>
      <c r="C970" s="3" t="s">
        <v>7855</v>
      </c>
      <c r="D970" s="9">
        <v>100</v>
      </c>
      <c r="E970" s="8">
        <v>10</v>
      </c>
      <c r="F970" t="s">
        <v>8220</v>
      </c>
      <c r="G970" t="s">
        <v>8223</v>
      </c>
      <c r="H970" t="s">
        <v>8245</v>
      </c>
      <c r="I970">
        <v>1407689102</v>
      </c>
      <c r="J970">
        <v>1405097102</v>
      </c>
      <c r="K970" t="b">
        <v>0</v>
      </c>
      <c r="L970">
        <v>1</v>
      </c>
      <c r="M970" t="b">
        <v>0</v>
      </c>
      <c r="N970" t="s">
        <v>8269</v>
      </c>
      <c r="O970" s="10">
        <v>10</v>
      </c>
      <c r="P970">
        <v>10</v>
      </c>
      <c r="Q970" t="s">
        <v>8324</v>
      </c>
      <c r="R970" t="s">
        <v>8327</v>
      </c>
      <c r="S970" s="14">
        <v>41831.697939814818</v>
      </c>
      <c r="T970" s="14">
        <v>41861.697939814818</v>
      </c>
    </row>
    <row r="971" spans="1:20" ht="240" x14ac:dyDescent="0.25">
      <c r="A971">
        <v>3858</v>
      </c>
      <c r="B971" s="3" t="s">
        <v>3855</v>
      </c>
      <c r="C971" s="3" t="s">
        <v>7967</v>
      </c>
      <c r="D971" s="9">
        <v>500</v>
      </c>
      <c r="E971" s="8">
        <v>10</v>
      </c>
      <c r="F971" t="s">
        <v>8220</v>
      </c>
      <c r="G971" t="s">
        <v>8224</v>
      </c>
      <c r="H971" t="s">
        <v>8246</v>
      </c>
      <c r="I971">
        <v>1432328400</v>
      </c>
      <c r="J971">
        <v>1430734844</v>
      </c>
      <c r="K971" t="b">
        <v>0</v>
      </c>
      <c r="L971">
        <v>1</v>
      </c>
      <c r="M971" t="b">
        <v>0</v>
      </c>
      <c r="N971" t="s">
        <v>8269</v>
      </c>
      <c r="O971" s="10">
        <v>2</v>
      </c>
      <c r="P971">
        <v>10</v>
      </c>
      <c r="Q971" t="s">
        <v>8324</v>
      </c>
      <c r="R971" t="s">
        <v>8327</v>
      </c>
      <c r="S971" s="14">
        <v>42128.431064814817</v>
      </c>
      <c r="T971" s="14">
        <v>42146.875</v>
      </c>
    </row>
    <row r="972" spans="1:20" ht="270" x14ac:dyDescent="0.25">
      <c r="A972">
        <v>3917</v>
      </c>
      <c r="B972" s="3" t="s">
        <v>3914</v>
      </c>
      <c r="C972" s="3" t="s">
        <v>8025</v>
      </c>
      <c r="D972" s="9">
        <v>3500</v>
      </c>
      <c r="E972" s="8">
        <v>10</v>
      </c>
      <c r="F972" t="s">
        <v>8220</v>
      </c>
      <c r="G972" t="s">
        <v>8224</v>
      </c>
      <c r="H972" t="s">
        <v>8246</v>
      </c>
      <c r="I972">
        <v>1410439161</v>
      </c>
      <c r="J972">
        <v>1407847161</v>
      </c>
      <c r="K972" t="b">
        <v>0</v>
      </c>
      <c r="L972">
        <v>1</v>
      </c>
      <c r="M972" t="b">
        <v>0</v>
      </c>
      <c r="N972" t="s">
        <v>8269</v>
      </c>
      <c r="O972" s="10">
        <v>0</v>
      </c>
      <c r="P972">
        <v>10</v>
      </c>
      <c r="Q972" t="s">
        <v>8324</v>
      </c>
      <c r="R972" t="s">
        <v>8327</v>
      </c>
      <c r="S972" s="14">
        <v>41863.527326388888</v>
      </c>
      <c r="T972" s="14">
        <v>41893.527326388888</v>
      </c>
    </row>
    <row r="973" spans="1:20" ht="105" x14ac:dyDescent="0.25">
      <c r="A973">
        <v>4000</v>
      </c>
      <c r="B973" s="3" t="s">
        <v>3996</v>
      </c>
      <c r="C973" s="3" t="s">
        <v>8106</v>
      </c>
      <c r="D973" s="9">
        <v>8000</v>
      </c>
      <c r="E973" s="8">
        <v>10</v>
      </c>
      <c r="F973" t="s">
        <v>8220</v>
      </c>
      <c r="G973" t="s">
        <v>8223</v>
      </c>
      <c r="H973" t="s">
        <v>8245</v>
      </c>
      <c r="I973">
        <v>1462631358</v>
      </c>
      <c r="J973">
        <v>1457450958</v>
      </c>
      <c r="K973" t="b">
        <v>0</v>
      </c>
      <c r="L973">
        <v>1</v>
      </c>
      <c r="M973" t="b">
        <v>0</v>
      </c>
      <c r="N973" t="s">
        <v>8269</v>
      </c>
      <c r="O973" s="10">
        <v>0</v>
      </c>
      <c r="P973">
        <v>10</v>
      </c>
      <c r="Q973" t="s">
        <v>8324</v>
      </c>
      <c r="R973" t="s">
        <v>8327</v>
      </c>
      <c r="S973" s="14">
        <v>42437.64534722222</v>
      </c>
      <c r="T973" s="14">
        <v>42497.603680555556</v>
      </c>
    </row>
    <row r="974" spans="1:20" ht="285" x14ac:dyDescent="0.25">
      <c r="A974">
        <v>4024</v>
      </c>
      <c r="B974" s="3" t="s">
        <v>4020</v>
      </c>
      <c r="C974" s="3" t="s">
        <v>8129</v>
      </c>
      <c r="D974" s="9">
        <v>800</v>
      </c>
      <c r="E974" s="8">
        <v>10</v>
      </c>
      <c r="F974" t="s">
        <v>8220</v>
      </c>
      <c r="G974" t="s">
        <v>8223</v>
      </c>
      <c r="H974" t="s">
        <v>8245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8269</v>
      </c>
      <c r="O974" s="10">
        <v>1</v>
      </c>
      <c r="P974">
        <v>10</v>
      </c>
      <c r="Q974" t="s">
        <v>8324</v>
      </c>
      <c r="R974" t="s">
        <v>8327</v>
      </c>
      <c r="S974" s="14">
        <v>42217.670104166667</v>
      </c>
      <c r="T974" s="14">
        <v>42247.670104166667</v>
      </c>
    </row>
    <row r="975" spans="1:20" ht="270" x14ac:dyDescent="0.25">
      <c r="A975">
        <v>4084</v>
      </c>
      <c r="B975" s="3" t="s">
        <v>4080</v>
      </c>
      <c r="C975" s="3" t="s">
        <v>8187</v>
      </c>
      <c r="D975" s="9">
        <v>3000</v>
      </c>
      <c r="E975" s="8">
        <v>10</v>
      </c>
      <c r="F975" t="s">
        <v>8220</v>
      </c>
      <c r="G975" t="s">
        <v>8236</v>
      </c>
      <c r="H975" t="s">
        <v>8248</v>
      </c>
      <c r="I975">
        <v>1476008906</v>
      </c>
      <c r="J975">
        <v>1473416906</v>
      </c>
      <c r="K975" t="b">
        <v>0</v>
      </c>
      <c r="L975">
        <v>1</v>
      </c>
      <c r="M975" t="b">
        <v>0</v>
      </c>
      <c r="N975" t="s">
        <v>8269</v>
      </c>
      <c r="O975" s="10">
        <v>0</v>
      </c>
      <c r="P975">
        <v>10</v>
      </c>
      <c r="Q975" t="s">
        <v>8324</v>
      </c>
      <c r="R975" t="s">
        <v>8327</v>
      </c>
      <c r="S975" s="14">
        <v>42622.436412037037</v>
      </c>
      <c r="T975" s="14">
        <v>42652.436412037037</v>
      </c>
    </row>
    <row r="976" spans="1:20" ht="255" x14ac:dyDescent="0.25">
      <c r="A976">
        <v>4085</v>
      </c>
      <c r="B976" s="3" t="s">
        <v>4081</v>
      </c>
      <c r="C976" s="3" t="s">
        <v>8188</v>
      </c>
      <c r="D976" s="9">
        <v>3500</v>
      </c>
      <c r="E976" s="8">
        <v>10</v>
      </c>
      <c r="F976" t="s">
        <v>8220</v>
      </c>
      <c r="G976" t="s">
        <v>8223</v>
      </c>
      <c r="H976" t="s">
        <v>8245</v>
      </c>
      <c r="I976">
        <v>1427169540</v>
      </c>
      <c r="J976">
        <v>1424701775</v>
      </c>
      <c r="K976" t="b">
        <v>0</v>
      </c>
      <c r="L976">
        <v>1</v>
      </c>
      <c r="M976" t="b">
        <v>0</v>
      </c>
      <c r="N976" t="s">
        <v>8269</v>
      </c>
      <c r="O976" s="10">
        <v>0</v>
      </c>
      <c r="P976">
        <v>10</v>
      </c>
      <c r="Q976" t="s">
        <v>8324</v>
      </c>
      <c r="R976" t="s">
        <v>8327</v>
      </c>
      <c r="S976" s="14">
        <v>42058.603877314818</v>
      </c>
      <c r="T976" s="14">
        <v>42087.165972222225</v>
      </c>
    </row>
    <row r="977" spans="1:20" ht="270" x14ac:dyDescent="0.25">
      <c r="A977">
        <v>2875</v>
      </c>
      <c r="B977" s="3" t="s">
        <v>2875</v>
      </c>
      <c r="C977" s="3" t="s">
        <v>6985</v>
      </c>
      <c r="D977" s="9">
        <v>20000</v>
      </c>
      <c r="E977" s="8">
        <v>7</v>
      </c>
      <c r="F977" t="s">
        <v>8220</v>
      </c>
      <c r="G977" t="s">
        <v>8223</v>
      </c>
      <c r="H977" t="s">
        <v>8245</v>
      </c>
      <c r="I977">
        <v>1462417493</v>
      </c>
      <c r="J977">
        <v>1459825493</v>
      </c>
      <c r="K977" t="b">
        <v>0</v>
      </c>
      <c r="L977">
        <v>3</v>
      </c>
      <c r="M977" t="b">
        <v>0</v>
      </c>
      <c r="N977" t="s">
        <v>8269</v>
      </c>
      <c r="O977" s="10">
        <v>0</v>
      </c>
      <c r="P977">
        <v>2.33</v>
      </c>
      <c r="Q977" t="s">
        <v>8324</v>
      </c>
      <c r="R977" t="s">
        <v>8327</v>
      </c>
      <c r="S977" s="14">
        <v>42465.128391203703</v>
      </c>
      <c r="T977" s="14">
        <v>42495.128391203703</v>
      </c>
    </row>
    <row r="978" spans="1:20" ht="225" x14ac:dyDescent="0.25">
      <c r="A978">
        <v>3957</v>
      </c>
      <c r="B978" s="3" t="s">
        <v>3954</v>
      </c>
      <c r="C978" s="3" t="s">
        <v>8064</v>
      </c>
      <c r="D978" s="9">
        <v>28000</v>
      </c>
      <c r="E978" s="8">
        <v>7</v>
      </c>
      <c r="F978" t="s">
        <v>8220</v>
      </c>
      <c r="G978" t="s">
        <v>8223</v>
      </c>
      <c r="H978" t="s">
        <v>8245</v>
      </c>
      <c r="I978">
        <v>1468020354</v>
      </c>
      <c r="J978">
        <v>1464045954</v>
      </c>
      <c r="K978" t="b">
        <v>0</v>
      </c>
      <c r="L978">
        <v>1</v>
      </c>
      <c r="M978" t="b">
        <v>0</v>
      </c>
      <c r="N978" t="s">
        <v>8269</v>
      </c>
      <c r="O978" s="10">
        <v>0</v>
      </c>
      <c r="P978">
        <v>7</v>
      </c>
      <c r="Q978" t="s">
        <v>8324</v>
      </c>
      <c r="R978" t="s">
        <v>8327</v>
      </c>
      <c r="S978" s="14">
        <v>42513.976319444439</v>
      </c>
      <c r="T978" s="14">
        <v>42559.976319444439</v>
      </c>
    </row>
    <row r="979" spans="1:20" ht="300" x14ac:dyDescent="0.25">
      <c r="A979">
        <v>2901</v>
      </c>
      <c r="B979" s="3" t="s">
        <v>2901</v>
      </c>
      <c r="C979" s="3" t="s">
        <v>7011</v>
      </c>
      <c r="D979" s="9">
        <v>750</v>
      </c>
      <c r="E979" s="8">
        <v>6</v>
      </c>
      <c r="F979" t="s">
        <v>8220</v>
      </c>
      <c r="G979" t="s">
        <v>8223</v>
      </c>
      <c r="H979" t="s">
        <v>8245</v>
      </c>
      <c r="I979">
        <v>1423345339</v>
      </c>
      <c r="J979">
        <v>1418161339</v>
      </c>
      <c r="K979" t="b">
        <v>0</v>
      </c>
      <c r="L979">
        <v>2</v>
      </c>
      <c r="M979" t="b">
        <v>0</v>
      </c>
      <c r="N979" t="s">
        <v>8269</v>
      </c>
      <c r="O979" s="10">
        <v>1</v>
      </c>
      <c r="P979">
        <v>3</v>
      </c>
      <c r="Q979" t="s">
        <v>8324</v>
      </c>
      <c r="R979" t="s">
        <v>8327</v>
      </c>
      <c r="S979" s="14">
        <v>41982.904386574075</v>
      </c>
      <c r="T979" s="14">
        <v>42042.904386574075</v>
      </c>
    </row>
    <row r="980" spans="1:20" ht="255" x14ac:dyDescent="0.25">
      <c r="A980">
        <v>2849</v>
      </c>
      <c r="B980" s="3" t="s">
        <v>2849</v>
      </c>
      <c r="C980" s="3" t="s">
        <v>6959</v>
      </c>
      <c r="D980" s="9">
        <v>500</v>
      </c>
      <c r="E980" s="8">
        <v>5</v>
      </c>
      <c r="F980" t="s">
        <v>8220</v>
      </c>
      <c r="G980" t="s">
        <v>8224</v>
      </c>
      <c r="H980" t="s">
        <v>8246</v>
      </c>
      <c r="I980">
        <v>1461406600</v>
      </c>
      <c r="J980">
        <v>1458814600</v>
      </c>
      <c r="K980" t="b">
        <v>0</v>
      </c>
      <c r="L980">
        <v>1</v>
      </c>
      <c r="M980" t="b">
        <v>0</v>
      </c>
      <c r="N980" t="s">
        <v>8269</v>
      </c>
      <c r="O980" s="10">
        <v>1</v>
      </c>
      <c r="P980">
        <v>5</v>
      </c>
      <c r="Q980" t="s">
        <v>8324</v>
      </c>
      <c r="R980" t="s">
        <v>8327</v>
      </c>
      <c r="S980" s="14">
        <v>42453.428240740745</v>
      </c>
      <c r="T980" s="14">
        <v>42483.428240740745</v>
      </c>
    </row>
    <row r="981" spans="1:20" ht="270" x14ac:dyDescent="0.25">
      <c r="A981">
        <v>2887</v>
      </c>
      <c r="B981" s="3" t="s">
        <v>2887</v>
      </c>
      <c r="C981" s="3" t="s">
        <v>6997</v>
      </c>
      <c r="D981" s="9">
        <v>3000</v>
      </c>
      <c r="E981" s="8">
        <v>5</v>
      </c>
      <c r="F981" t="s">
        <v>8220</v>
      </c>
      <c r="G981" t="s">
        <v>8223</v>
      </c>
      <c r="H981" t="s">
        <v>8245</v>
      </c>
      <c r="I981">
        <v>1420971324</v>
      </c>
      <c r="J981">
        <v>1418379324</v>
      </c>
      <c r="K981" t="b">
        <v>0</v>
      </c>
      <c r="L981">
        <v>1</v>
      </c>
      <c r="M981" t="b">
        <v>0</v>
      </c>
      <c r="N981" t="s">
        <v>8269</v>
      </c>
      <c r="O981" s="10">
        <v>0</v>
      </c>
      <c r="P981">
        <v>5</v>
      </c>
      <c r="Q981" t="s">
        <v>8324</v>
      </c>
      <c r="R981" t="s">
        <v>8327</v>
      </c>
      <c r="S981" s="14">
        <v>41985.427361111113</v>
      </c>
      <c r="T981" s="14">
        <v>42015.427361111113</v>
      </c>
    </row>
    <row r="982" spans="1:20" ht="255" x14ac:dyDescent="0.25">
      <c r="A982">
        <v>3915</v>
      </c>
      <c r="B982" s="3" t="s">
        <v>3912</v>
      </c>
      <c r="C982" s="3" t="s">
        <v>8023</v>
      </c>
      <c r="D982" s="9">
        <v>1500</v>
      </c>
      <c r="E982" s="8">
        <v>5</v>
      </c>
      <c r="F982" t="s">
        <v>8220</v>
      </c>
      <c r="G982" t="s">
        <v>8224</v>
      </c>
      <c r="H982" t="s">
        <v>8246</v>
      </c>
      <c r="I982">
        <v>1464824309</v>
      </c>
      <c r="J982">
        <v>1462232309</v>
      </c>
      <c r="K982" t="b">
        <v>0</v>
      </c>
      <c r="L982">
        <v>1</v>
      </c>
      <c r="M982" t="b">
        <v>0</v>
      </c>
      <c r="N982" t="s">
        <v>8269</v>
      </c>
      <c r="O982" s="10">
        <v>0</v>
      </c>
      <c r="P982">
        <v>5</v>
      </c>
      <c r="Q982" t="s">
        <v>8324</v>
      </c>
      <c r="R982" t="s">
        <v>8327</v>
      </c>
      <c r="S982" s="14">
        <v>42492.98505787037</v>
      </c>
      <c r="T982" s="14">
        <v>42522.98505787037</v>
      </c>
    </row>
    <row r="983" spans="1:20" ht="270" x14ac:dyDescent="0.25">
      <c r="A983">
        <v>3939</v>
      </c>
      <c r="B983" s="3" t="s">
        <v>3936</v>
      </c>
      <c r="C983" s="3" t="s">
        <v>8047</v>
      </c>
      <c r="D983" s="9">
        <v>5000</v>
      </c>
      <c r="E983" s="8">
        <v>5</v>
      </c>
      <c r="F983" t="s">
        <v>8220</v>
      </c>
      <c r="G983" t="s">
        <v>8225</v>
      </c>
      <c r="H983" t="s">
        <v>8247</v>
      </c>
      <c r="I983">
        <v>1412656200</v>
      </c>
      <c r="J983">
        <v>1412328979</v>
      </c>
      <c r="K983" t="b">
        <v>0</v>
      </c>
      <c r="L983">
        <v>1</v>
      </c>
      <c r="M983" t="b">
        <v>0</v>
      </c>
      <c r="N983" t="s">
        <v>8269</v>
      </c>
      <c r="O983" s="10">
        <v>0</v>
      </c>
      <c r="P983">
        <v>5</v>
      </c>
      <c r="Q983" t="s">
        <v>8324</v>
      </c>
      <c r="R983" t="s">
        <v>8327</v>
      </c>
      <c r="S983" s="14">
        <v>41915.400219907409</v>
      </c>
      <c r="T983" s="14">
        <v>41919.1875</v>
      </c>
    </row>
    <row r="984" spans="1:20" ht="270" x14ac:dyDescent="0.25">
      <c r="A984">
        <v>3945</v>
      </c>
      <c r="B984" s="3" t="s">
        <v>3942</v>
      </c>
      <c r="C984" s="3" t="s">
        <v>8053</v>
      </c>
      <c r="D984" s="9">
        <v>2000</v>
      </c>
      <c r="E984" s="8">
        <v>5</v>
      </c>
      <c r="F984" t="s">
        <v>8220</v>
      </c>
      <c r="G984" t="s">
        <v>8223</v>
      </c>
      <c r="H984" t="s">
        <v>8245</v>
      </c>
      <c r="I984">
        <v>1431717268</v>
      </c>
      <c r="J984">
        <v>1429125268</v>
      </c>
      <c r="K984" t="b">
        <v>0</v>
      </c>
      <c r="L984">
        <v>1</v>
      </c>
      <c r="M984" t="b">
        <v>0</v>
      </c>
      <c r="N984" t="s">
        <v>8269</v>
      </c>
      <c r="O984" s="10">
        <v>0</v>
      </c>
      <c r="P984">
        <v>5</v>
      </c>
      <c r="Q984" t="s">
        <v>8324</v>
      </c>
      <c r="R984" t="s">
        <v>8327</v>
      </c>
      <c r="S984" s="14">
        <v>42109.801712962959</v>
      </c>
      <c r="T984" s="14">
        <v>42139.801712962959</v>
      </c>
    </row>
    <row r="985" spans="1:20" ht="210" x14ac:dyDescent="0.25">
      <c r="A985">
        <v>3994</v>
      </c>
      <c r="B985" s="3" t="s">
        <v>3990</v>
      </c>
      <c r="C985" s="3" t="s">
        <v>8100</v>
      </c>
      <c r="D985" s="9">
        <v>2000</v>
      </c>
      <c r="E985" s="8">
        <v>5</v>
      </c>
      <c r="F985" t="s">
        <v>8220</v>
      </c>
      <c r="G985" t="s">
        <v>8223</v>
      </c>
      <c r="H985" t="s">
        <v>8245</v>
      </c>
      <c r="I985">
        <v>1405761690</v>
      </c>
      <c r="J985">
        <v>1403169690</v>
      </c>
      <c r="K985" t="b">
        <v>0</v>
      </c>
      <c r="L985">
        <v>1</v>
      </c>
      <c r="M985" t="b">
        <v>0</v>
      </c>
      <c r="N985" t="s">
        <v>8269</v>
      </c>
      <c r="O985" s="10">
        <v>0</v>
      </c>
      <c r="P985">
        <v>5</v>
      </c>
      <c r="Q985" t="s">
        <v>8324</v>
      </c>
      <c r="R985" t="s">
        <v>8327</v>
      </c>
      <c r="S985" s="14">
        <v>41809.389930555553</v>
      </c>
      <c r="T985" s="14">
        <v>41839.389930555553</v>
      </c>
    </row>
    <row r="986" spans="1:20" ht="270" x14ac:dyDescent="0.25">
      <c r="A986">
        <v>4007</v>
      </c>
      <c r="B986" s="3" t="s">
        <v>4003</v>
      </c>
      <c r="C986" s="3" t="s">
        <v>8112</v>
      </c>
      <c r="D986" s="9">
        <v>2000</v>
      </c>
      <c r="E986" s="8">
        <v>5</v>
      </c>
      <c r="F986" t="s">
        <v>8220</v>
      </c>
      <c r="G986" t="s">
        <v>8223</v>
      </c>
      <c r="H986" t="s">
        <v>8245</v>
      </c>
      <c r="I986">
        <v>1409070480</v>
      </c>
      <c r="J986">
        <v>1406572381</v>
      </c>
      <c r="K986" t="b">
        <v>0</v>
      </c>
      <c r="L986">
        <v>1</v>
      </c>
      <c r="M986" t="b">
        <v>0</v>
      </c>
      <c r="N986" t="s">
        <v>8269</v>
      </c>
      <c r="O986" s="10">
        <v>0</v>
      </c>
      <c r="P986">
        <v>5</v>
      </c>
      <c r="Q986" t="s">
        <v>8324</v>
      </c>
      <c r="R986" t="s">
        <v>8327</v>
      </c>
      <c r="S986" s="14">
        <v>41848.772928240738</v>
      </c>
      <c r="T986" s="14">
        <v>41877.686111111114</v>
      </c>
    </row>
    <row r="987" spans="1:20" ht="255" x14ac:dyDescent="0.25">
      <c r="A987">
        <v>4079</v>
      </c>
      <c r="B987" s="3" t="s">
        <v>4075</v>
      </c>
      <c r="C987" s="3" t="s">
        <v>8182</v>
      </c>
      <c r="D987" s="9">
        <v>3000</v>
      </c>
      <c r="E987" s="8">
        <v>5</v>
      </c>
      <c r="F987" t="s">
        <v>8220</v>
      </c>
      <c r="G987" t="s">
        <v>8223</v>
      </c>
      <c r="H987" t="s">
        <v>8245</v>
      </c>
      <c r="I987">
        <v>1466375521</v>
      </c>
      <c r="J987">
        <v>1463783521</v>
      </c>
      <c r="K987" t="b">
        <v>0</v>
      </c>
      <c r="L987">
        <v>1</v>
      </c>
      <c r="M987" t="b">
        <v>0</v>
      </c>
      <c r="N987" t="s">
        <v>8269</v>
      </c>
      <c r="O987" s="10">
        <v>0</v>
      </c>
      <c r="P987">
        <v>5</v>
      </c>
      <c r="Q987" t="s">
        <v>8324</v>
      </c>
      <c r="R987" t="s">
        <v>8327</v>
      </c>
      <c r="S987" s="14">
        <v>42510.938900462963</v>
      </c>
      <c r="T987" s="14">
        <v>42540.938900462963</v>
      </c>
    </row>
    <row r="988" spans="1:20" ht="285" x14ac:dyDescent="0.25">
      <c r="A988">
        <v>4072</v>
      </c>
      <c r="B988" s="3" t="s">
        <v>4068</v>
      </c>
      <c r="C988" s="3" t="s">
        <v>8175</v>
      </c>
      <c r="D988" s="9">
        <v>1000</v>
      </c>
      <c r="E988" s="8">
        <v>4</v>
      </c>
      <c r="F988" t="s">
        <v>8220</v>
      </c>
      <c r="G988" t="s">
        <v>8224</v>
      </c>
      <c r="H988" t="s">
        <v>8246</v>
      </c>
      <c r="I988">
        <v>1408646111</v>
      </c>
      <c r="J988">
        <v>1403462111</v>
      </c>
      <c r="K988" t="b">
        <v>0</v>
      </c>
      <c r="L988">
        <v>2</v>
      </c>
      <c r="M988" t="b">
        <v>0</v>
      </c>
      <c r="N988" t="s">
        <v>8269</v>
      </c>
      <c r="O988" s="10">
        <v>0</v>
      </c>
      <c r="P988">
        <v>2</v>
      </c>
      <c r="Q988" t="s">
        <v>8324</v>
      </c>
      <c r="R988" t="s">
        <v>8327</v>
      </c>
      <c r="S988" s="14">
        <v>41812.77443287037</v>
      </c>
      <c r="T988" s="14">
        <v>41872.77443287037</v>
      </c>
    </row>
    <row r="989" spans="1:20" ht="105" x14ac:dyDescent="0.25">
      <c r="A989">
        <v>3904</v>
      </c>
      <c r="B989" s="3" t="s">
        <v>3901</v>
      </c>
      <c r="C989" s="3" t="s">
        <v>8012</v>
      </c>
      <c r="D989" s="9">
        <v>10000</v>
      </c>
      <c r="E989" s="8">
        <v>3</v>
      </c>
      <c r="F989" t="s">
        <v>8220</v>
      </c>
      <c r="G989" t="s">
        <v>8223</v>
      </c>
      <c r="H989" t="s">
        <v>8245</v>
      </c>
      <c r="I989">
        <v>1429074240</v>
      </c>
      <c r="J989">
        <v>1427866200</v>
      </c>
      <c r="K989" t="b">
        <v>0</v>
      </c>
      <c r="L989">
        <v>2</v>
      </c>
      <c r="M989" t="b">
        <v>0</v>
      </c>
      <c r="N989" t="s">
        <v>8269</v>
      </c>
      <c r="O989" s="10">
        <v>0</v>
      </c>
      <c r="P989">
        <v>1.5</v>
      </c>
      <c r="Q989" t="s">
        <v>8324</v>
      </c>
      <c r="R989" t="s">
        <v>8327</v>
      </c>
      <c r="S989" s="14">
        <v>42095.229166666672</v>
      </c>
      <c r="T989" s="14">
        <v>42109.211111111115</v>
      </c>
    </row>
    <row r="990" spans="1:20" ht="240" x14ac:dyDescent="0.25">
      <c r="A990">
        <v>3993</v>
      </c>
      <c r="B990" s="3" t="s">
        <v>3989</v>
      </c>
      <c r="C990" s="3" t="s">
        <v>8099</v>
      </c>
      <c r="D990" s="9">
        <v>50000</v>
      </c>
      <c r="E990" s="8">
        <v>3</v>
      </c>
      <c r="F990" t="s">
        <v>8220</v>
      </c>
      <c r="G990" t="s">
        <v>8223</v>
      </c>
      <c r="H990" t="s">
        <v>8245</v>
      </c>
      <c r="I990">
        <v>1431549912</v>
      </c>
      <c r="J990">
        <v>1428957912</v>
      </c>
      <c r="K990" t="b">
        <v>0</v>
      </c>
      <c r="L990">
        <v>1</v>
      </c>
      <c r="M990" t="b">
        <v>0</v>
      </c>
      <c r="N990" t="s">
        <v>8269</v>
      </c>
      <c r="O990" s="10">
        <v>0</v>
      </c>
      <c r="P990">
        <v>3</v>
      </c>
      <c r="Q990" t="s">
        <v>8324</v>
      </c>
      <c r="R990" t="s">
        <v>8327</v>
      </c>
      <c r="S990" s="14">
        <v>42107.864722222221</v>
      </c>
      <c r="T990" s="14">
        <v>42137.864722222221</v>
      </c>
    </row>
    <row r="991" spans="1:20" ht="285" x14ac:dyDescent="0.25">
      <c r="A991">
        <v>4082</v>
      </c>
      <c r="B991" s="3" t="s">
        <v>4078</v>
      </c>
      <c r="C991" s="3" t="s">
        <v>8185</v>
      </c>
      <c r="D991" s="9">
        <v>150</v>
      </c>
      <c r="E991" s="8">
        <v>3</v>
      </c>
      <c r="F991" t="s">
        <v>8220</v>
      </c>
      <c r="G991" t="s">
        <v>8223</v>
      </c>
      <c r="H991" t="s">
        <v>8245</v>
      </c>
      <c r="I991">
        <v>1447542000</v>
      </c>
      <c r="J991">
        <v>1446179553</v>
      </c>
      <c r="K991" t="b">
        <v>0</v>
      </c>
      <c r="L991">
        <v>2</v>
      </c>
      <c r="M991" t="b">
        <v>0</v>
      </c>
      <c r="N991" t="s">
        <v>8269</v>
      </c>
      <c r="O991" s="10">
        <v>2</v>
      </c>
      <c r="P991">
        <v>1.5</v>
      </c>
      <c r="Q991" t="s">
        <v>8324</v>
      </c>
      <c r="R991" t="s">
        <v>8327</v>
      </c>
      <c r="S991" s="14">
        <v>42307.189270833333</v>
      </c>
      <c r="T991" s="14">
        <v>42322.958333333328</v>
      </c>
    </row>
    <row r="992" spans="1:20" ht="285" x14ac:dyDescent="0.25">
      <c r="A992">
        <v>4113</v>
      </c>
      <c r="B992" s="3" t="s">
        <v>4109</v>
      </c>
      <c r="C992" s="3" t="s">
        <v>8215</v>
      </c>
      <c r="D992" s="9">
        <v>1500</v>
      </c>
      <c r="E992" s="8">
        <v>3</v>
      </c>
      <c r="F992" t="s">
        <v>8220</v>
      </c>
      <c r="G992" t="s">
        <v>8223</v>
      </c>
      <c r="H992" t="s">
        <v>8245</v>
      </c>
      <c r="I992">
        <v>1452234840</v>
      </c>
      <c r="J992">
        <v>1450619123</v>
      </c>
      <c r="K992" t="b">
        <v>0</v>
      </c>
      <c r="L992">
        <v>3</v>
      </c>
      <c r="M992" t="b">
        <v>0</v>
      </c>
      <c r="N992" t="s">
        <v>8269</v>
      </c>
      <c r="O992" s="10">
        <v>0</v>
      </c>
      <c r="P992">
        <v>1</v>
      </c>
      <c r="Q992" t="s">
        <v>8324</v>
      </c>
      <c r="R992" t="s">
        <v>8327</v>
      </c>
      <c r="S992" s="14">
        <v>42358.573182870372</v>
      </c>
      <c r="T992" s="14">
        <v>42377.273611111115</v>
      </c>
    </row>
    <row r="993" spans="1:20" ht="300" x14ac:dyDescent="0.25">
      <c r="A993">
        <v>2907</v>
      </c>
      <c r="B993" s="3" t="s">
        <v>2907</v>
      </c>
      <c r="C993" s="3" t="s">
        <v>7017</v>
      </c>
      <c r="D993" s="9">
        <v>2500</v>
      </c>
      <c r="E993" s="8">
        <v>2</v>
      </c>
      <c r="F993" t="s">
        <v>8220</v>
      </c>
      <c r="G993" t="s">
        <v>8223</v>
      </c>
      <c r="H993" t="s">
        <v>8245</v>
      </c>
      <c r="I993">
        <v>1463259837</v>
      </c>
      <c r="J993">
        <v>1458075837</v>
      </c>
      <c r="K993" t="b">
        <v>0</v>
      </c>
      <c r="L993">
        <v>2</v>
      </c>
      <c r="M993" t="b">
        <v>0</v>
      </c>
      <c r="N993" t="s">
        <v>8269</v>
      </c>
      <c r="O993" s="10">
        <v>0</v>
      </c>
      <c r="P993">
        <v>1</v>
      </c>
      <c r="Q993" t="s">
        <v>8324</v>
      </c>
      <c r="R993" t="s">
        <v>8327</v>
      </c>
      <c r="S993" s="14">
        <v>42444.877743055549</v>
      </c>
      <c r="T993" s="14">
        <v>42504.877743055549</v>
      </c>
    </row>
    <row r="994" spans="1:20" ht="270" x14ac:dyDescent="0.25">
      <c r="A994">
        <v>2913</v>
      </c>
      <c r="B994" s="3" t="s">
        <v>2913</v>
      </c>
      <c r="C994" s="3" t="s">
        <v>7023</v>
      </c>
      <c r="D994" s="9">
        <v>10000</v>
      </c>
      <c r="E994" s="8">
        <v>2</v>
      </c>
      <c r="F994" t="s">
        <v>8220</v>
      </c>
      <c r="G994" t="s">
        <v>8223</v>
      </c>
      <c r="H994" t="s">
        <v>8245</v>
      </c>
      <c r="I994">
        <v>1410041339</v>
      </c>
      <c r="J994">
        <v>1404857339</v>
      </c>
      <c r="K994" t="b">
        <v>0</v>
      </c>
      <c r="L994">
        <v>2</v>
      </c>
      <c r="M994" t="b">
        <v>0</v>
      </c>
      <c r="N994" t="s">
        <v>8269</v>
      </c>
      <c r="O994" s="10">
        <v>0</v>
      </c>
      <c r="P994">
        <v>1</v>
      </c>
      <c r="Q994" t="s">
        <v>8324</v>
      </c>
      <c r="R994" t="s">
        <v>8327</v>
      </c>
      <c r="S994" s="14">
        <v>41828.922905092593</v>
      </c>
      <c r="T994" s="14">
        <v>41888.922905092593</v>
      </c>
    </row>
    <row r="995" spans="1:20" ht="300" x14ac:dyDescent="0.25">
      <c r="A995">
        <v>4006</v>
      </c>
      <c r="B995" s="3" t="s">
        <v>4002</v>
      </c>
      <c r="C995" s="3" t="s">
        <v>8111</v>
      </c>
      <c r="D995" s="9">
        <v>30000</v>
      </c>
      <c r="E995" s="8">
        <v>2</v>
      </c>
      <c r="F995" t="s">
        <v>8220</v>
      </c>
      <c r="G995" t="s">
        <v>8223</v>
      </c>
      <c r="H995" t="s">
        <v>8245</v>
      </c>
      <c r="I995">
        <v>1455647587</v>
      </c>
      <c r="J995">
        <v>1453487587</v>
      </c>
      <c r="K995" t="b">
        <v>0</v>
      </c>
      <c r="L995">
        <v>1</v>
      </c>
      <c r="M995" t="b">
        <v>0</v>
      </c>
      <c r="N995" t="s">
        <v>8269</v>
      </c>
      <c r="O995" s="10">
        <v>0</v>
      </c>
      <c r="P995">
        <v>2</v>
      </c>
      <c r="Q995" t="s">
        <v>8324</v>
      </c>
      <c r="R995" t="s">
        <v>8327</v>
      </c>
      <c r="S995" s="14">
        <v>42391.772997685184</v>
      </c>
      <c r="T995" s="14">
        <v>42416.772997685184</v>
      </c>
    </row>
    <row r="996" spans="1:20" ht="285" x14ac:dyDescent="0.25">
      <c r="A996">
        <v>2910</v>
      </c>
      <c r="B996" s="3" t="s">
        <v>2910</v>
      </c>
      <c r="C996" s="3" t="s">
        <v>7020</v>
      </c>
      <c r="D996" s="9">
        <v>30000</v>
      </c>
      <c r="E996" s="8">
        <v>1</v>
      </c>
      <c r="F996" t="s">
        <v>8220</v>
      </c>
      <c r="G996" t="s">
        <v>8224</v>
      </c>
      <c r="H996" t="s">
        <v>8246</v>
      </c>
      <c r="I996">
        <v>1434139887</v>
      </c>
      <c r="J996">
        <v>1428955887</v>
      </c>
      <c r="K996" t="b">
        <v>0</v>
      </c>
      <c r="L996">
        <v>1</v>
      </c>
      <c r="M996" t="b">
        <v>0</v>
      </c>
      <c r="N996" t="s">
        <v>8269</v>
      </c>
      <c r="O996" s="10">
        <v>0</v>
      </c>
      <c r="P996">
        <v>1</v>
      </c>
      <c r="Q996" t="s">
        <v>8324</v>
      </c>
      <c r="R996" t="s">
        <v>8327</v>
      </c>
      <c r="S996" s="14">
        <v>42107.841284722221</v>
      </c>
      <c r="T996" s="14">
        <v>42167.841284722221</v>
      </c>
    </row>
    <row r="997" spans="1:20" ht="165" x14ac:dyDescent="0.25">
      <c r="A997">
        <v>2914</v>
      </c>
      <c r="B997" s="3" t="s">
        <v>2914</v>
      </c>
      <c r="C997" s="3" t="s">
        <v>7024</v>
      </c>
      <c r="D997" s="9">
        <v>25000</v>
      </c>
      <c r="E997" s="8">
        <v>1</v>
      </c>
      <c r="F997" t="s">
        <v>8220</v>
      </c>
      <c r="G997" t="s">
        <v>8224</v>
      </c>
      <c r="H997" t="s">
        <v>8246</v>
      </c>
      <c r="I997">
        <v>1426365994</v>
      </c>
      <c r="J997">
        <v>1421185594</v>
      </c>
      <c r="K997" t="b">
        <v>0</v>
      </c>
      <c r="L997">
        <v>1</v>
      </c>
      <c r="M997" t="b">
        <v>0</v>
      </c>
      <c r="N997" t="s">
        <v>8269</v>
      </c>
      <c r="O997" s="10">
        <v>0</v>
      </c>
      <c r="P997">
        <v>1</v>
      </c>
      <c r="Q997" t="s">
        <v>8324</v>
      </c>
      <c r="R997" t="s">
        <v>8327</v>
      </c>
      <c r="S997" s="14">
        <v>42017.907337962963</v>
      </c>
      <c r="T997" s="14">
        <v>42077.865671296298</v>
      </c>
    </row>
    <row r="998" spans="1:20" ht="300" x14ac:dyDescent="0.25">
      <c r="A998">
        <v>3856</v>
      </c>
      <c r="B998" s="3" t="s">
        <v>3853</v>
      </c>
      <c r="C998" s="3" t="s">
        <v>7965</v>
      </c>
      <c r="D998" s="9">
        <v>5000</v>
      </c>
      <c r="E998" s="8">
        <v>1</v>
      </c>
      <c r="F998" t="s">
        <v>8220</v>
      </c>
      <c r="G998" t="s">
        <v>8223</v>
      </c>
      <c r="H998" t="s">
        <v>8245</v>
      </c>
      <c r="I998">
        <v>1425833403</v>
      </c>
      <c r="J998">
        <v>1423245003</v>
      </c>
      <c r="K998" t="b">
        <v>0</v>
      </c>
      <c r="L998">
        <v>1</v>
      </c>
      <c r="M998" t="b">
        <v>0</v>
      </c>
      <c r="N998" t="s">
        <v>8269</v>
      </c>
      <c r="O998" s="10">
        <v>0</v>
      </c>
      <c r="P998">
        <v>1</v>
      </c>
      <c r="Q998" t="s">
        <v>8324</v>
      </c>
      <c r="R998" t="s">
        <v>8327</v>
      </c>
      <c r="S998" s="14">
        <v>42041.743090277778</v>
      </c>
      <c r="T998" s="14">
        <v>42071.701423611114</v>
      </c>
    </row>
    <row r="999" spans="1:20" ht="225" x14ac:dyDescent="0.25">
      <c r="A999">
        <v>3859</v>
      </c>
      <c r="B999" s="3" t="s">
        <v>3856</v>
      </c>
      <c r="C999" s="3" t="s">
        <v>7968</v>
      </c>
      <c r="D999" s="9">
        <v>2500</v>
      </c>
      <c r="E999" s="8">
        <v>1</v>
      </c>
      <c r="F999" t="s">
        <v>8220</v>
      </c>
      <c r="G999" t="s">
        <v>8223</v>
      </c>
      <c r="H999" t="s">
        <v>8245</v>
      </c>
      <c r="I999">
        <v>1403730000</v>
      </c>
      <c r="J999">
        <v>1401485207</v>
      </c>
      <c r="K999" t="b">
        <v>0</v>
      </c>
      <c r="L999">
        <v>1</v>
      </c>
      <c r="M999" t="b">
        <v>0</v>
      </c>
      <c r="N999" t="s">
        <v>8269</v>
      </c>
      <c r="O999" s="10">
        <v>0</v>
      </c>
      <c r="P999">
        <v>1</v>
      </c>
      <c r="Q999" t="s">
        <v>8324</v>
      </c>
      <c r="R999" t="s">
        <v>8327</v>
      </c>
      <c r="S999" s="14">
        <v>41789.893599537041</v>
      </c>
      <c r="T999" s="14">
        <v>41815.875</v>
      </c>
    </row>
    <row r="1000" spans="1:20" ht="150" x14ac:dyDescent="0.25">
      <c r="A1000">
        <v>3862</v>
      </c>
      <c r="B1000" s="3" t="s">
        <v>3859</v>
      </c>
      <c r="C1000" s="3" t="s">
        <v>7971</v>
      </c>
      <c r="D1000" s="9">
        <v>7500</v>
      </c>
      <c r="E1000" s="8">
        <v>1</v>
      </c>
      <c r="F1000" t="s">
        <v>8220</v>
      </c>
      <c r="G1000" t="s">
        <v>8223</v>
      </c>
      <c r="H1000" t="s">
        <v>8245</v>
      </c>
      <c r="I1000">
        <v>1473699540</v>
      </c>
      <c r="J1000">
        <v>1472451356</v>
      </c>
      <c r="K1000" t="b">
        <v>0</v>
      </c>
      <c r="L1000">
        <v>1</v>
      </c>
      <c r="M1000" t="b">
        <v>0</v>
      </c>
      <c r="N1000" t="s">
        <v>8269</v>
      </c>
      <c r="O1000" s="10">
        <v>0</v>
      </c>
      <c r="P1000">
        <v>1</v>
      </c>
      <c r="Q1000" t="s">
        <v>8324</v>
      </c>
      <c r="R1000" t="s">
        <v>8327</v>
      </c>
      <c r="S1000" s="14">
        <v>42611.261064814811</v>
      </c>
      <c r="T1000" s="14">
        <v>42625.707638888889</v>
      </c>
    </row>
    <row r="1001" spans="1:20" ht="240" x14ac:dyDescent="0.25">
      <c r="A1001">
        <v>3912</v>
      </c>
      <c r="B1001" s="3" t="s">
        <v>3909</v>
      </c>
      <c r="C1001" s="3" t="s">
        <v>8020</v>
      </c>
      <c r="D1001" s="9">
        <v>15000</v>
      </c>
      <c r="E1001" s="8">
        <v>1</v>
      </c>
      <c r="F1001" t="s">
        <v>8220</v>
      </c>
      <c r="G1001" t="s">
        <v>8223</v>
      </c>
      <c r="H1001" t="s">
        <v>8245</v>
      </c>
      <c r="I1001">
        <v>1429936500</v>
      </c>
      <c r="J1001">
        <v>1424759330</v>
      </c>
      <c r="K1001" t="b">
        <v>0</v>
      </c>
      <c r="L1001">
        <v>1</v>
      </c>
      <c r="M1001" t="b">
        <v>0</v>
      </c>
      <c r="N1001" t="s">
        <v>8269</v>
      </c>
      <c r="O1001" s="10">
        <v>0</v>
      </c>
      <c r="P1001">
        <v>1</v>
      </c>
      <c r="Q1001" t="s">
        <v>8324</v>
      </c>
      <c r="R1001" t="s">
        <v>8327</v>
      </c>
      <c r="S1001" s="14">
        <v>42059.270023148143</v>
      </c>
      <c r="T1001" s="14">
        <v>42119.190972222219</v>
      </c>
    </row>
    <row r="1002" spans="1:20" ht="270" x14ac:dyDescent="0.25">
      <c r="A1002">
        <v>3932</v>
      </c>
      <c r="B1002" s="3" t="s">
        <v>3929</v>
      </c>
      <c r="C1002" s="3" t="s">
        <v>8040</v>
      </c>
      <c r="D1002" s="9">
        <v>12000</v>
      </c>
      <c r="E1002" s="8">
        <v>1</v>
      </c>
      <c r="F1002" t="s">
        <v>8220</v>
      </c>
      <c r="G1002" t="s">
        <v>8223</v>
      </c>
      <c r="H1002" t="s">
        <v>8245</v>
      </c>
      <c r="I1002">
        <v>1458097364</v>
      </c>
      <c r="J1002">
        <v>1455508964</v>
      </c>
      <c r="K1002" t="b">
        <v>0</v>
      </c>
      <c r="L1002">
        <v>1</v>
      </c>
      <c r="M1002" t="b">
        <v>0</v>
      </c>
      <c r="N1002" t="s">
        <v>8269</v>
      </c>
      <c r="O1002" s="10">
        <v>0</v>
      </c>
      <c r="P1002">
        <v>1</v>
      </c>
      <c r="Q1002" t="s">
        <v>8324</v>
      </c>
      <c r="R1002" t="s">
        <v>8327</v>
      </c>
      <c r="S1002" s="14">
        <v>42415.168564814812</v>
      </c>
      <c r="T1002" s="14">
        <v>42445.126898148148</v>
      </c>
    </row>
    <row r="1003" spans="1:20" ht="240" x14ac:dyDescent="0.25">
      <c r="A1003">
        <v>3951</v>
      </c>
      <c r="B1003" s="3" t="s">
        <v>3948</v>
      </c>
      <c r="C1003" s="3" t="s">
        <v>6961</v>
      </c>
      <c r="D1003" s="9">
        <v>200000</v>
      </c>
      <c r="E1003" s="8">
        <v>1</v>
      </c>
      <c r="F1003" t="s">
        <v>8220</v>
      </c>
      <c r="G1003" t="s">
        <v>8240</v>
      </c>
      <c r="H1003" t="s">
        <v>8248</v>
      </c>
      <c r="I1003">
        <v>1462301342</v>
      </c>
      <c r="J1003">
        <v>1457120942</v>
      </c>
      <c r="K1003" t="b">
        <v>0</v>
      </c>
      <c r="L1003">
        <v>1</v>
      </c>
      <c r="M1003" t="b">
        <v>0</v>
      </c>
      <c r="N1003" t="s">
        <v>8269</v>
      </c>
      <c r="O1003" s="10">
        <v>0</v>
      </c>
      <c r="P1003">
        <v>1</v>
      </c>
      <c r="Q1003" t="s">
        <v>8324</v>
      </c>
      <c r="R1003" t="s">
        <v>8327</v>
      </c>
      <c r="S1003" s="14">
        <v>42433.825717592597</v>
      </c>
      <c r="T1003" s="14">
        <v>42493.784050925926</v>
      </c>
    </row>
    <row r="1004" spans="1:20" ht="105" x14ac:dyDescent="0.25">
      <c r="A1004">
        <v>4004</v>
      </c>
      <c r="B1004" s="3" t="s">
        <v>4000</v>
      </c>
      <c r="C1004" s="3" t="s">
        <v>8109</v>
      </c>
      <c r="D1004" s="9">
        <v>500</v>
      </c>
      <c r="E1004" s="8">
        <v>1</v>
      </c>
      <c r="F1004" t="s">
        <v>8220</v>
      </c>
      <c r="G1004" t="s">
        <v>8223</v>
      </c>
      <c r="H1004" t="s">
        <v>8245</v>
      </c>
      <c r="I1004">
        <v>1412740457</v>
      </c>
      <c r="J1004">
        <v>1410148457</v>
      </c>
      <c r="K1004" t="b">
        <v>0</v>
      </c>
      <c r="L1004">
        <v>1</v>
      </c>
      <c r="M1004" t="b">
        <v>0</v>
      </c>
      <c r="N1004" t="s">
        <v>8269</v>
      </c>
      <c r="O1004" s="10">
        <v>0</v>
      </c>
      <c r="P1004">
        <v>1</v>
      </c>
      <c r="Q1004" t="s">
        <v>8324</v>
      </c>
      <c r="R1004" t="s">
        <v>8327</v>
      </c>
      <c r="S1004" s="14">
        <v>41890.16269675926</v>
      </c>
      <c r="T1004" s="14">
        <v>41920.16269675926</v>
      </c>
    </row>
    <row r="1005" spans="1:20" ht="285" x14ac:dyDescent="0.25">
      <c r="A1005">
        <v>4015</v>
      </c>
      <c r="B1005" s="3" t="s">
        <v>4011</v>
      </c>
      <c r="C1005" s="3" t="s">
        <v>8120</v>
      </c>
      <c r="D1005" s="9">
        <v>7000</v>
      </c>
      <c r="E1005" s="8">
        <v>1</v>
      </c>
      <c r="F1005" t="s">
        <v>8220</v>
      </c>
      <c r="G1005" t="s">
        <v>8223</v>
      </c>
      <c r="H1005" t="s">
        <v>8245</v>
      </c>
      <c r="I1005">
        <v>1437331463</v>
      </c>
      <c r="J1005">
        <v>1434739463</v>
      </c>
      <c r="K1005" t="b">
        <v>0</v>
      </c>
      <c r="L1005">
        <v>1</v>
      </c>
      <c r="M1005" t="b">
        <v>0</v>
      </c>
      <c r="N1005" t="s">
        <v>8269</v>
      </c>
      <c r="O1005" s="10">
        <v>0</v>
      </c>
      <c r="P1005">
        <v>1</v>
      </c>
      <c r="Q1005" t="s">
        <v>8324</v>
      </c>
      <c r="R1005" t="s">
        <v>8327</v>
      </c>
      <c r="S1005" s="14">
        <v>42174.780821759254</v>
      </c>
      <c r="T1005" s="14">
        <v>42204.780821759254</v>
      </c>
    </row>
    <row r="1006" spans="1:20" ht="315" x14ac:dyDescent="0.25">
      <c r="A1006">
        <v>4045</v>
      </c>
      <c r="B1006" s="3" t="s">
        <v>4041</v>
      </c>
      <c r="C1006" s="3" t="s">
        <v>8149</v>
      </c>
      <c r="D1006" s="9">
        <v>5000</v>
      </c>
      <c r="E1006" s="8">
        <v>1</v>
      </c>
      <c r="F1006" t="s">
        <v>8220</v>
      </c>
      <c r="G1006" t="s">
        <v>8225</v>
      </c>
      <c r="H1006" t="s">
        <v>8247</v>
      </c>
      <c r="I1006">
        <v>1408596589</v>
      </c>
      <c r="J1006">
        <v>1406004589</v>
      </c>
      <c r="K1006" t="b">
        <v>0</v>
      </c>
      <c r="L1006">
        <v>1</v>
      </c>
      <c r="M1006" t="b">
        <v>0</v>
      </c>
      <c r="N1006" t="s">
        <v>8269</v>
      </c>
      <c r="O1006" s="10">
        <v>0</v>
      </c>
      <c r="P1006">
        <v>1</v>
      </c>
      <c r="Q1006" t="s">
        <v>8324</v>
      </c>
      <c r="R1006" t="s">
        <v>8327</v>
      </c>
      <c r="S1006" s="14">
        <v>41842.201261574075</v>
      </c>
      <c r="T1006" s="14">
        <v>41872.201261574075</v>
      </c>
    </row>
    <row r="1007" spans="1:20" ht="285" x14ac:dyDescent="0.25">
      <c r="A1007">
        <v>4050</v>
      </c>
      <c r="B1007" s="3" t="s">
        <v>4046</v>
      </c>
      <c r="C1007" s="3" t="s">
        <v>8154</v>
      </c>
      <c r="D1007" s="9">
        <v>1500</v>
      </c>
      <c r="E1007" s="8">
        <v>1</v>
      </c>
      <c r="F1007" t="s">
        <v>8220</v>
      </c>
      <c r="G1007" t="s">
        <v>8223</v>
      </c>
      <c r="H1007" t="s">
        <v>8245</v>
      </c>
      <c r="I1007">
        <v>1414077391</v>
      </c>
      <c r="J1007">
        <v>1411485391</v>
      </c>
      <c r="K1007" t="b">
        <v>0</v>
      </c>
      <c r="L1007">
        <v>1</v>
      </c>
      <c r="M1007" t="b">
        <v>0</v>
      </c>
      <c r="N1007" t="s">
        <v>8269</v>
      </c>
      <c r="O1007" s="10">
        <v>0</v>
      </c>
      <c r="P1007">
        <v>1</v>
      </c>
      <c r="Q1007" t="s">
        <v>8324</v>
      </c>
      <c r="R1007" t="s">
        <v>8327</v>
      </c>
      <c r="S1007" s="14">
        <v>41905.636469907404</v>
      </c>
      <c r="T1007" s="14">
        <v>41935.636469907404</v>
      </c>
    </row>
    <row r="1008" spans="1:20" ht="240" x14ac:dyDescent="0.25">
      <c r="A1008">
        <v>4112</v>
      </c>
      <c r="B1008" s="3" t="s">
        <v>4108</v>
      </c>
      <c r="C1008" s="3" t="s">
        <v>6961</v>
      </c>
      <c r="D1008" s="9">
        <v>2500</v>
      </c>
      <c r="E1008" s="8">
        <v>1</v>
      </c>
      <c r="F1008" t="s">
        <v>8220</v>
      </c>
      <c r="G1008" t="s">
        <v>8240</v>
      </c>
      <c r="H1008" t="s">
        <v>8248</v>
      </c>
      <c r="I1008">
        <v>1456617600</v>
      </c>
      <c r="J1008">
        <v>1454280186</v>
      </c>
      <c r="K1008" t="b">
        <v>0</v>
      </c>
      <c r="L1008">
        <v>1</v>
      </c>
      <c r="M1008" t="b">
        <v>0</v>
      </c>
      <c r="N1008" t="s">
        <v>8269</v>
      </c>
      <c r="O1008" s="10">
        <v>0</v>
      </c>
      <c r="P1008">
        <v>1</v>
      </c>
      <c r="Q1008" t="s">
        <v>8324</v>
      </c>
      <c r="R1008" t="s">
        <v>8327</v>
      </c>
      <c r="S1008" s="14">
        <v>42400.946597222224</v>
      </c>
      <c r="T1008" s="14">
        <v>42428</v>
      </c>
    </row>
    <row r="1009" spans="1:20" ht="285" x14ac:dyDescent="0.25">
      <c r="A1009">
        <v>2842</v>
      </c>
      <c r="B1009" s="3" t="s">
        <v>2842</v>
      </c>
      <c r="C1009" s="3" t="s">
        <v>6952</v>
      </c>
      <c r="D1009" s="9">
        <v>1500</v>
      </c>
      <c r="E1009" s="8">
        <v>0</v>
      </c>
      <c r="F1009" t="s">
        <v>8220</v>
      </c>
      <c r="G1009" t="s">
        <v>8224</v>
      </c>
      <c r="H1009" t="s">
        <v>8246</v>
      </c>
      <c r="I1009">
        <v>1403348400</v>
      </c>
      <c r="J1009">
        <v>1401058295</v>
      </c>
      <c r="K1009" t="b">
        <v>0</v>
      </c>
      <c r="L1009" t="s">
        <v>8308</v>
      </c>
      <c r="M1009" t="b">
        <v>0</v>
      </c>
      <c r="N1009" t="s">
        <v>8269</v>
      </c>
      <c r="O1009" s="10">
        <v>0</v>
      </c>
      <c r="P1009">
        <v>0</v>
      </c>
      <c r="Q1009" t="s">
        <v>8324</v>
      </c>
      <c r="R1009" t="s">
        <v>8327</v>
      </c>
      <c r="S1009" s="14">
        <v>41784.952488425923</v>
      </c>
      <c r="T1009" s="14">
        <v>41811.458333333336</v>
      </c>
    </row>
    <row r="1010" spans="1:20" ht="255" x14ac:dyDescent="0.25">
      <c r="A1010">
        <v>2843</v>
      </c>
      <c r="B1010" s="3" t="s">
        <v>2843</v>
      </c>
      <c r="C1010" s="3" t="s">
        <v>6953</v>
      </c>
      <c r="D1010" s="9">
        <v>1200</v>
      </c>
      <c r="E1010" s="8">
        <v>0</v>
      </c>
      <c r="F1010" t="s">
        <v>8220</v>
      </c>
      <c r="G1010" t="s">
        <v>8223</v>
      </c>
      <c r="H1010" t="s">
        <v>8245</v>
      </c>
      <c r="I1010">
        <v>1465790400</v>
      </c>
      <c r="J1010">
        <v>1462210950</v>
      </c>
      <c r="K1010" t="b">
        <v>0</v>
      </c>
      <c r="L1010" t="s">
        <v>8308</v>
      </c>
      <c r="M1010" t="b">
        <v>0</v>
      </c>
      <c r="N1010" t="s">
        <v>8269</v>
      </c>
      <c r="O1010" s="10">
        <v>0</v>
      </c>
      <c r="P1010">
        <v>0</v>
      </c>
      <c r="Q1010" t="s">
        <v>8324</v>
      </c>
      <c r="R1010" t="s">
        <v>8327</v>
      </c>
      <c r="S1010" s="14">
        <v>42492.737847222219</v>
      </c>
      <c r="T1010" s="14">
        <v>42534.166666666672</v>
      </c>
    </row>
    <row r="1011" spans="1:20" ht="315" x14ac:dyDescent="0.25">
      <c r="A1011">
        <v>2846</v>
      </c>
      <c r="B1011" s="3" t="s">
        <v>2846</v>
      </c>
      <c r="C1011" s="3" t="s">
        <v>6956</v>
      </c>
      <c r="D1011" s="9">
        <v>8000</v>
      </c>
      <c r="E1011" s="8">
        <v>0</v>
      </c>
      <c r="F1011" t="s">
        <v>8220</v>
      </c>
      <c r="G1011" t="s">
        <v>8223</v>
      </c>
      <c r="H1011" t="s">
        <v>8245</v>
      </c>
      <c r="I1011">
        <v>1432917394</v>
      </c>
      <c r="J1011">
        <v>1429029394</v>
      </c>
      <c r="K1011" t="b">
        <v>0</v>
      </c>
      <c r="L1011" t="s">
        <v>8308</v>
      </c>
      <c r="M1011" t="b">
        <v>0</v>
      </c>
      <c r="N1011" t="s">
        <v>8269</v>
      </c>
      <c r="O1011" s="10">
        <v>0</v>
      </c>
      <c r="P1011">
        <v>0</v>
      </c>
      <c r="Q1011" t="s">
        <v>8324</v>
      </c>
      <c r="R1011" t="s">
        <v>8327</v>
      </c>
      <c r="S1011" s="14">
        <v>42108.692060185189</v>
      </c>
      <c r="T1011" s="14">
        <v>42153.692060185189</v>
      </c>
    </row>
    <row r="1012" spans="1:20" ht="270" x14ac:dyDescent="0.25">
      <c r="A1012">
        <v>2847</v>
      </c>
      <c r="B1012" s="3" t="s">
        <v>2847</v>
      </c>
      <c r="C1012" s="3" t="s">
        <v>6957</v>
      </c>
      <c r="D1012" s="9">
        <v>2000</v>
      </c>
      <c r="E1012" s="8">
        <v>0</v>
      </c>
      <c r="F1012" t="s">
        <v>8220</v>
      </c>
      <c r="G1012" t="s">
        <v>8223</v>
      </c>
      <c r="H1012" t="s">
        <v>8245</v>
      </c>
      <c r="I1012">
        <v>1464031265</v>
      </c>
      <c r="J1012">
        <v>1458847265</v>
      </c>
      <c r="K1012" t="b">
        <v>0</v>
      </c>
      <c r="L1012" t="s">
        <v>8308</v>
      </c>
      <c r="M1012" t="b">
        <v>0</v>
      </c>
      <c r="N1012" t="s">
        <v>8269</v>
      </c>
      <c r="O1012" s="10">
        <v>0</v>
      </c>
      <c r="P1012">
        <v>0</v>
      </c>
      <c r="Q1012" t="s">
        <v>8324</v>
      </c>
      <c r="R1012" t="s">
        <v>8327</v>
      </c>
      <c r="S1012" s="14">
        <v>42453.806307870371</v>
      </c>
      <c r="T1012" s="14">
        <v>42513.806307870371</v>
      </c>
    </row>
    <row r="1013" spans="1:20" ht="240" x14ac:dyDescent="0.25">
      <c r="A1013">
        <v>2851</v>
      </c>
      <c r="B1013" s="3" t="s">
        <v>2851</v>
      </c>
      <c r="C1013" s="3" t="s">
        <v>6961</v>
      </c>
      <c r="D1013" s="9">
        <v>4500</v>
      </c>
      <c r="E1013" s="8">
        <v>0</v>
      </c>
      <c r="F1013" t="s">
        <v>8220</v>
      </c>
      <c r="G1013" t="s">
        <v>8240</v>
      </c>
      <c r="H1013" t="s">
        <v>8248</v>
      </c>
      <c r="I1013">
        <v>1454109420</v>
      </c>
      <c r="J1013">
        <v>1453334629</v>
      </c>
      <c r="K1013" t="b">
        <v>0</v>
      </c>
      <c r="L1013" t="s">
        <v>8308</v>
      </c>
      <c r="M1013" t="b">
        <v>0</v>
      </c>
      <c r="N1013" t="s">
        <v>8269</v>
      </c>
      <c r="O1013" s="10">
        <v>0</v>
      </c>
      <c r="P1013">
        <v>0</v>
      </c>
      <c r="Q1013" t="s">
        <v>8324</v>
      </c>
      <c r="R1013" t="s">
        <v>8327</v>
      </c>
      <c r="S1013" s="14">
        <v>42390.002650462964</v>
      </c>
      <c r="T1013" s="14">
        <v>42398.970138888893</v>
      </c>
    </row>
    <row r="1014" spans="1:20" ht="285" x14ac:dyDescent="0.25">
      <c r="A1014">
        <v>2853</v>
      </c>
      <c r="B1014" s="3" t="s">
        <v>2853</v>
      </c>
      <c r="C1014" s="3" t="s">
        <v>6963</v>
      </c>
      <c r="D1014" s="9">
        <v>9500</v>
      </c>
      <c r="E1014" s="8">
        <v>0</v>
      </c>
      <c r="F1014" t="s">
        <v>8220</v>
      </c>
      <c r="G1014" t="s">
        <v>8228</v>
      </c>
      <c r="H1014" t="s">
        <v>8250</v>
      </c>
      <c r="I1014">
        <v>1410669297</v>
      </c>
      <c r="J1014">
        <v>1405485297</v>
      </c>
      <c r="K1014" t="b">
        <v>0</v>
      </c>
      <c r="L1014" t="s">
        <v>8308</v>
      </c>
      <c r="M1014" t="b">
        <v>0</v>
      </c>
      <c r="N1014" t="s">
        <v>8269</v>
      </c>
      <c r="O1014" s="10">
        <v>0</v>
      </c>
      <c r="P1014">
        <v>0</v>
      </c>
      <c r="Q1014" t="s">
        <v>8324</v>
      </c>
      <c r="R1014" t="s">
        <v>8327</v>
      </c>
      <c r="S1014" s="14">
        <v>41836.190937499996</v>
      </c>
      <c r="T1014" s="14">
        <v>41896.190937499996</v>
      </c>
    </row>
    <row r="1015" spans="1:20" ht="240" x14ac:dyDescent="0.25">
      <c r="A1015">
        <v>2858</v>
      </c>
      <c r="B1015" s="3" t="s">
        <v>2858</v>
      </c>
      <c r="C1015" s="3" t="s">
        <v>6968</v>
      </c>
      <c r="D1015" s="9">
        <v>1000</v>
      </c>
      <c r="E1015" s="8">
        <v>0</v>
      </c>
      <c r="F1015" t="s">
        <v>8220</v>
      </c>
      <c r="G1015" t="s">
        <v>8232</v>
      </c>
      <c r="H1015" t="s">
        <v>8248</v>
      </c>
      <c r="I1015">
        <v>1417778880</v>
      </c>
      <c r="J1015">
        <v>1415711095</v>
      </c>
      <c r="K1015" t="b">
        <v>0</v>
      </c>
      <c r="L1015" t="s">
        <v>8308</v>
      </c>
      <c r="M1015" t="b">
        <v>0</v>
      </c>
      <c r="N1015" t="s">
        <v>8269</v>
      </c>
      <c r="O1015" s="10">
        <v>0</v>
      </c>
      <c r="P1015">
        <v>0</v>
      </c>
      <c r="Q1015" t="s">
        <v>8324</v>
      </c>
      <c r="R1015" t="s">
        <v>8327</v>
      </c>
      <c r="S1015" s="14">
        <v>41954.545081018514</v>
      </c>
      <c r="T1015" s="14">
        <v>41978.477777777778</v>
      </c>
    </row>
    <row r="1016" spans="1:20" ht="285" x14ac:dyDescent="0.25">
      <c r="A1016">
        <v>2865</v>
      </c>
      <c r="B1016" s="3" t="s">
        <v>2865</v>
      </c>
      <c r="C1016" s="3" t="s">
        <v>6975</v>
      </c>
      <c r="D1016" s="9">
        <v>2888</v>
      </c>
      <c r="E1016" s="8">
        <v>0</v>
      </c>
      <c r="F1016" t="s">
        <v>8220</v>
      </c>
      <c r="G1016" t="s">
        <v>8223</v>
      </c>
      <c r="H1016" t="s">
        <v>8245</v>
      </c>
      <c r="I1016">
        <v>1420512259</v>
      </c>
      <c r="J1016">
        <v>1415328259</v>
      </c>
      <c r="K1016" t="b">
        <v>0</v>
      </c>
      <c r="L1016" t="s">
        <v>8308</v>
      </c>
      <c r="M1016" t="b">
        <v>0</v>
      </c>
      <c r="N1016" t="s">
        <v>8269</v>
      </c>
      <c r="O1016" s="10">
        <v>0</v>
      </c>
      <c r="P1016">
        <v>0</v>
      </c>
      <c r="Q1016" t="s">
        <v>8324</v>
      </c>
      <c r="R1016" t="s">
        <v>8327</v>
      </c>
      <c r="S1016" s="14">
        <v>41950.114108796297</v>
      </c>
      <c r="T1016" s="14">
        <v>42010.114108796297</v>
      </c>
    </row>
    <row r="1017" spans="1:20" ht="165" x14ac:dyDescent="0.25">
      <c r="A1017">
        <v>2872</v>
      </c>
      <c r="B1017" s="3" t="s">
        <v>2872</v>
      </c>
      <c r="C1017" s="3" t="s">
        <v>6982</v>
      </c>
      <c r="D1017" s="9">
        <v>3000</v>
      </c>
      <c r="E1017" s="8">
        <v>0</v>
      </c>
      <c r="F1017" t="s">
        <v>8220</v>
      </c>
      <c r="G1017" t="s">
        <v>8223</v>
      </c>
      <c r="H1017" t="s">
        <v>8245</v>
      </c>
      <c r="I1017">
        <v>1434768438</v>
      </c>
      <c r="J1017">
        <v>1429584438</v>
      </c>
      <c r="K1017" t="b">
        <v>0</v>
      </c>
      <c r="L1017" t="s">
        <v>8308</v>
      </c>
      <c r="M1017" t="b">
        <v>0</v>
      </c>
      <c r="N1017" t="s">
        <v>8269</v>
      </c>
      <c r="O1017" s="10">
        <v>0</v>
      </c>
      <c r="P1017">
        <v>0</v>
      </c>
      <c r="Q1017" t="s">
        <v>8324</v>
      </c>
      <c r="R1017" t="s">
        <v>8327</v>
      </c>
      <c r="S1017" s="14">
        <v>42115.11618055556</v>
      </c>
      <c r="T1017" s="14">
        <v>42175.11618055556</v>
      </c>
    </row>
    <row r="1018" spans="1:20" ht="270" x14ac:dyDescent="0.25">
      <c r="A1018">
        <v>2876</v>
      </c>
      <c r="B1018" s="3" t="s">
        <v>2876</v>
      </c>
      <c r="C1018" s="3" t="s">
        <v>6986</v>
      </c>
      <c r="D1018" s="9">
        <v>150000</v>
      </c>
      <c r="E1018" s="8">
        <v>0</v>
      </c>
      <c r="F1018" t="s">
        <v>8220</v>
      </c>
      <c r="G1018" t="s">
        <v>8223</v>
      </c>
      <c r="H1018" t="s">
        <v>8245</v>
      </c>
      <c r="I1018">
        <v>1437069079</v>
      </c>
      <c r="J1018">
        <v>1434477079</v>
      </c>
      <c r="K1018" t="b">
        <v>0</v>
      </c>
      <c r="L1018" t="s">
        <v>8308</v>
      </c>
      <c r="M1018" t="b">
        <v>0</v>
      </c>
      <c r="N1018" t="s">
        <v>8269</v>
      </c>
      <c r="O1018" s="10">
        <v>0</v>
      </c>
      <c r="P1018">
        <v>0</v>
      </c>
      <c r="Q1018" t="s">
        <v>8324</v>
      </c>
      <c r="R1018" t="s">
        <v>8327</v>
      </c>
      <c r="S1018" s="14">
        <v>42171.743969907402</v>
      </c>
      <c r="T1018" s="14">
        <v>42201.743969907402</v>
      </c>
    </row>
    <row r="1019" spans="1:20" ht="285" x14ac:dyDescent="0.25">
      <c r="A1019">
        <v>2881</v>
      </c>
      <c r="B1019" s="3" t="s">
        <v>2881</v>
      </c>
      <c r="C1019" s="3" t="s">
        <v>6991</v>
      </c>
      <c r="D1019" s="9">
        <v>5500</v>
      </c>
      <c r="E1019" s="8">
        <v>0</v>
      </c>
      <c r="F1019" t="s">
        <v>8220</v>
      </c>
      <c r="G1019" t="s">
        <v>8223</v>
      </c>
      <c r="H1019" t="s">
        <v>8245</v>
      </c>
      <c r="I1019">
        <v>1417620036</v>
      </c>
      <c r="J1019">
        <v>1412432436</v>
      </c>
      <c r="K1019" t="b">
        <v>0</v>
      </c>
      <c r="L1019" t="s">
        <v>8308</v>
      </c>
      <c r="M1019" t="b">
        <v>0</v>
      </c>
      <c r="N1019" t="s">
        <v>8269</v>
      </c>
      <c r="O1019" s="10">
        <v>0</v>
      </c>
      <c r="P1019">
        <v>0</v>
      </c>
      <c r="Q1019" t="s">
        <v>8324</v>
      </c>
      <c r="R1019" t="s">
        <v>8327</v>
      </c>
      <c r="S1019" s="14">
        <v>41916.597638888888</v>
      </c>
      <c r="T1019" s="14">
        <v>41976.639305555553</v>
      </c>
    </row>
    <row r="1020" spans="1:20" ht="270" x14ac:dyDescent="0.25">
      <c r="A1020">
        <v>2888</v>
      </c>
      <c r="B1020" s="3" t="s">
        <v>2888</v>
      </c>
      <c r="C1020" s="3" t="s">
        <v>6998</v>
      </c>
      <c r="D1020" s="9">
        <v>30000</v>
      </c>
      <c r="E1020" s="8">
        <v>0</v>
      </c>
      <c r="F1020" t="s">
        <v>8220</v>
      </c>
      <c r="G1020" t="s">
        <v>8223</v>
      </c>
      <c r="H1020" t="s">
        <v>8245</v>
      </c>
      <c r="I1020">
        <v>1413608340</v>
      </c>
      <c r="J1020">
        <v>1412945440</v>
      </c>
      <c r="K1020" t="b">
        <v>0</v>
      </c>
      <c r="L1020" t="s">
        <v>8308</v>
      </c>
      <c r="M1020" t="b">
        <v>0</v>
      </c>
      <c r="N1020" t="s">
        <v>8269</v>
      </c>
      <c r="O1020" s="10">
        <v>0</v>
      </c>
      <c r="P1020">
        <v>0</v>
      </c>
      <c r="Q1020" t="s">
        <v>8324</v>
      </c>
      <c r="R1020" t="s">
        <v>8327</v>
      </c>
      <c r="S1020" s="14">
        <v>41922.535185185188</v>
      </c>
      <c r="T1020" s="14">
        <v>41930.207638888889</v>
      </c>
    </row>
    <row r="1021" spans="1:20" ht="105" x14ac:dyDescent="0.25">
      <c r="A1021">
        <v>2894</v>
      </c>
      <c r="B1021" s="3" t="s">
        <v>2894</v>
      </c>
      <c r="C1021" s="3" t="s">
        <v>7004</v>
      </c>
      <c r="D1021" s="9">
        <v>50000</v>
      </c>
      <c r="E1021" s="8">
        <v>0</v>
      </c>
      <c r="F1021" t="s">
        <v>8220</v>
      </c>
      <c r="G1021" t="s">
        <v>8223</v>
      </c>
      <c r="H1021" t="s">
        <v>8245</v>
      </c>
      <c r="I1021">
        <v>1428100815</v>
      </c>
      <c r="J1021">
        <v>1422920415</v>
      </c>
      <c r="K1021" t="b">
        <v>0</v>
      </c>
      <c r="L1021" t="s">
        <v>8308</v>
      </c>
      <c r="M1021" t="b">
        <v>0</v>
      </c>
      <c r="N1021" t="s">
        <v>8269</v>
      </c>
      <c r="O1021" s="10">
        <v>0</v>
      </c>
      <c r="P1021">
        <v>0</v>
      </c>
      <c r="Q1021" t="s">
        <v>8324</v>
      </c>
      <c r="R1021" t="s">
        <v>8327</v>
      </c>
      <c r="S1021" s="14">
        <v>42037.986284722225</v>
      </c>
      <c r="T1021" s="14">
        <v>42097.944618055553</v>
      </c>
    </row>
    <row r="1022" spans="1:20" ht="285" x14ac:dyDescent="0.25">
      <c r="A1022">
        <v>2899</v>
      </c>
      <c r="B1022" s="3" t="s">
        <v>2899</v>
      </c>
      <c r="C1022" s="3" t="s">
        <v>7009</v>
      </c>
      <c r="D1022" s="9">
        <v>10000</v>
      </c>
      <c r="E1022" s="8">
        <v>0</v>
      </c>
      <c r="F1022" t="s">
        <v>8220</v>
      </c>
      <c r="G1022" t="s">
        <v>8223</v>
      </c>
      <c r="H1022" t="s">
        <v>8245</v>
      </c>
      <c r="I1022">
        <v>1469325158</v>
      </c>
      <c r="J1022">
        <v>1464141158</v>
      </c>
      <c r="K1022" t="b">
        <v>0</v>
      </c>
      <c r="L1022" t="s">
        <v>8308</v>
      </c>
      <c r="M1022" t="b">
        <v>0</v>
      </c>
      <c r="N1022" t="s">
        <v>8269</v>
      </c>
      <c r="O1022" s="10">
        <v>0</v>
      </c>
      <c r="P1022">
        <v>0</v>
      </c>
      <c r="Q1022" t="s">
        <v>8324</v>
      </c>
      <c r="R1022" t="s">
        <v>8327</v>
      </c>
      <c r="S1022" s="14">
        <v>42515.078217592592</v>
      </c>
      <c r="T1022" s="14">
        <v>42575.078217592592</v>
      </c>
    </row>
    <row r="1023" spans="1:20" ht="300" x14ac:dyDescent="0.25">
      <c r="A1023">
        <v>3138</v>
      </c>
      <c r="B1023" s="3" t="s">
        <v>3138</v>
      </c>
      <c r="C1023" s="3" t="s">
        <v>7248</v>
      </c>
      <c r="D1023" s="9">
        <v>200</v>
      </c>
      <c r="E1023" s="8">
        <v>0</v>
      </c>
      <c r="F1023" t="s">
        <v>8221</v>
      </c>
      <c r="G1023" t="s">
        <v>8224</v>
      </c>
      <c r="H1023" t="s">
        <v>8246</v>
      </c>
      <c r="I1023">
        <v>1491233407</v>
      </c>
      <c r="J1023">
        <v>1489591807</v>
      </c>
      <c r="K1023" t="b">
        <v>0</v>
      </c>
      <c r="L1023" t="s">
        <v>8308</v>
      </c>
      <c r="M1023" t="b">
        <v>0</v>
      </c>
      <c r="N1023" t="s">
        <v>8269</v>
      </c>
      <c r="O1023" s="10">
        <v>0</v>
      </c>
      <c r="P1023">
        <v>0</v>
      </c>
      <c r="Q1023" t="s">
        <v>8324</v>
      </c>
      <c r="R1023" t="s">
        <v>8327</v>
      </c>
      <c r="S1023" s="14">
        <v>42809.645914351851</v>
      </c>
      <c r="T1023" s="14">
        <v>42828.645914351851</v>
      </c>
    </row>
    <row r="1024" spans="1:20" ht="315" x14ac:dyDescent="0.25">
      <c r="A1024">
        <v>3143</v>
      </c>
      <c r="B1024" s="3" t="s">
        <v>3143</v>
      </c>
      <c r="C1024" s="3" t="s">
        <v>7253</v>
      </c>
      <c r="D1024" s="9">
        <v>700</v>
      </c>
      <c r="E1024" s="8">
        <v>0</v>
      </c>
      <c r="F1024" t="s">
        <v>8221</v>
      </c>
      <c r="G1024" t="s">
        <v>8224</v>
      </c>
      <c r="H1024" t="s">
        <v>8246</v>
      </c>
      <c r="I1024">
        <v>1491726956</v>
      </c>
      <c r="J1024">
        <v>1489480556</v>
      </c>
      <c r="K1024" t="b">
        <v>0</v>
      </c>
      <c r="L1024" t="s">
        <v>8308</v>
      </c>
      <c r="M1024" t="b">
        <v>0</v>
      </c>
      <c r="N1024" t="s">
        <v>8269</v>
      </c>
      <c r="O1024" s="10">
        <v>0</v>
      </c>
      <c r="P1024">
        <v>0</v>
      </c>
      <c r="Q1024" t="s">
        <v>8324</v>
      </c>
      <c r="R1024" t="s">
        <v>8327</v>
      </c>
      <c r="S1024" s="14">
        <v>42808.358287037037</v>
      </c>
      <c r="T1024" s="14">
        <v>42834.358287037037</v>
      </c>
    </row>
    <row r="1025" spans="1:20" ht="225" x14ac:dyDescent="0.25">
      <c r="A1025">
        <v>3145</v>
      </c>
      <c r="B1025" s="3" t="s">
        <v>3145</v>
      </c>
      <c r="C1025" s="3" t="s">
        <v>7255</v>
      </c>
      <c r="D1025" s="9">
        <v>25000</v>
      </c>
      <c r="E1025" s="8">
        <v>0</v>
      </c>
      <c r="F1025" t="s">
        <v>8221</v>
      </c>
      <c r="G1025" t="s">
        <v>8223</v>
      </c>
      <c r="H1025" t="s">
        <v>8245</v>
      </c>
      <c r="I1025">
        <v>1490659134</v>
      </c>
      <c r="J1025">
        <v>1485478734</v>
      </c>
      <c r="K1025" t="b">
        <v>0</v>
      </c>
      <c r="L1025" t="s">
        <v>8308</v>
      </c>
      <c r="M1025" t="b">
        <v>0</v>
      </c>
      <c r="N1025" t="s">
        <v>8269</v>
      </c>
      <c r="O1025" s="10">
        <v>0</v>
      </c>
      <c r="P1025">
        <v>0</v>
      </c>
      <c r="Q1025" t="s">
        <v>8324</v>
      </c>
      <c r="R1025" t="s">
        <v>8327</v>
      </c>
      <c r="S1025" s="14">
        <v>42762.040902777779</v>
      </c>
      <c r="T1025" s="14">
        <v>42821.999236111107</v>
      </c>
    </row>
    <row r="1026" spans="1:20" ht="210" x14ac:dyDescent="0.25">
      <c r="A1026">
        <v>3733</v>
      </c>
      <c r="B1026" s="3" t="s">
        <v>3730</v>
      </c>
      <c r="C1026" s="3" t="s">
        <v>7843</v>
      </c>
      <c r="D1026" s="9">
        <v>1500</v>
      </c>
      <c r="E1026" s="8">
        <v>0</v>
      </c>
      <c r="F1026" t="s">
        <v>8220</v>
      </c>
      <c r="G1026" t="s">
        <v>8223</v>
      </c>
      <c r="H1026" t="s">
        <v>8245</v>
      </c>
      <c r="I1026">
        <v>1429396200</v>
      </c>
      <c r="J1026">
        <v>1428539708</v>
      </c>
      <c r="K1026" t="b">
        <v>0</v>
      </c>
      <c r="L1026" t="s">
        <v>8308</v>
      </c>
      <c r="M1026" t="b">
        <v>0</v>
      </c>
      <c r="N1026" t="s">
        <v>8269</v>
      </c>
      <c r="O1026" s="10">
        <v>0</v>
      </c>
      <c r="P1026">
        <v>0</v>
      </c>
      <c r="Q1026" t="s">
        <v>8324</v>
      </c>
      <c r="R1026" t="s">
        <v>8327</v>
      </c>
      <c r="S1026" s="14">
        <v>42103.024398148147</v>
      </c>
      <c r="T1026" s="14">
        <v>42112.9375</v>
      </c>
    </row>
    <row r="1027" spans="1:20" ht="240" x14ac:dyDescent="0.25">
      <c r="A1027">
        <v>3741</v>
      </c>
      <c r="B1027" s="3" t="s">
        <v>3738</v>
      </c>
      <c r="C1027" s="3" t="s">
        <v>7851</v>
      </c>
      <c r="D1027" s="9">
        <v>20000</v>
      </c>
      <c r="E1027" s="8">
        <v>0</v>
      </c>
      <c r="F1027" t="s">
        <v>8220</v>
      </c>
      <c r="G1027" t="s">
        <v>8223</v>
      </c>
      <c r="H1027" t="s">
        <v>8245</v>
      </c>
      <c r="I1027">
        <v>1450389950</v>
      </c>
      <c r="J1027">
        <v>1447797950</v>
      </c>
      <c r="K1027" t="b">
        <v>0</v>
      </c>
      <c r="L1027" t="s">
        <v>8308</v>
      </c>
      <c r="M1027" t="b">
        <v>0</v>
      </c>
      <c r="N1027" t="s">
        <v>8269</v>
      </c>
      <c r="O1027" s="10">
        <v>0</v>
      </c>
      <c r="P1027">
        <v>0</v>
      </c>
      <c r="Q1027" t="s">
        <v>8324</v>
      </c>
      <c r="R1027" t="s">
        <v>8327</v>
      </c>
      <c r="S1027" s="14">
        <v>42325.920717592591</v>
      </c>
      <c r="T1027" s="14">
        <v>42355.920717592591</v>
      </c>
    </row>
    <row r="1028" spans="1:20" ht="195" x14ac:dyDescent="0.25">
      <c r="A1028">
        <v>3743</v>
      </c>
      <c r="B1028" s="3" t="s">
        <v>3740</v>
      </c>
      <c r="C1028" s="3" t="s">
        <v>7853</v>
      </c>
      <c r="D1028" s="9">
        <v>2200</v>
      </c>
      <c r="E1028" s="8">
        <v>0</v>
      </c>
      <c r="F1028" t="s">
        <v>8220</v>
      </c>
      <c r="G1028" t="s">
        <v>8223</v>
      </c>
      <c r="H1028" t="s">
        <v>8245</v>
      </c>
      <c r="I1028">
        <v>1404406964</v>
      </c>
      <c r="J1028">
        <v>1401814964</v>
      </c>
      <c r="K1028" t="b">
        <v>0</v>
      </c>
      <c r="L1028" t="s">
        <v>8308</v>
      </c>
      <c r="M1028" t="b">
        <v>0</v>
      </c>
      <c r="N1028" t="s">
        <v>8269</v>
      </c>
      <c r="O1028" s="10">
        <v>0</v>
      </c>
      <c r="P1028">
        <v>0</v>
      </c>
      <c r="Q1028" t="s">
        <v>8324</v>
      </c>
      <c r="R1028" t="s">
        <v>8327</v>
      </c>
      <c r="S1028" s="14">
        <v>41793.710231481484</v>
      </c>
      <c r="T1028" s="14">
        <v>41823.710231481484</v>
      </c>
    </row>
    <row r="1029" spans="1:20" ht="270" x14ac:dyDescent="0.25">
      <c r="A1029">
        <v>3744</v>
      </c>
      <c r="B1029" s="3" t="s">
        <v>3741</v>
      </c>
      <c r="C1029" s="3" t="s">
        <v>7854</v>
      </c>
      <c r="D1029" s="9">
        <v>1200</v>
      </c>
      <c r="E1029" s="8">
        <v>0</v>
      </c>
      <c r="F1029" t="s">
        <v>8220</v>
      </c>
      <c r="G1029" t="s">
        <v>8223</v>
      </c>
      <c r="H1029" t="s">
        <v>8245</v>
      </c>
      <c r="I1029">
        <v>1404532740</v>
      </c>
      <c r="J1029">
        <v>1401823952</v>
      </c>
      <c r="K1029" t="b">
        <v>0</v>
      </c>
      <c r="L1029" t="s">
        <v>8308</v>
      </c>
      <c r="M1029" t="b">
        <v>0</v>
      </c>
      <c r="N1029" t="s">
        <v>8269</v>
      </c>
      <c r="O1029" s="10">
        <v>0</v>
      </c>
      <c r="P1029">
        <v>0</v>
      </c>
      <c r="Q1029" t="s">
        <v>8324</v>
      </c>
      <c r="R1029" t="s">
        <v>8327</v>
      </c>
      <c r="S1029" s="14">
        <v>41793.814259259263</v>
      </c>
      <c r="T1029" s="14">
        <v>41825.165972222225</v>
      </c>
    </row>
    <row r="1030" spans="1:20" ht="285" x14ac:dyDescent="0.25">
      <c r="A1030">
        <v>3863</v>
      </c>
      <c r="B1030" s="3" t="s">
        <v>3860</v>
      </c>
      <c r="C1030" s="3" t="s">
        <v>7972</v>
      </c>
      <c r="D1030" s="9">
        <v>6000</v>
      </c>
      <c r="E1030" s="8">
        <v>0</v>
      </c>
      <c r="F1030" t="s">
        <v>8220</v>
      </c>
      <c r="G1030" t="s">
        <v>8223</v>
      </c>
      <c r="H1030" t="s">
        <v>8245</v>
      </c>
      <c r="I1030">
        <v>1446739905</v>
      </c>
      <c r="J1030">
        <v>1441552305</v>
      </c>
      <c r="K1030" t="b">
        <v>0</v>
      </c>
      <c r="L1030" t="s">
        <v>8308</v>
      </c>
      <c r="M1030" t="b">
        <v>0</v>
      </c>
      <c r="N1030" t="s">
        <v>8269</v>
      </c>
      <c r="O1030" s="10">
        <v>0</v>
      </c>
      <c r="P1030">
        <v>0</v>
      </c>
      <c r="Q1030" t="s">
        <v>8324</v>
      </c>
      <c r="R1030" t="s">
        <v>8327</v>
      </c>
      <c r="S1030" s="14">
        <v>42253.633159722223</v>
      </c>
      <c r="T1030" s="14">
        <v>42313.674826388888</v>
      </c>
    </row>
    <row r="1031" spans="1:20" ht="285" x14ac:dyDescent="0.25">
      <c r="A1031">
        <v>3892</v>
      </c>
      <c r="B1031" s="3" t="s">
        <v>3889</v>
      </c>
      <c r="C1031" s="3" t="s">
        <v>8000</v>
      </c>
      <c r="D1031" s="9">
        <v>1000</v>
      </c>
      <c r="E1031" s="8">
        <v>0</v>
      </c>
      <c r="F1031" t="s">
        <v>8220</v>
      </c>
      <c r="G1031" t="s">
        <v>8223</v>
      </c>
      <c r="H1031" t="s">
        <v>8245</v>
      </c>
      <c r="I1031">
        <v>1408863600</v>
      </c>
      <c r="J1031">
        <v>1408203557</v>
      </c>
      <c r="K1031" t="b">
        <v>0</v>
      </c>
      <c r="L1031" t="s">
        <v>8308</v>
      </c>
      <c r="M1031" t="b">
        <v>0</v>
      </c>
      <c r="N1031" t="s">
        <v>8269</v>
      </c>
      <c r="O1031" s="10">
        <v>0</v>
      </c>
      <c r="P1031">
        <v>0</v>
      </c>
      <c r="Q1031" t="s">
        <v>8324</v>
      </c>
      <c r="R1031" t="s">
        <v>8327</v>
      </c>
      <c r="S1031" s="14">
        <v>41867.652280092596</v>
      </c>
      <c r="T1031" s="14">
        <v>41875.291666666664</v>
      </c>
    </row>
    <row r="1032" spans="1:20" ht="300" x14ac:dyDescent="0.25">
      <c r="A1032">
        <v>3903</v>
      </c>
      <c r="B1032" s="3" t="s">
        <v>3900</v>
      </c>
      <c r="C1032" s="3" t="s">
        <v>8011</v>
      </c>
      <c r="D1032" s="9">
        <v>1500</v>
      </c>
      <c r="E1032" s="8">
        <v>0</v>
      </c>
      <c r="F1032" t="s">
        <v>8220</v>
      </c>
      <c r="G1032" t="s">
        <v>8223</v>
      </c>
      <c r="H1032" t="s">
        <v>8245</v>
      </c>
      <c r="I1032">
        <v>1439581080</v>
      </c>
      <c r="J1032">
        <v>1435709765</v>
      </c>
      <c r="K1032" t="b">
        <v>0</v>
      </c>
      <c r="L1032" t="s">
        <v>8308</v>
      </c>
      <c r="M1032" t="b">
        <v>0</v>
      </c>
      <c r="N1032" t="s">
        <v>8269</v>
      </c>
      <c r="O1032" s="10">
        <v>0</v>
      </c>
      <c r="P1032">
        <v>0</v>
      </c>
      <c r="Q1032" t="s">
        <v>8324</v>
      </c>
      <c r="R1032" t="s">
        <v>8327</v>
      </c>
      <c r="S1032" s="14">
        <v>42186.01116898148</v>
      </c>
      <c r="T1032" s="14">
        <v>42230.818055555559</v>
      </c>
    </row>
    <row r="1033" spans="1:20" ht="270" x14ac:dyDescent="0.25">
      <c r="A1033">
        <v>3916</v>
      </c>
      <c r="B1033" s="3" t="s">
        <v>3913</v>
      </c>
      <c r="C1033" s="3" t="s">
        <v>8024</v>
      </c>
      <c r="D1033" s="9">
        <v>2000</v>
      </c>
      <c r="E1033" s="8">
        <v>0</v>
      </c>
      <c r="F1033" t="s">
        <v>8220</v>
      </c>
      <c r="G1033" t="s">
        <v>8231</v>
      </c>
      <c r="H1033" t="s">
        <v>8252</v>
      </c>
      <c r="I1033">
        <v>1464952752</v>
      </c>
      <c r="J1033">
        <v>1462360752</v>
      </c>
      <c r="K1033" t="b">
        <v>0</v>
      </c>
      <c r="L1033" t="s">
        <v>8308</v>
      </c>
      <c r="M1033" t="b">
        <v>0</v>
      </c>
      <c r="N1033" t="s">
        <v>8269</v>
      </c>
      <c r="O1033" s="10">
        <v>0</v>
      </c>
      <c r="P1033">
        <v>0</v>
      </c>
      <c r="Q1033" t="s">
        <v>8324</v>
      </c>
      <c r="R1033" t="s">
        <v>8327</v>
      </c>
      <c r="S1033" s="14">
        <v>42494.471666666665</v>
      </c>
      <c r="T1033" s="14">
        <v>42524.471666666665</v>
      </c>
    </row>
    <row r="1034" spans="1:20" ht="240" x14ac:dyDescent="0.25">
      <c r="A1034">
        <v>3921</v>
      </c>
      <c r="B1034" s="3" t="s">
        <v>3918</v>
      </c>
      <c r="C1034" s="3" t="s">
        <v>8029</v>
      </c>
      <c r="D1034" s="9">
        <v>3000</v>
      </c>
      <c r="E1034" s="8">
        <v>0</v>
      </c>
      <c r="F1034" t="s">
        <v>8220</v>
      </c>
      <c r="G1034" t="s">
        <v>8224</v>
      </c>
      <c r="H1034" t="s">
        <v>8246</v>
      </c>
      <c r="I1034">
        <v>1414346400</v>
      </c>
      <c r="J1034">
        <v>1413291655</v>
      </c>
      <c r="K1034" t="b">
        <v>0</v>
      </c>
      <c r="L1034" t="s">
        <v>8308</v>
      </c>
      <c r="M1034" t="b">
        <v>0</v>
      </c>
      <c r="N1034" t="s">
        <v>8269</v>
      </c>
      <c r="O1034" s="10">
        <v>0</v>
      </c>
      <c r="P1034">
        <v>0</v>
      </c>
      <c r="Q1034" t="s">
        <v>8324</v>
      </c>
      <c r="R1034" t="s">
        <v>8327</v>
      </c>
      <c r="S1034" s="14">
        <v>41926.542303240742</v>
      </c>
      <c r="T1034" s="14">
        <v>41938.75</v>
      </c>
    </row>
    <row r="1035" spans="1:20" ht="255" x14ac:dyDescent="0.25">
      <c r="A1035">
        <v>3930</v>
      </c>
      <c r="B1035" s="3" t="s">
        <v>3927</v>
      </c>
      <c r="C1035" s="3" t="s">
        <v>8038</v>
      </c>
      <c r="D1035" s="9">
        <v>10000</v>
      </c>
      <c r="E1035" s="8">
        <v>0</v>
      </c>
      <c r="F1035" t="s">
        <v>8220</v>
      </c>
      <c r="G1035" t="s">
        <v>8225</v>
      </c>
      <c r="H1035" t="s">
        <v>8247</v>
      </c>
      <c r="I1035">
        <v>1459490400</v>
      </c>
      <c r="J1035">
        <v>1457078868</v>
      </c>
      <c r="K1035" t="b">
        <v>0</v>
      </c>
      <c r="L1035" t="s">
        <v>8308</v>
      </c>
      <c r="M1035" t="b">
        <v>0</v>
      </c>
      <c r="N1035" t="s">
        <v>8269</v>
      </c>
      <c r="O1035" s="10">
        <v>0</v>
      </c>
      <c r="P1035">
        <v>0</v>
      </c>
      <c r="Q1035" t="s">
        <v>8324</v>
      </c>
      <c r="R1035" t="s">
        <v>8327</v>
      </c>
      <c r="S1035" s="14">
        <v>42433.338749999995</v>
      </c>
      <c r="T1035" s="14">
        <v>42461.25</v>
      </c>
    </row>
    <row r="1036" spans="1:20" ht="270" x14ac:dyDescent="0.25">
      <c r="A1036">
        <v>3931</v>
      </c>
      <c r="B1036" s="3" t="s">
        <v>3928</v>
      </c>
      <c r="C1036" s="3" t="s">
        <v>8039</v>
      </c>
      <c r="D1036" s="9">
        <v>8000</v>
      </c>
      <c r="E1036" s="8">
        <v>0</v>
      </c>
      <c r="F1036" t="s">
        <v>8220</v>
      </c>
      <c r="G1036" t="s">
        <v>8223</v>
      </c>
      <c r="H1036" t="s">
        <v>8245</v>
      </c>
      <c r="I1036">
        <v>1441510707</v>
      </c>
      <c r="J1036">
        <v>1439350707</v>
      </c>
      <c r="K1036" t="b">
        <v>0</v>
      </c>
      <c r="L1036" t="s">
        <v>8308</v>
      </c>
      <c r="M1036" t="b">
        <v>0</v>
      </c>
      <c r="N1036" t="s">
        <v>8269</v>
      </c>
      <c r="O1036" s="10">
        <v>0</v>
      </c>
      <c r="P1036">
        <v>0</v>
      </c>
      <c r="Q1036" t="s">
        <v>8324</v>
      </c>
      <c r="R1036" t="s">
        <v>8327</v>
      </c>
      <c r="S1036" s="14">
        <v>42228.151701388888</v>
      </c>
      <c r="T1036" s="14">
        <v>42253.151701388888</v>
      </c>
    </row>
    <row r="1037" spans="1:20" ht="300" x14ac:dyDescent="0.25">
      <c r="A1037">
        <v>3936</v>
      </c>
      <c r="B1037" s="3" t="s">
        <v>3933</v>
      </c>
      <c r="C1037" s="3" t="s">
        <v>8044</v>
      </c>
      <c r="D1037" s="9">
        <v>20000</v>
      </c>
      <c r="E1037" s="8">
        <v>0</v>
      </c>
      <c r="F1037" t="s">
        <v>8220</v>
      </c>
      <c r="G1037" t="s">
        <v>8223</v>
      </c>
      <c r="H1037" t="s">
        <v>8245</v>
      </c>
      <c r="I1037">
        <v>1480576720</v>
      </c>
      <c r="J1037">
        <v>1477981120</v>
      </c>
      <c r="K1037" t="b">
        <v>0</v>
      </c>
      <c r="L1037" t="s">
        <v>8308</v>
      </c>
      <c r="M1037" t="b">
        <v>0</v>
      </c>
      <c r="N1037" t="s">
        <v>8269</v>
      </c>
      <c r="O1037" s="10">
        <v>0</v>
      </c>
      <c r="P1037">
        <v>0</v>
      </c>
      <c r="Q1037" t="s">
        <v>8324</v>
      </c>
      <c r="R1037" t="s">
        <v>8327</v>
      </c>
      <c r="S1037" s="14">
        <v>42675.262962962966</v>
      </c>
      <c r="T1037" s="14">
        <v>42705.304629629631</v>
      </c>
    </row>
    <row r="1038" spans="1:20" ht="225" x14ac:dyDescent="0.25">
      <c r="A1038">
        <v>3942</v>
      </c>
      <c r="B1038" s="3" t="s">
        <v>3939</v>
      </c>
      <c r="C1038" s="3" t="s">
        <v>8050</v>
      </c>
      <c r="D1038" s="9">
        <v>1200</v>
      </c>
      <c r="E1038" s="8">
        <v>0</v>
      </c>
      <c r="F1038" t="s">
        <v>8220</v>
      </c>
      <c r="G1038" t="s">
        <v>8223</v>
      </c>
      <c r="H1038" t="s">
        <v>8245</v>
      </c>
      <c r="I1038">
        <v>1434490914</v>
      </c>
      <c r="J1038">
        <v>1429306914</v>
      </c>
      <c r="K1038" t="b">
        <v>0</v>
      </c>
      <c r="L1038" t="s">
        <v>8308</v>
      </c>
      <c r="M1038" t="b">
        <v>0</v>
      </c>
      <c r="N1038" t="s">
        <v>8269</v>
      </c>
      <c r="O1038" s="10">
        <v>0</v>
      </c>
      <c r="P1038">
        <v>0</v>
      </c>
      <c r="Q1038" t="s">
        <v>8324</v>
      </c>
      <c r="R1038" t="s">
        <v>8327</v>
      </c>
      <c r="S1038" s="14">
        <v>42111.904097222221</v>
      </c>
      <c r="T1038" s="14">
        <v>42171.904097222221</v>
      </c>
    </row>
    <row r="1039" spans="1:20" ht="285" x14ac:dyDescent="0.25">
      <c r="A1039">
        <v>3944</v>
      </c>
      <c r="B1039" s="3" t="s">
        <v>3941</v>
      </c>
      <c r="C1039" s="3" t="s">
        <v>8052</v>
      </c>
      <c r="D1039" s="9">
        <v>5000</v>
      </c>
      <c r="E1039" s="8">
        <v>0</v>
      </c>
      <c r="F1039" t="s">
        <v>8220</v>
      </c>
      <c r="G1039" t="s">
        <v>8223</v>
      </c>
      <c r="H1039" t="s">
        <v>8245</v>
      </c>
      <c r="I1039">
        <v>1440690875</v>
      </c>
      <c r="J1039">
        <v>1438098875</v>
      </c>
      <c r="K1039" t="b">
        <v>0</v>
      </c>
      <c r="L1039" t="s">
        <v>8308</v>
      </c>
      <c r="M1039" t="b">
        <v>0</v>
      </c>
      <c r="N1039" t="s">
        <v>8269</v>
      </c>
      <c r="O1039" s="10">
        <v>0</v>
      </c>
      <c r="P1039">
        <v>0</v>
      </c>
      <c r="Q1039" t="s">
        <v>8324</v>
      </c>
      <c r="R1039" t="s">
        <v>8327</v>
      </c>
      <c r="S1039" s="14">
        <v>42213.662905092591</v>
      </c>
      <c r="T1039" s="14">
        <v>42243.662905092591</v>
      </c>
    </row>
    <row r="1040" spans="1:20" ht="270" x14ac:dyDescent="0.25">
      <c r="A1040">
        <v>3948</v>
      </c>
      <c r="B1040" s="3" t="s">
        <v>3945</v>
      </c>
      <c r="C1040" s="3" t="s">
        <v>8056</v>
      </c>
      <c r="D1040" s="9">
        <v>30000</v>
      </c>
      <c r="E1040" s="8">
        <v>0</v>
      </c>
      <c r="F1040" t="s">
        <v>8220</v>
      </c>
      <c r="G1040" t="s">
        <v>8225</v>
      </c>
      <c r="H1040" t="s">
        <v>8247</v>
      </c>
      <c r="I1040">
        <v>1410076123</v>
      </c>
      <c r="J1040">
        <v>1404892123</v>
      </c>
      <c r="K1040" t="b">
        <v>0</v>
      </c>
      <c r="L1040" t="s">
        <v>8308</v>
      </c>
      <c r="M1040" t="b">
        <v>0</v>
      </c>
      <c r="N1040" t="s">
        <v>8269</v>
      </c>
      <c r="O1040" s="10">
        <v>0</v>
      </c>
      <c r="P1040">
        <v>0</v>
      </c>
      <c r="Q1040" t="s">
        <v>8324</v>
      </c>
      <c r="R1040" t="s">
        <v>8327</v>
      </c>
      <c r="S1040" s="14">
        <v>41829.325497685182</v>
      </c>
      <c r="T1040" s="14">
        <v>41889.325497685182</v>
      </c>
    </row>
    <row r="1041" spans="1:20" ht="270" x14ac:dyDescent="0.25">
      <c r="A1041">
        <v>3953</v>
      </c>
      <c r="B1041" s="3" t="s">
        <v>3950</v>
      </c>
      <c r="C1041" s="3" t="s">
        <v>8060</v>
      </c>
      <c r="D1041" s="9">
        <v>17600</v>
      </c>
      <c r="E1041" s="8">
        <v>0</v>
      </c>
      <c r="F1041" t="s">
        <v>8220</v>
      </c>
      <c r="G1041" t="s">
        <v>8223</v>
      </c>
      <c r="H1041" t="s">
        <v>8245</v>
      </c>
      <c r="I1041">
        <v>1469834940</v>
      </c>
      <c r="J1041">
        <v>1467162586</v>
      </c>
      <c r="K1041" t="b">
        <v>0</v>
      </c>
      <c r="L1041" t="s">
        <v>8308</v>
      </c>
      <c r="M1041" t="b">
        <v>0</v>
      </c>
      <c r="N1041" t="s">
        <v>8269</v>
      </c>
      <c r="O1041" s="10">
        <v>0</v>
      </c>
      <c r="P1041">
        <v>0</v>
      </c>
      <c r="Q1041" t="s">
        <v>8324</v>
      </c>
      <c r="R1041" t="s">
        <v>8327</v>
      </c>
      <c r="S1041" s="14">
        <v>42550.048449074078</v>
      </c>
      <c r="T1041" s="14">
        <v>42580.978472222225</v>
      </c>
    </row>
    <row r="1042" spans="1:20" ht="300" x14ac:dyDescent="0.25">
      <c r="A1042">
        <v>3954</v>
      </c>
      <c r="B1042" s="3" t="s">
        <v>3951</v>
      </c>
      <c r="C1042" s="3" t="s">
        <v>8061</v>
      </c>
      <c r="D1042" s="9">
        <v>25000</v>
      </c>
      <c r="E1042" s="8">
        <v>0</v>
      </c>
      <c r="F1042" t="s">
        <v>8220</v>
      </c>
      <c r="G1042" t="s">
        <v>8228</v>
      </c>
      <c r="H1042" t="s">
        <v>8250</v>
      </c>
      <c r="I1042">
        <v>1405352264</v>
      </c>
      <c r="J1042">
        <v>1400168264</v>
      </c>
      <c r="K1042" t="b">
        <v>0</v>
      </c>
      <c r="L1042" t="s">
        <v>8308</v>
      </c>
      <c r="M1042" t="b">
        <v>0</v>
      </c>
      <c r="N1042" t="s">
        <v>8269</v>
      </c>
      <c r="O1042" s="10">
        <v>0</v>
      </c>
      <c r="P1042">
        <v>0</v>
      </c>
      <c r="Q1042" t="s">
        <v>8324</v>
      </c>
      <c r="R1042" t="s">
        <v>8327</v>
      </c>
      <c r="S1042" s="14">
        <v>41774.651203703703</v>
      </c>
      <c r="T1042" s="14">
        <v>41834.651203703703</v>
      </c>
    </row>
    <row r="1043" spans="1:20" ht="300" x14ac:dyDescent="0.25">
      <c r="A1043">
        <v>3956</v>
      </c>
      <c r="B1043" s="3" t="s">
        <v>3953</v>
      </c>
      <c r="C1043" s="3" t="s">
        <v>8063</v>
      </c>
      <c r="D1043" s="9">
        <v>5500</v>
      </c>
      <c r="E1043" s="8">
        <v>0</v>
      </c>
      <c r="F1043" t="s">
        <v>8220</v>
      </c>
      <c r="G1043" t="s">
        <v>8223</v>
      </c>
      <c r="H1043" t="s">
        <v>8245</v>
      </c>
      <c r="I1043">
        <v>1461543600</v>
      </c>
      <c r="J1043">
        <v>1459203727</v>
      </c>
      <c r="K1043" t="b">
        <v>0</v>
      </c>
      <c r="L1043" t="s">
        <v>8308</v>
      </c>
      <c r="M1043" t="b">
        <v>0</v>
      </c>
      <c r="N1043" t="s">
        <v>8269</v>
      </c>
      <c r="O1043" s="10">
        <v>0</v>
      </c>
      <c r="P1043">
        <v>0</v>
      </c>
      <c r="Q1043" t="s">
        <v>8324</v>
      </c>
      <c r="R1043" t="s">
        <v>8327</v>
      </c>
      <c r="S1043" s="14">
        <v>42457.932025462964</v>
      </c>
      <c r="T1043" s="14">
        <v>42485.013888888891</v>
      </c>
    </row>
    <row r="1044" spans="1:20" ht="315" x14ac:dyDescent="0.25">
      <c r="A1044">
        <v>3963</v>
      </c>
      <c r="B1044" s="3" t="s">
        <v>3960</v>
      </c>
      <c r="C1044" s="3" t="s">
        <v>8070</v>
      </c>
      <c r="D1044" s="9">
        <v>10000</v>
      </c>
      <c r="E1044" s="8">
        <v>0</v>
      </c>
      <c r="F1044" t="s">
        <v>8220</v>
      </c>
      <c r="G1044" t="s">
        <v>8228</v>
      </c>
      <c r="H1044" t="s">
        <v>8250</v>
      </c>
      <c r="I1044">
        <v>1447821717</v>
      </c>
      <c r="J1044">
        <v>1445226117</v>
      </c>
      <c r="K1044" t="b">
        <v>0</v>
      </c>
      <c r="L1044" t="s">
        <v>8308</v>
      </c>
      <c r="M1044" t="b">
        <v>0</v>
      </c>
      <c r="N1044" t="s">
        <v>8269</v>
      </c>
      <c r="O1044" s="10">
        <v>0</v>
      </c>
      <c r="P1044">
        <v>0</v>
      </c>
      <c r="Q1044" t="s">
        <v>8324</v>
      </c>
      <c r="R1044" t="s">
        <v>8327</v>
      </c>
      <c r="S1044" s="14">
        <v>42296.154131944444</v>
      </c>
      <c r="T1044" s="14">
        <v>42326.195798611108</v>
      </c>
    </row>
    <row r="1045" spans="1:20" ht="300" x14ac:dyDescent="0.25">
      <c r="A1045">
        <v>3975</v>
      </c>
      <c r="B1045" s="3" t="s">
        <v>3972</v>
      </c>
      <c r="C1045" s="3" t="s">
        <v>8082</v>
      </c>
      <c r="D1045" s="9">
        <v>678</v>
      </c>
      <c r="E1045" s="8">
        <v>0</v>
      </c>
      <c r="F1045" t="s">
        <v>8220</v>
      </c>
      <c r="G1045" t="s">
        <v>8223</v>
      </c>
      <c r="H1045" t="s">
        <v>8245</v>
      </c>
      <c r="I1045">
        <v>1468442898</v>
      </c>
      <c r="J1045">
        <v>1465850898</v>
      </c>
      <c r="K1045" t="b">
        <v>0</v>
      </c>
      <c r="L1045" t="s">
        <v>8308</v>
      </c>
      <c r="M1045" t="b">
        <v>0</v>
      </c>
      <c r="N1045" t="s">
        <v>8269</v>
      </c>
      <c r="O1045" s="10">
        <v>0</v>
      </c>
      <c r="P1045">
        <v>0</v>
      </c>
      <c r="Q1045" t="s">
        <v>8324</v>
      </c>
      <c r="R1045" t="s">
        <v>8327</v>
      </c>
      <c r="S1045" s="14">
        <v>42534.866875</v>
      </c>
      <c r="T1045" s="14">
        <v>42564.866875</v>
      </c>
    </row>
    <row r="1046" spans="1:20" ht="285" x14ac:dyDescent="0.25">
      <c r="A1046">
        <v>3989</v>
      </c>
      <c r="B1046" s="3" t="s">
        <v>3985</v>
      </c>
      <c r="C1046" s="3" t="s">
        <v>8095</v>
      </c>
      <c r="D1046" s="9">
        <v>3000</v>
      </c>
      <c r="E1046" s="8">
        <v>0</v>
      </c>
      <c r="F1046" t="s">
        <v>8220</v>
      </c>
      <c r="G1046" t="s">
        <v>8223</v>
      </c>
      <c r="H1046" t="s">
        <v>8245</v>
      </c>
      <c r="I1046">
        <v>1447009181</v>
      </c>
      <c r="J1046">
        <v>1444413581</v>
      </c>
      <c r="K1046" t="b">
        <v>0</v>
      </c>
      <c r="L1046" t="s">
        <v>8308</v>
      </c>
      <c r="M1046" t="b">
        <v>0</v>
      </c>
      <c r="N1046" t="s">
        <v>8269</v>
      </c>
      <c r="O1046" s="10">
        <v>0</v>
      </c>
      <c r="P1046">
        <v>0</v>
      </c>
      <c r="Q1046" t="s">
        <v>8324</v>
      </c>
      <c r="R1046" t="s">
        <v>8327</v>
      </c>
      <c r="S1046" s="14">
        <v>42286.749780092592</v>
      </c>
      <c r="T1046" s="14">
        <v>42316.791446759264</v>
      </c>
    </row>
    <row r="1047" spans="1:20" ht="285" x14ac:dyDescent="0.25">
      <c r="A1047">
        <v>3997</v>
      </c>
      <c r="B1047" s="3" t="s">
        <v>3993</v>
      </c>
      <c r="C1047" s="3" t="s">
        <v>8103</v>
      </c>
      <c r="D1047" s="9">
        <v>3000</v>
      </c>
      <c r="E1047" s="8">
        <v>0</v>
      </c>
      <c r="F1047" t="s">
        <v>8220</v>
      </c>
      <c r="G1047" t="s">
        <v>8224</v>
      </c>
      <c r="H1047" t="s">
        <v>8246</v>
      </c>
      <c r="I1047">
        <v>1428222221</v>
      </c>
      <c r="J1047">
        <v>1425633821</v>
      </c>
      <c r="K1047" t="b">
        <v>0</v>
      </c>
      <c r="L1047" t="s">
        <v>8308</v>
      </c>
      <c r="M1047" t="b">
        <v>0</v>
      </c>
      <c r="N1047" t="s">
        <v>8269</v>
      </c>
      <c r="O1047" s="10">
        <v>0</v>
      </c>
      <c r="P1047">
        <v>0</v>
      </c>
      <c r="Q1047" t="s">
        <v>8324</v>
      </c>
      <c r="R1047" t="s">
        <v>8327</v>
      </c>
      <c r="S1047" s="14">
        <v>42069.391446759255</v>
      </c>
      <c r="T1047" s="14">
        <v>42099.349780092598</v>
      </c>
    </row>
    <row r="1048" spans="1:20" ht="330" x14ac:dyDescent="0.25">
      <c r="A1048">
        <v>4012</v>
      </c>
      <c r="B1048" s="3" t="s">
        <v>4008</v>
      </c>
      <c r="C1048" s="3" t="s">
        <v>8117</v>
      </c>
      <c r="D1048" s="9">
        <v>575</v>
      </c>
      <c r="E1048" s="8">
        <v>0</v>
      </c>
      <c r="F1048" t="s">
        <v>8220</v>
      </c>
      <c r="G1048" t="s">
        <v>8224</v>
      </c>
      <c r="H1048" t="s">
        <v>8246</v>
      </c>
      <c r="I1048">
        <v>1430571849</v>
      </c>
      <c r="J1048">
        <v>1427979849</v>
      </c>
      <c r="K1048" t="b">
        <v>0</v>
      </c>
      <c r="L1048" t="s">
        <v>8308</v>
      </c>
      <c r="M1048" t="b">
        <v>0</v>
      </c>
      <c r="N1048" t="s">
        <v>8269</v>
      </c>
      <c r="O1048" s="10">
        <v>0</v>
      </c>
      <c r="P1048">
        <v>0</v>
      </c>
      <c r="Q1048" t="s">
        <v>8324</v>
      </c>
      <c r="R1048" t="s">
        <v>8327</v>
      </c>
      <c r="S1048" s="14">
        <v>42096.544548611113</v>
      </c>
      <c r="T1048" s="14">
        <v>42126.544548611113</v>
      </c>
    </row>
    <row r="1049" spans="1:20" ht="300" x14ac:dyDescent="0.25">
      <c r="A1049">
        <v>4014</v>
      </c>
      <c r="B1049" s="3" t="s">
        <v>4010</v>
      </c>
      <c r="C1049" s="3" t="s">
        <v>8119</v>
      </c>
      <c r="D1049" s="9">
        <v>9000</v>
      </c>
      <c r="E1049" s="8">
        <v>0</v>
      </c>
      <c r="F1049" t="s">
        <v>8220</v>
      </c>
      <c r="G1049" t="s">
        <v>8223</v>
      </c>
      <c r="H1049" t="s">
        <v>8245</v>
      </c>
      <c r="I1049">
        <v>1457157269</v>
      </c>
      <c r="J1049">
        <v>1455861269</v>
      </c>
      <c r="K1049" t="b">
        <v>0</v>
      </c>
      <c r="L1049" t="s">
        <v>8308</v>
      </c>
      <c r="M1049" t="b">
        <v>0</v>
      </c>
      <c r="N1049" t="s">
        <v>8269</v>
      </c>
      <c r="O1049" s="10">
        <v>0</v>
      </c>
      <c r="P1049">
        <v>0</v>
      </c>
      <c r="Q1049" t="s">
        <v>8324</v>
      </c>
      <c r="R1049" t="s">
        <v>8327</v>
      </c>
      <c r="S1049" s="14">
        <v>42419.246168981481</v>
      </c>
      <c r="T1049" s="14">
        <v>42434.246168981481</v>
      </c>
    </row>
    <row r="1050" spans="1:20" ht="225" x14ac:dyDescent="0.25">
      <c r="A1050">
        <v>4023</v>
      </c>
      <c r="B1050" s="3" t="s">
        <v>4019</v>
      </c>
      <c r="C1050" s="3" t="s">
        <v>8128</v>
      </c>
      <c r="D1050" s="9">
        <v>7000</v>
      </c>
      <c r="E1050" s="8">
        <v>0</v>
      </c>
      <c r="F1050" t="s">
        <v>8220</v>
      </c>
      <c r="G1050" t="s">
        <v>8223</v>
      </c>
      <c r="H1050" t="s">
        <v>8245</v>
      </c>
      <c r="I1050">
        <v>1458860363</v>
      </c>
      <c r="J1050">
        <v>1454975963</v>
      </c>
      <c r="K1050" t="b">
        <v>0</v>
      </c>
      <c r="L1050" t="s">
        <v>8308</v>
      </c>
      <c r="M1050" t="b">
        <v>0</v>
      </c>
      <c r="N1050" t="s">
        <v>8269</v>
      </c>
      <c r="O1050" s="10">
        <v>0</v>
      </c>
      <c r="P1050">
        <v>0</v>
      </c>
      <c r="Q1050" t="s">
        <v>8324</v>
      </c>
      <c r="R1050" t="s">
        <v>8327</v>
      </c>
      <c r="S1050" s="14">
        <v>42408.999571759254</v>
      </c>
      <c r="T1050" s="14">
        <v>42453.957905092597</v>
      </c>
    </row>
    <row r="1051" spans="1:20" ht="225" x14ac:dyDescent="0.25">
      <c r="A1051">
        <v>4026</v>
      </c>
      <c r="B1051" s="3" t="s">
        <v>4022</v>
      </c>
      <c r="C1051" s="3" t="s">
        <v>8131</v>
      </c>
      <c r="D1051" s="9">
        <v>4000</v>
      </c>
      <c r="E1051" s="8">
        <v>0</v>
      </c>
      <c r="F1051" t="s">
        <v>8220</v>
      </c>
      <c r="G1051" t="s">
        <v>8223</v>
      </c>
      <c r="H1051" t="s">
        <v>8245</v>
      </c>
      <c r="I1051">
        <v>1449247439</v>
      </c>
      <c r="J1051">
        <v>1444059839</v>
      </c>
      <c r="K1051" t="b">
        <v>0</v>
      </c>
      <c r="L1051" t="s">
        <v>8308</v>
      </c>
      <c r="M1051" t="b">
        <v>0</v>
      </c>
      <c r="N1051" t="s">
        <v>8269</v>
      </c>
      <c r="O1051" s="10">
        <v>0</v>
      </c>
      <c r="P1051">
        <v>0</v>
      </c>
      <c r="Q1051" t="s">
        <v>8324</v>
      </c>
      <c r="R1051" t="s">
        <v>8327</v>
      </c>
      <c r="S1051" s="14">
        <v>42282.655543981484</v>
      </c>
      <c r="T1051" s="14">
        <v>42342.697210648148</v>
      </c>
    </row>
    <row r="1052" spans="1:20" ht="285" x14ac:dyDescent="0.25">
      <c r="A1052">
        <v>4029</v>
      </c>
      <c r="B1052" s="3" t="s">
        <v>4025</v>
      </c>
      <c r="C1052" s="3" t="s">
        <v>8134</v>
      </c>
      <c r="D1052" s="9">
        <v>20000</v>
      </c>
      <c r="E1052" s="8">
        <v>0</v>
      </c>
      <c r="F1052" t="s">
        <v>8220</v>
      </c>
      <c r="G1052" t="s">
        <v>8223</v>
      </c>
      <c r="H1052" t="s">
        <v>8245</v>
      </c>
      <c r="I1052">
        <v>1450053370</v>
      </c>
      <c r="J1052">
        <v>1447461370</v>
      </c>
      <c r="K1052" t="b">
        <v>0</v>
      </c>
      <c r="L1052" t="s">
        <v>8308</v>
      </c>
      <c r="M1052" t="b">
        <v>0</v>
      </c>
      <c r="N1052" t="s">
        <v>8269</v>
      </c>
      <c r="O1052" s="10">
        <v>0</v>
      </c>
      <c r="P1052">
        <v>0</v>
      </c>
      <c r="Q1052" t="s">
        <v>8324</v>
      </c>
      <c r="R1052" t="s">
        <v>8327</v>
      </c>
      <c r="S1052" s="14">
        <v>42322.025115740747</v>
      </c>
      <c r="T1052" s="14">
        <v>42352.025115740747</v>
      </c>
    </row>
    <row r="1053" spans="1:20" ht="300" x14ac:dyDescent="0.25">
      <c r="A1053">
        <v>4031</v>
      </c>
      <c r="B1053" s="3" t="s">
        <v>4027</v>
      </c>
      <c r="C1053" s="3" t="s">
        <v>8136</v>
      </c>
      <c r="D1053" s="9">
        <v>5000</v>
      </c>
      <c r="E1053" s="8">
        <v>0</v>
      </c>
      <c r="F1053" t="s">
        <v>8220</v>
      </c>
      <c r="G1053" t="s">
        <v>8223</v>
      </c>
      <c r="H1053" t="s">
        <v>8245</v>
      </c>
      <c r="I1053">
        <v>1418914964</v>
      </c>
      <c r="J1053">
        <v>1414591364</v>
      </c>
      <c r="K1053" t="b">
        <v>0</v>
      </c>
      <c r="L1053" t="s">
        <v>8308</v>
      </c>
      <c r="M1053" t="b">
        <v>0</v>
      </c>
      <c r="N1053" t="s">
        <v>8269</v>
      </c>
      <c r="O1053" s="10">
        <v>0</v>
      </c>
      <c r="P1053">
        <v>0</v>
      </c>
      <c r="Q1053" t="s">
        <v>8324</v>
      </c>
      <c r="R1053" t="s">
        <v>8327</v>
      </c>
      <c r="S1053" s="14">
        <v>41941.585231481484</v>
      </c>
      <c r="T1053" s="14">
        <v>41991.626898148148</v>
      </c>
    </row>
    <row r="1054" spans="1:20" ht="210" x14ac:dyDescent="0.25">
      <c r="A1054">
        <v>4043</v>
      </c>
      <c r="B1054" s="3" t="s">
        <v>4039</v>
      </c>
      <c r="C1054" s="3" t="s">
        <v>8147</v>
      </c>
      <c r="D1054" s="9">
        <v>300</v>
      </c>
      <c r="E1054" s="8">
        <v>0</v>
      </c>
      <c r="F1054" t="s">
        <v>8220</v>
      </c>
      <c r="G1054" t="s">
        <v>8228</v>
      </c>
      <c r="H1054" t="s">
        <v>8250</v>
      </c>
      <c r="I1054">
        <v>1416524325</v>
      </c>
      <c r="J1054">
        <v>1415228325</v>
      </c>
      <c r="K1054" t="b">
        <v>0</v>
      </c>
      <c r="L1054" t="s">
        <v>8308</v>
      </c>
      <c r="M1054" t="b">
        <v>0</v>
      </c>
      <c r="N1054" t="s">
        <v>8269</v>
      </c>
      <c r="O1054" s="10">
        <v>0</v>
      </c>
      <c r="P1054">
        <v>0</v>
      </c>
      <c r="Q1054" t="s">
        <v>8324</v>
      </c>
      <c r="R1054" t="s">
        <v>8327</v>
      </c>
      <c r="S1054" s="14">
        <v>41948.957465277781</v>
      </c>
      <c r="T1054" s="14">
        <v>41963.957465277781</v>
      </c>
    </row>
    <row r="1055" spans="1:20" ht="255" x14ac:dyDescent="0.25">
      <c r="A1055">
        <v>4051</v>
      </c>
      <c r="B1055" s="3" t="s">
        <v>4047</v>
      </c>
      <c r="C1055" s="3" t="s">
        <v>8155</v>
      </c>
      <c r="D1055" s="9">
        <v>500</v>
      </c>
      <c r="E1055" s="8">
        <v>0</v>
      </c>
      <c r="F1055" t="s">
        <v>8220</v>
      </c>
      <c r="G1055" t="s">
        <v>8223</v>
      </c>
      <c r="H1055" t="s">
        <v>8245</v>
      </c>
      <c r="I1055">
        <v>1399618380</v>
      </c>
      <c r="J1055">
        <v>1399058797</v>
      </c>
      <c r="K1055" t="b">
        <v>0</v>
      </c>
      <c r="L1055" t="s">
        <v>8308</v>
      </c>
      <c r="M1055" t="b">
        <v>0</v>
      </c>
      <c r="N1055" t="s">
        <v>8269</v>
      </c>
      <c r="O1055" s="10">
        <v>0</v>
      </c>
      <c r="P1055">
        <v>0</v>
      </c>
      <c r="Q1055" t="s">
        <v>8324</v>
      </c>
      <c r="R1055" t="s">
        <v>8327</v>
      </c>
      <c r="S1055" s="14">
        <v>41761.810150462967</v>
      </c>
      <c r="T1055" s="14">
        <v>41768.286805555559</v>
      </c>
    </row>
    <row r="1056" spans="1:20" ht="270" x14ac:dyDescent="0.25">
      <c r="A1056">
        <v>4054</v>
      </c>
      <c r="B1056" s="3" t="s">
        <v>4050</v>
      </c>
      <c r="C1056" s="3" t="s">
        <v>8158</v>
      </c>
      <c r="D1056" s="9">
        <v>8880</v>
      </c>
      <c r="E1056" s="8">
        <v>0</v>
      </c>
      <c r="F1056" t="s">
        <v>8220</v>
      </c>
      <c r="G1056" t="s">
        <v>8223</v>
      </c>
      <c r="H1056" t="s">
        <v>8245</v>
      </c>
      <c r="I1056">
        <v>1475294400</v>
      </c>
      <c r="J1056">
        <v>1472674285</v>
      </c>
      <c r="K1056" t="b">
        <v>0</v>
      </c>
      <c r="L1056" t="s">
        <v>8308</v>
      </c>
      <c r="M1056" t="b">
        <v>0</v>
      </c>
      <c r="N1056" t="s">
        <v>8269</v>
      </c>
      <c r="O1056" s="10">
        <v>0</v>
      </c>
      <c r="P1056">
        <v>0</v>
      </c>
      <c r="Q1056" t="s">
        <v>8324</v>
      </c>
      <c r="R1056" t="s">
        <v>8327</v>
      </c>
      <c r="S1056" s="14">
        <v>42613.841261574074</v>
      </c>
      <c r="T1056" s="14">
        <v>42644.166666666672</v>
      </c>
    </row>
    <row r="1057" spans="1:20" ht="165" x14ac:dyDescent="0.25">
      <c r="A1057">
        <v>4061</v>
      </c>
      <c r="B1057" s="3" t="s">
        <v>4057</v>
      </c>
      <c r="C1057" s="3" t="s">
        <v>8165</v>
      </c>
      <c r="D1057" s="9">
        <v>525</v>
      </c>
      <c r="E1057" s="8">
        <v>0</v>
      </c>
      <c r="F1057" t="s">
        <v>8220</v>
      </c>
      <c r="G1057" t="s">
        <v>8223</v>
      </c>
      <c r="H1057" t="s">
        <v>8245</v>
      </c>
      <c r="I1057">
        <v>1461205423</v>
      </c>
      <c r="J1057">
        <v>1456025023</v>
      </c>
      <c r="K1057" t="b">
        <v>0</v>
      </c>
      <c r="L1057" t="s">
        <v>8308</v>
      </c>
      <c r="M1057" t="b">
        <v>0</v>
      </c>
      <c r="N1057" t="s">
        <v>8269</v>
      </c>
      <c r="O1057" s="10">
        <v>0</v>
      </c>
      <c r="P1057">
        <v>0</v>
      </c>
      <c r="Q1057" t="s">
        <v>8324</v>
      </c>
      <c r="R1057" t="s">
        <v>8327</v>
      </c>
      <c r="S1057" s="14">
        <v>42421.141469907408</v>
      </c>
      <c r="T1057" s="14">
        <v>42481.099803240737</v>
      </c>
    </row>
    <row r="1058" spans="1:20" ht="285" x14ac:dyDescent="0.25">
      <c r="A1058">
        <v>4071</v>
      </c>
      <c r="B1058" s="3" t="s">
        <v>4067</v>
      </c>
      <c r="C1058" s="3" t="s">
        <v>8174</v>
      </c>
      <c r="D1058" s="9">
        <v>20000</v>
      </c>
      <c r="E1058" s="8">
        <v>0</v>
      </c>
      <c r="F1058" t="s">
        <v>8220</v>
      </c>
      <c r="G1058" t="s">
        <v>8237</v>
      </c>
      <c r="H1058" t="s">
        <v>8255</v>
      </c>
      <c r="I1058">
        <v>1482779931</v>
      </c>
      <c r="J1058">
        <v>1480187931</v>
      </c>
      <c r="K1058" t="b">
        <v>0</v>
      </c>
      <c r="L1058" t="s">
        <v>8308</v>
      </c>
      <c r="M1058" t="b">
        <v>0</v>
      </c>
      <c r="N1058" t="s">
        <v>8269</v>
      </c>
      <c r="O1058" s="10">
        <v>0</v>
      </c>
      <c r="P1058">
        <v>0</v>
      </c>
      <c r="Q1058" t="s">
        <v>8324</v>
      </c>
      <c r="R1058" t="s">
        <v>8327</v>
      </c>
      <c r="S1058" s="14">
        <v>42700.804756944446</v>
      </c>
      <c r="T1058" s="14">
        <v>42730.804756944446</v>
      </c>
    </row>
    <row r="1059" spans="1:20" ht="225" x14ac:dyDescent="0.25">
      <c r="A1059">
        <v>4076</v>
      </c>
      <c r="B1059" s="3" t="s">
        <v>4072</v>
      </c>
      <c r="C1059" s="3" t="s">
        <v>8179</v>
      </c>
      <c r="D1059" s="9">
        <v>700</v>
      </c>
      <c r="E1059" s="8">
        <v>0</v>
      </c>
      <c r="F1059" t="s">
        <v>8220</v>
      </c>
      <c r="G1059" t="s">
        <v>8223</v>
      </c>
      <c r="H1059" t="s">
        <v>8245</v>
      </c>
      <c r="I1059">
        <v>1413921060</v>
      </c>
      <c r="J1059">
        <v>1411499149</v>
      </c>
      <c r="K1059" t="b">
        <v>0</v>
      </c>
      <c r="L1059" t="s">
        <v>8308</v>
      </c>
      <c r="M1059" t="b">
        <v>0</v>
      </c>
      <c r="N1059" t="s">
        <v>8269</v>
      </c>
      <c r="O1059" s="10">
        <v>0</v>
      </c>
      <c r="P1059">
        <v>0</v>
      </c>
      <c r="Q1059" t="s">
        <v>8324</v>
      </c>
      <c r="R1059" t="s">
        <v>8327</v>
      </c>
      <c r="S1059" s="14">
        <v>41905.795706018522</v>
      </c>
      <c r="T1059" s="14">
        <v>41933.82708333333</v>
      </c>
    </row>
    <row r="1060" spans="1:20" ht="270" x14ac:dyDescent="0.25">
      <c r="A1060">
        <v>4078</v>
      </c>
      <c r="B1060" s="3" t="s">
        <v>4074</v>
      </c>
      <c r="C1060" s="3" t="s">
        <v>8181</v>
      </c>
      <c r="D1060" s="9">
        <v>250</v>
      </c>
      <c r="E1060" s="8">
        <v>0</v>
      </c>
      <c r="F1060" t="s">
        <v>8220</v>
      </c>
      <c r="G1060" t="s">
        <v>8224</v>
      </c>
      <c r="H1060" t="s">
        <v>8246</v>
      </c>
      <c r="I1060">
        <v>1485543242</v>
      </c>
      <c r="J1060">
        <v>1482951242</v>
      </c>
      <c r="K1060" t="b">
        <v>0</v>
      </c>
      <c r="L1060" t="s">
        <v>8308</v>
      </c>
      <c r="M1060" t="b">
        <v>0</v>
      </c>
      <c r="N1060" t="s">
        <v>8269</v>
      </c>
      <c r="O1060" s="10">
        <v>0</v>
      </c>
      <c r="P1060">
        <v>0</v>
      </c>
      <c r="Q1060" t="s">
        <v>8324</v>
      </c>
      <c r="R1060" t="s">
        <v>8327</v>
      </c>
      <c r="S1060" s="14">
        <v>42732.787523148145</v>
      </c>
      <c r="T1060" s="14">
        <v>42762.787523148145</v>
      </c>
    </row>
    <row r="1061" spans="1:20" ht="240" x14ac:dyDescent="0.25">
      <c r="A1061">
        <v>4080</v>
      </c>
      <c r="B1061" s="3" t="s">
        <v>4076</v>
      </c>
      <c r="C1061" s="3" t="s">
        <v>8183</v>
      </c>
      <c r="D1061" s="9">
        <v>3000</v>
      </c>
      <c r="E1061" s="8">
        <v>0</v>
      </c>
      <c r="F1061" t="s">
        <v>8220</v>
      </c>
      <c r="G1061" t="s">
        <v>8223</v>
      </c>
      <c r="H1061" t="s">
        <v>8245</v>
      </c>
      <c r="I1061">
        <v>1465930440</v>
      </c>
      <c r="J1061">
        <v>1463849116</v>
      </c>
      <c r="K1061" t="b">
        <v>0</v>
      </c>
      <c r="L1061" t="s">
        <v>8308</v>
      </c>
      <c r="M1061" t="b">
        <v>0</v>
      </c>
      <c r="N1061" t="s">
        <v>8269</v>
      </c>
      <c r="O1061" s="10">
        <v>0</v>
      </c>
      <c r="P1061">
        <v>0</v>
      </c>
      <c r="Q1061" t="s">
        <v>8324</v>
      </c>
      <c r="R1061" t="s">
        <v>8327</v>
      </c>
      <c r="S1061" s="14">
        <v>42511.698101851856</v>
      </c>
      <c r="T1061" s="14">
        <v>42535.787500000006</v>
      </c>
    </row>
    <row r="1062" spans="1:20" ht="75" x14ac:dyDescent="0.25">
      <c r="A1062">
        <v>4087</v>
      </c>
      <c r="B1062" s="3" t="s">
        <v>4083</v>
      </c>
      <c r="C1062" s="3" t="s">
        <v>8190</v>
      </c>
      <c r="D1062" s="9">
        <v>9600</v>
      </c>
      <c r="E1062" s="8">
        <v>0</v>
      </c>
      <c r="F1062" t="s">
        <v>8220</v>
      </c>
      <c r="G1062" t="s">
        <v>8223</v>
      </c>
      <c r="H1062" t="s">
        <v>8245</v>
      </c>
      <c r="I1062">
        <v>1468777786</v>
      </c>
      <c r="J1062">
        <v>1466185786</v>
      </c>
      <c r="K1062" t="b">
        <v>0</v>
      </c>
      <c r="L1062" t="s">
        <v>8308</v>
      </c>
      <c r="M1062" t="b">
        <v>0</v>
      </c>
      <c r="N1062" t="s">
        <v>8269</v>
      </c>
      <c r="O1062" s="10">
        <v>0</v>
      </c>
      <c r="P1062">
        <v>0</v>
      </c>
      <c r="Q1062" t="s">
        <v>8324</v>
      </c>
      <c r="R1062" t="s">
        <v>8327</v>
      </c>
      <c r="S1062" s="14">
        <v>42538.742893518516</v>
      </c>
      <c r="T1062" s="14">
        <v>42568.742893518516</v>
      </c>
    </row>
    <row r="1063" spans="1:20" ht="255" x14ac:dyDescent="0.25">
      <c r="A1063">
        <v>4097</v>
      </c>
      <c r="B1063" s="3" t="s">
        <v>4093</v>
      </c>
      <c r="C1063" s="3" t="s">
        <v>8200</v>
      </c>
      <c r="D1063" s="9">
        <v>10000</v>
      </c>
      <c r="E1063" s="8">
        <v>0</v>
      </c>
      <c r="F1063" t="s">
        <v>8220</v>
      </c>
      <c r="G1063" t="s">
        <v>8224</v>
      </c>
      <c r="H1063" t="s">
        <v>8246</v>
      </c>
      <c r="I1063">
        <v>1454284500</v>
      </c>
      <c r="J1063">
        <v>1449431237</v>
      </c>
      <c r="K1063" t="b">
        <v>0</v>
      </c>
      <c r="L1063" t="s">
        <v>8308</v>
      </c>
      <c r="M1063" t="b">
        <v>0</v>
      </c>
      <c r="N1063" t="s">
        <v>8269</v>
      </c>
      <c r="O1063" s="10">
        <v>0</v>
      </c>
      <c r="P1063">
        <v>0</v>
      </c>
      <c r="Q1063" t="s">
        <v>8324</v>
      </c>
      <c r="R1063" t="s">
        <v>8327</v>
      </c>
      <c r="S1063" s="14">
        <v>42344.824502314819</v>
      </c>
      <c r="T1063" s="14">
        <v>42400.996527777781</v>
      </c>
    </row>
    <row r="1064" spans="1:20" ht="240" x14ac:dyDescent="0.25">
      <c r="A1064">
        <v>4098</v>
      </c>
      <c r="B1064" s="3" t="s">
        <v>4094</v>
      </c>
      <c r="C1064" s="3" t="s">
        <v>8201</v>
      </c>
      <c r="D1064" s="9">
        <v>75000</v>
      </c>
      <c r="E1064" s="8">
        <v>0</v>
      </c>
      <c r="F1064" t="s">
        <v>8220</v>
      </c>
      <c r="G1064" t="s">
        <v>8223</v>
      </c>
      <c r="H1064" t="s">
        <v>8245</v>
      </c>
      <c r="I1064">
        <v>1465060797</v>
      </c>
      <c r="J1064">
        <v>1462468797</v>
      </c>
      <c r="K1064" t="b">
        <v>0</v>
      </c>
      <c r="L1064" t="s">
        <v>8308</v>
      </c>
      <c r="M1064" t="b">
        <v>0</v>
      </c>
      <c r="N1064" t="s">
        <v>8269</v>
      </c>
      <c r="O1064" s="10">
        <v>0</v>
      </c>
      <c r="P1064">
        <v>0</v>
      </c>
      <c r="Q1064" t="s">
        <v>8324</v>
      </c>
      <c r="R1064" t="s">
        <v>8327</v>
      </c>
      <c r="S1064" s="14">
        <v>42495.722187499996</v>
      </c>
      <c r="T1064" s="14">
        <v>42525.722187499996</v>
      </c>
    </row>
    <row r="1065" spans="1:20" ht="180" x14ac:dyDescent="0.25">
      <c r="A1065">
        <v>4100</v>
      </c>
      <c r="B1065" s="3" t="s">
        <v>4096</v>
      </c>
      <c r="C1065" s="3" t="s">
        <v>8203</v>
      </c>
      <c r="D1065" s="9">
        <v>270</v>
      </c>
      <c r="E1065" s="8">
        <v>0</v>
      </c>
      <c r="F1065" t="s">
        <v>8220</v>
      </c>
      <c r="G1065" t="s">
        <v>8223</v>
      </c>
      <c r="H1065" t="s">
        <v>8245</v>
      </c>
      <c r="I1065">
        <v>1414205990</v>
      </c>
      <c r="J1065">
        <v>1413341990</v>
      </c>
      <c r="K1065" t="b">
        <v>0</v>
      </c>
      <c r="L1065" t="s">
        <v>8308</v>
      </c>
      <c r="M1065" t="b">
        <v>0</v>
      </c>
      <c r="N1065" t="s">
        <v>8269</v>
      </c>
      <c r="O1065" s="10">
        <v>0</v>
      </c>
      <c r="P1065">
        <v>0</v>
      </c>
      <c r="Q1065" t="s">
        <v>8324</v>
      </c>
      <c r="R1065" t="s">
        <v>8327</v>
      </c>
      <c r="S1065" s="14">
        <v>41927.124884259261</v>
      </c>
      <c r="T1065" s="14">
        <v>41937.124884259261</v>
      </c>
    </row>
    <row r="1066" spans="1:20" ht="270" x14ac:dyDescent="0.25">
      <c r="A1066">
        <v>4101</v>
      </c>
      <c r="B1066" s="3" t="s">
        <v>4097</v>
      </c>
      <c r="C1066" s="3" t="s">
        <v>8204</v>
      </c>
      <c r="D1066" s="9">
        <v>600</v>
      </c>
      <c r="E1066" s="8">
        <v>0</v>
      </c>
      <c r="F1066" t="s">
        <v>8220</v>
      </c>
      <c r="G1066" t="s">
        <v>8223</v>
      </c>
      <c r="H1066" t="s">
        <v>8245</v>
      </c>
      <c r="I1066">
        <v>1485380482</v>
      </c>
      <c r="J1066">
        <v>1482788482</v>
      </c>
      <c r="K1066" t="b">
        <v>0</v>
      </c>
      <c r="L1066" t="s">
        <v>8308</v>
      </c>
      <c r="M1066" t="b">
        <v>0</v>
      </c>
      <c r="N1066" t="s">
        <v>8269</v>
      </c>
      <c r="O1066" s="10">
        <v>0</v>
      </c>
      <c r="P1066">
        <v>0</v>
      </c>
      <c r="Q1066" t="s">
        <v>8324</v>
      </c>
      <c r="R1066" t="s">
        <v>8327</v>
      </c>
      <c r="S1066" s="14">
        <v>42730.903726851851</v>
      </c>
      <c r="T1066" s="14">
        <v>42760.903726851851</v>
      </c>
    </row>
    <row r="1067" spans="1:20" ht="255" x14ac:dyDescent="0.25">
      <c r="A1067">
        <v>4109</v>
      </c>
      <c r="B1067" s="3" t="s">
        <v>4105</v>
      </c>
      <c r="C1067" s="3" t="s">
        <v>8212</v>
      </c>
      <c r="D1067" s="9">
        <v>500</v>
      </c>
      <c r="E1067" s="8">
        <v>0</v>
      </c>
      <c r="F1067" t="s">
        <v>8220</v>
      </c>
      <c r="G1067" t="s">
        <v>8224</v>
      </c>
      <c r="H1067" t="s">
        <v>8246</v>
      </c>
      <c r="I1067">
        <v>1448805404</v>
      </c>
      <c r="J1067">
        <v>1446209804</v>
      </c>
      <c r="K1067" t="b">
        <v>0</v>
      </c>
      <c r="L1067" t="s">
        <v>8308</v>
      </c>
      <c r="M1067" t="b">
        <v>0</v>
      </c>
      <c r="N1067" t="s">
        <v>8269</v>
      </c>
      <c r="O1067" s="10">
        <v>0</v>
      </c>
      <c r="P1067">
        <v>0</v>
      </c>
      <c r="Q1067" t="s">
        <v>8324</v>
      </c>
      <c r="R1067" t="s">
        <v>8327</v>
      </c>
      <c r="S1067" s="14">
        <v>42307.539398148147</v>
      </c>
      <c r="T1067" s="14">
        <v>42337.581064814818</v>
      </c>
    </row>
    <row r="1068" spans="1:20" x14ac:dyDescent="0.25">
      <c r="B1068" s="3"/>
      <c r="C1068" s="3"/>
      <c r="D1068" s="6"/>
      <c r="E1068" s="8"/>
    </row>
  </sheetData>
  <conditionalFormatting sqref="F2:F1067">
    <cfRule type="cellIs" dxfId="49" priority="2" operator="equal">
      <formula>"failed"</formula>
    </cfRule>
    <cfRule type="cellIs" dxfId="48" priority="3" operator="equal">
      <formula>"canceled"</formula>
    </cfRule>
    <cfRule type="cellIs" dxfId="47" priority="4" operator="equal">
      <formula>"successful"</formula>
    </cfRule>
    <cfRule type="cellIs" dxfId="46" priority="5" operator="equal">
      <formula>"live"</formula>
    </cfRule>
  </conditionalFormatting>
  <conditionalFormatting sqref="O2:O1067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098C-7AC5-4230-8895-882679C203AC}">
  <dimension ref="A1:K13"/>
  <sheetViews>
    <sheetView workbookViewId="0"/>
  </sheetViews>
  <sheetFormatPr defaultRowHeight="15" x14ac:dyDescent="0.25"/>
  <cols>
    <col min="1" max="1" width="17.85546875" bestFit="1" customWidth="1"/>
    <col min="2" max="3" width="13.7109375" hidden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1" x14ac:dyDescent="0.25">
      <c r="A1" t="s">
        <v>8389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  <c r="I1" t="s">
        <v>8409</v>
      </c>
      <c r="J1" t="s">
        <v>8410</v>
      </c>
    </row>
    <row r="2" spans="1:11" x14ac:dyDescent="0.25">
      <c r="A2" t="s">
        <v>8411</v>
      </c>
      <c r="B2" s="9"/>
      <c r="C2" s="9">
        <v>999</v>
      </c>
      <c r="D2">
        <f>COUNTIFS(Table3[goal],"&lt;="&amp;C2,Table3[outcomes],"=successful")</f>
        <v>141</v>
      </c>
      <c r="E2">
        <f>COUNTIFS(Table3[goal],"&lt;="&amp;C2,Table3[outcomes],"=failed")</f>
        <v>45</v>
      </c>
      <c r="F2">
        <f>COUNTIFS(Table3[goal],"&lt;="&amp;C2,Table3[outcomes],"=canceled")</f>
        <v>0</v>
      </c>
      <c r="G2">
        <f>SUM(D2:F2)</f>
        <v>186</v>
      </c>
      <c r="H2" s="42">
        <f>D2/$G2</f>
        <v>0.75806451612903225</v>
      </c>
      <c r="I2" s="42">
        <f>E2/$G2</f>
        <v>0.24193548387096775</v>
      </c>
      <c r="J2" s="42">
        <f>F2/$G2</f>
        <v>0</v>
      </c>
      <c r="K2" s="44"/>
    </row>
    <row r="3" spans="1:11" x14ac:dyDescent="0.25">
      <c r="A3" t="s">
        <v>8412</v>
      </c>
      <c r="B3" s="9">
        <f>C2+1</f>
        <v>1000</v>
      </c>
      <c r="C3" s="9">
        <f>B3+3999</f>
        <v>4999</v>
      </c>
      <c r="D3">
        <f>COUNTIFS(Table3[goal],"&gt;="&amp;B3,Table3[goal],"&lt;="&amp;C3,Table3[outcomes],"=successful")</f>
        <v>388</v>
      </c>
      <c r="E3">
        <f>COUNTIFS(Table3[goal],"&gt;="&amp;B3,Table3[goal],"&lt;="&amp;C3,Table3[outcomes],"=failed")</f>
        <v>146</v>
      </c>
      <c r="F3">
        <f>COUNTIFS(Table3[goal],"&gt;="&amp;B3,Table3[goal],"&lt;="&amp;C3,Table3[outcomes],"=canceled")</f>
        <v>0</v>
      </c>
      <c r="G3">
        <f t="shared" ref="G3:G13" si="0">SUM(D3:F3)</f>
        <v>534</v>
      </c>
      <c r="H3" s="42">
        <f>D3/$G3</f>
        <v>0.72659176029962547</v>
      </c>
      <c r="I3" s="42">
        <f t="shared" ref="I3:I13" si="1">E3/$G3</f>
        <v>0.27340823970037453</v>
      </c>
      <c r="J3" s="42">
        <f t="shared" ref="J3:J13" si="2">F3/$G3</f>
        <v>0</v>
      </c>
      <c r="K3" s="44"/>
    </row>
    <row r="4" spans="1:11" x14ac:dyDescent="0.25">
      <c r="A4" t="str">
        <f>_xlfn.CONCAT(B4," to ",C4)</f>
        <v>5000 to 9999</v>
      </c>
      <c r="B4" s="9">
        <f>C3+1</f>
        <v>5000</v>
      </c>
      <c r="C4" s="9">
        <f>B4+4999</f>
        <v>9999</v>
      </c>
      <c r="D4">
        <f>COUNTIFS(Table3[goal],"&gt;="&amp;B4,Table3[goal],"&lt;="&amp;C4,Table3[outcomes],"=successful")</f>
        <v>93</v>
      </c>
      <c r="E4">
        <f>COUNTIFS(Table3[goal],"&gt;="&amp;B4,Table3[goal],"&lt;="&amp;C4,Table3[outcomes],"=failed")</f>
        <v>76</v>
      </c>
      <c r="F4">
        <f>COUNTIFS(Table3[goal],"&gt;="&amp;B4,Table3[goal],"&lt;="&amp;C4,Table3[outcomes],"=canceled")</f>
        <v>0</v>
      </c>
      <c r="G4">
        <f t="shared" si="0"/>
        <v>169</v>
      </c>
      <c r="H4" s="42">
        <f t="shared" ref="H4:H13" si="3">D4/$G4</f>
        <v>0.55029585798816572</v>
      </c>
      <c r="I4" s="42">
        <f t="shared" si="1"/>
        <v>0.44970414201183434</v>
      </c>
      <c r="J4" s="42">
        <f t="shared" si="2"/>
        <v>0</v>
      </c>
      <c r="K4" s="44"/>
    </row>
    <row r="5" spans="1:11" x14ac:dyDescent="0.25">
      <c r="A5" t="str">
        <f t="shared" ref="A5:A12" si="4">_xlfn.CONCAT(B5," to ",C5)</f>
        <v>10000 to 14999</v>
      </c>
      <c r="B5" s="9">
        <f t="shared" ref="B5:B13" si="5">C4+1</f>
        <v>10000</v>
      </c>
      <c r="C5" s="9">
        <f t="shared" ref="C5:C12" si="6">B5+4999</f>
        <v>14999</v>
      </c>
      <c r="D5">
        <f>COUNTIFS(Table3[goal],"&gt;="&amp;B5,Table3[goal],"&lt;="&amp;C5,Table3[outcomes],"=successful")</f>
        <v>39</v>
      </c>
      <c r="E5">
        <f>COUNTIFS(Table3[goal],"&gt;="&amp;B5,Table3[goal],"&lt;="&amp;C5,Table3[outcomes],"=failed")</f>
        <v>33</v>
      </c>
      <c r="F5">
        <f>COUNTIFS(Table3[goal],"&gt;="&amp;B5,Table3[goal],"&lt;="&amp;C5,Table3[outcomes],"=canceled")</f>
        <v>0</v>
      </c>
      <c r="G5">
        <f t="shared" si="0"/>
        <v>72</v>
      </c>
      <c r="H5" s="42">
        <f t="shared" si="3"/>
        <v>0.54166666666666663</v>
      </c>
      <c r="I5" s="42">
        <f t="shared" si="1"/>
        <v>0.45833333333333331</v>
      </c>
      <c r="J5" s="42">
        <f t="shared" si="2"/>
        <v>0</v>
      </c>
      <c r="K5" s="44"/>
    </row>
    <row r="6" spans="1:11" x14ac:dyDescent="0.25">
      <c r="A6" t="str">
        <f t="shared" si="4"/>
        <v>15000 to 19999</v>
      </c>
      <c r="B6" s="9">
        <f t="shared" si="5"/>
        <v>15000</v>
      </c>
      <c r="C6" s="9">
        <f t="shared" si="6"/>
        <v>19999</v>
      </c>
      <c r="D6">
        <f>COUNTIFS(Table3[goal],"&gt;="&amp;B6,Table3[goal],"&lt;="&amp;C6,Table3[outcomes],"=successful")</f>
        <v>12</v>
      </c>
      <c r="E6">
        <f>COUNTIFS(Table3[goal],"&gt;="&amp;B6,Table3[goal],"&lt;="&amp;C6,Table3[outcomes],"=failed")</f>
        <v>12</v>
      </c>
      <c r="F6">
        <f>COUNTIFS(Table3[goal],"&gt;="&amp;B6,Table3[goal],"&lt;="&amp;C6,Table3[outcomes],"=canceled")</f>
        <v>0</v>
      </c>
      <c r="G6">
        <f t="shared" si="0"/>
        <v>24</v>
      </c>
      <c r="H6" s="42">
        <f t="shared" si="3"/>
        <v>0.5</v>
      </c>
      <c r="I6" s="42">
        <f t="shared" si="1"/>
        <v>0.5</v>
      </c>
      <c r="J6" s="42">
        <f t="shared" si="2"/>
        <v>0</v>
      </c>
      <c r="K6" s="44"/>
    </row>
    <row r="7" spans="1:11" x14ac:dyDescent="0.25">
      <c r="A7" t="str">
        <f t="shared" si="4"/>
        <v>20000 to 24999</v>
      </c>
      <c r="B7" s="9">
        <f t="shared" si="5"/>
        <v>20000</v>
      </c>
      <c r="C7" s="9">
        <f t="shared" si="6"/>
        <v>24999</v>
      </c>
      <c r="D7">
        <f>COUNTIFS(Table3[goal],"&gt;="&amp;B7,Table3[goal],"&lt;="&amp;C7,Table3[outcomes],"=successful")</f>
        <v>9</v>
      </c>
      <c r="E7">
        <f>COUNTIFS(Table3[goal],"&gt;="&amp;B7,Table3[goal],"&lt;="&amp;C7,Table3[outcomes],"=failed")</f>
        <v>11</v>
      </c>
      <c r="F7">
        <f>COUNTIFS(Table3[goal],"&gt;="&amp;B7,Table3[goal],"&lt;="&amp;C7,Table3[outcomes],"=canceled")</f>
        <v>0</v>
      </c>
      <c r="G7">
        <f t="shared" si="0"/>
        <v>20</v>
      </c>
      <c r="H7" s="42">
        <f t="shared" si="3"/>
        <v>0.45</v>
      </c>
      <c r="I7" s="42">
        <f t="shared" si="1"/>
        <v>0.55000000000000004</v>
      </c>
      <c r="J7" s="42">
        <f t="shared" si="2"/>
        <v>0</v>
      </c>
      <c r="K7" s="44"/>
    </row>
    <row r="8" spans="1:11" x14ac:dyDescent="0.25">
      <c r="A8" t="str">
        <f t="shared" si="4"/>
        <v>25000 to 29999</v>
      </c>
      <c r="B8" s="9">
        <f t="shared" si="5"/>
        <v>25000</v>
      </c>
      <c r="C8" s="9">
        <f t="shared" si="6"/>
        <v>29999</v>
      </c>
      <c r="D8">
        <f>COUNTIFS(Table3[goal],"&gt;="&amp;B8,Table3[goal],"&lt;="&amp;C8,Table3[outcomes],"=successful")</f>
        <v>1</v>
      </c>
      <c r="E8">
        <f>COUNTIFS(Table3[goal],"&gt;="&amp;B8,Table3[goal],"&lt;="&amp;C8,Table3[outcomes],"=failed")</f>
        <v>4</v>
      </c>
      <c r="F8">
        <f>COUNTIFS(Table3[goal],"&gt;="&amp;B8,Table3[goal],"&lt;="&amp;C8,Table3[outcomes],"=canceled")</f>
        <v>0</v>
      </c>
      <c r="G8">
        <f t="shared" si="0"/>
        <v>5</v>
      </c>
      <c r="H8" s="42">
        <f t="shared" si="3"/>
        <v>0.2</v>
      </c>
      <c r="I8" s="42">
        <f t="shared" si="1"/>
        <v>0.8</v>
      </c>
      <c r="J8" s="42">
        <f t="shared" si="2"/>
        <v>0</v>
      </c>
      <c r="K8" s="44"/>
    </row>
    <row r="9" spans="1:11" x14ac:dyDescent="0.25">
      <c r="A9" t="str">
        <f t="shared" si="4"/>
        <v>30000 to 34999</v>
      </c>
      <c r="B9" s="9">
        <f t="shared" si="5"/>
        <v>30000</v>
      </c>
      <c r="C9" s="9">
        <f t="shared" si="6"/>
        <v>34999</v>
      </c>
      <c r="D9">
        <f>COUNTIFS(Table3[goal],"&gt;="&amp;B9,Table3[goal],"&lt;="&amp;C9,Table3[outcomes],"=successful")</f>
        <v>3</v>
      </c>
      <c r="E9">
        <f>COUNTIFS(Table3[goal],"&gt;="&amp;B9,Table3[goal],"&lt;="&amp;C9,Table3[outcomes],"=failed")</f>
        <v>8</v>
      </c>
      <c r="F9">
        <f>COUNTIFS(Table3[goal],"&gt;="&amp;B9,Table3[goal],"&lt;="&amp;C9,Table3[outcomes],"=canceled")</f>
        <v>0</v>
      </c>
      <c r="G9">
        <f t="shared" si="0"/>
        <v>11</v>
      </c>
      <c r="H9" s="42">
        <f t="shared" si="3"/>
        <v>0.27272727272727271</v>
      </c>
      <c r="I9" s="42">
        <f t="shared" si="1"/>
        <v>0.72727272727272729</v>
      </c>
      <c r="J9" s="42">
        <f t="shared" si="2"/>
        <v>0</v>
      </c>
      <c r="K9" s="44"/>
    </row>
    <row r="10" spans="1:11" x14ac:dyDescent="0.25">
      <c r="A10" t="str">
        <f t="shared" si="4"/>
        <v>35000 to 39999</v>
      </c>
      <c r="B10" s="9">
        <f t="shared" si="5"/>
        <v>35000</v>
      </c>
      <c r="C10" s="9">
        <f t="shared" si="6"/>
        <v>39999</v>
      </c>
      <c r="D10">
        <f>COUNTIFS(Table3[goal],"&gt;="&amp;B10,Table3[goal],"&lt;="&amp;C10,Table3[outcomes],"=successful")</f>
        <v>4</v>
      </c>
      <c r="E10">
        <f>COUNTIFS(Table3[goal],"&gt;="&amp;B10,Table3[goal],"&lt;="&amp;C10,Table3[outcomes],"=failed")</f>
        <v>2</v>
      </c>
      <c r="F10">
        <f>COUNTIFS(Table3[goal],"&gt;="&amp;B10,Table3[goal],"&lt;="&amp;C10,Table3[outcomes],"=canceled")</f>
        <v>0</v>
      </c>
      <c r="G10">
        <f t="shared" si="0"/>
        <v>6</v>
      </c>
      <c r="H10" s="42">
        <f t="shared" si="3"/>
        <v>0.66666666666666663</v>
      </c>
      <c r="I10" s="42">
        <f t="shared" si="1"/>
        <v>0.33333333333333331</v>
      </c>
      <c r="J10" s="42">
        <f t="shared" si="2"/>
        <v>0</v>
      </c>
      <c r="K10" s="44"/>
    </row>
    <row r="11" spans="1:11" x14ac:dyDescent="0.25">
      <c r="A11" t="str">
        <f t="shared" si="4"/>
        <v>40000 to 44999</v>
      </c>
      <c r="B11" s="9">
        <f t="shared" si="5"/>
        <v>40000</v>
      </c>
      <c r="C11" s="9">
        <f t="shared" si="6"/>
        <v>44999</v>
      </c>
      <c r="D11">
        <f>COUNTIFS(Table3[goal],"&gt;="&amp;B11,Table3[goal],"&lt;="&amp;C11,Table3[outcomes],"=successful")</f>
        <v>2</v>
      </c>
      <c r="E11">
        <f>COUNTIFS(Table3[goal],"&gt;="&amp;B11,Table3[goal],"&lt;="&amp;C11,Table3[outcomes],"=failed")</f>
        <v>1</v>
      </c>
      <c r="F11">
        <f>COUNTIFS(Table3[goal],"&gt;="&amp;B11,Table3[goal],"&lt;="&amp;C11,Table3[outcomes],"=canceled")</f>
        <v>0</v>
      </c>
      <c r="G11">
        <f t="shared" si="0"/>
        <v>3</v>
      </c>
      <c r="H11" s="42">
        <f t="shared" si="3"/>
        <v>0.66666666666666663</v>
      </c>
      <c r="I11" s="42">
        <f t="shared" si="1"/>
        <v>0.33333333333333331</v>
      </c>
      <c r="J11" s="42">
        <f t="shared" si="2"/>
        <v>0</v>
      </c>
      <c r="K11" s="44"/>
    </row>
    <row r="12" spans="1:11" x14ac:dyDescent="0.25">
      <c r="A12" t="str">
        <f t="shared" si="4"/>
        <v>45000 to 49999</v>
      </c>
      <c r="B12" s="9">
        <f t="shared" si="5"/>
        <v>45000</v>
      </c>
      <c r="C12" s="9">
        <f t="shared" si="6"/>
        <v>49999</v>
      </c>
      <c r="D12">
        <f>COUNTIFS(Table3[goal],"&gt;="&amp;B12,Table3[goal],"&lt;="&amp;C12,Table3[outcomes],"=successful")</f>
        <v>0</v>
      </c>
      <c r="E12">
        <f>COUNTIFS(Table3[goal],"&gt;="&amp;B12,Table3[goal],"&lt;="&amp;C12,Table3[outcomes],"=failed")</f>
        <v>1</v>
      </c>
      <c r="F12">
        <f>COUNTIFS(Table3[goal],"&gt;="&amp;B12,Table3[goal],"&lt;="&amp;C12,Table3[outcomes],"=canceled")</f>
        <v>0</v>
      </c>
      <c r="G12">
        <f t="shared" si="0"/>
        <v>1</v>
      </c>
      <c r="H12" s="42">
        <f t="shared" si="3"/>
        <v>0</v>
      </c>
      <c r="I12" s="42">
        <f t="shared" si="1"/>
        <v>1</v>
      </c>
      <c r="J12" s="42">
        <f t="shared" si="2"/>
        <v>0</v>
      </c>
      <c r="K12" s="44"/>
    </row>
    <row r="13" spans="1:11" x14ac:dyDescent="0.25">
      <c r="A13" t="str">
        <f>_xlfn.CONCAT("Greater than ",B13)</f>
        <v>Greater than 50000</v>
      </c>
      <c r="B13" s="9">
        <f t="shared" si="5"/>
        <v>50000</v>
      </c>
      <c r="C13" s="9"/>
      <c r="D13">
        <f>COUNTIFS(Table3[goal],"&gt;="&amp;B13,Table3[outcomes],"=successful")</f>
        <v>2</v>
      </c>
      <c r="E13">
        <f>COUNTIFS(Table3[goal],"&gt;="&amp;B13,Table3[outcomes],"=failed")</f>
        <v>14</v>
      </c>
      <c r="F13">
        <f>COUNTIFS(Table3[goal],"&gt;="&amp;B13,Table3[outcomes],"=canceled")</f>
        <v>0</v>
      </c>
      <c r="G13">
        <f t="shared" si="0"/>
        <v>16</v>
      </c>
      <c r="H13" s="42">
        <f t="shared" si="3"/>
        <v>0.125</v>
      </c>
      <c r="I13" s="42">
        <f t="shared" si="1"/>
        <v>0.875</v>
      </c>
      <c r="J13" s="42">
        <f t="shared" si="2"/>
        <v>0</v>
      </c>
      <c r="K13" s="4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EF580-38C1-4D2C-89BA-866BC2431773}">
  <dimension ref="A2:D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20.140625" bestFit="1" customWidth="1"/>
    <col min="6" max="6" width="23" bestFit="1" customWidth="1"/>
    <col min="7" max="7" width="25.140625" bestFit="1" customWidth="1"/>
  </cols>
  <sheetData>
    <row r="2" spans="1:4" x14ac:dyDescent="0.25">
      <c r="A2" s="11" t="s">
        <v>8359</v>
      </c>
      <c r="B2" t="s">
        <v>8324</v>
      </c>
    </row>
    <row r="4" spans="1:4" x14ac:dyDescent="0.25">
      <c r="A4" s="11" t="s">
        <v>8363</v>
      </c>
      <c r="B4" s="11" t="s">
        <v>8364</v>
      </c>
    </row>
    <row r="5" spans="1:4" x14ac:dyDescent="0.25">
      <c r="A5" s="11" t="s">
        <v>8361</v>
      </c>
      <c r="B5" t="s">
        <v>8220</v>
      </c>
      <c r="C5" t="s">
        <v>8218</v>
      </c>
      <c r="D5" t="s">
        <v>8362</v>
      </c>
    </row>
    <row r="6" spans="1:4" x14ac:dyDescent="0.25">
      <c r="A6" s="45" t="s">
        <v>8374</v>
      </c>
      <c r="B6" s="13">
        <v>33</v>
      </c>
      <c r="C6" s="13">
        <v>56</v>
      </c>
      <c r="D6" s="13">
        <v>89</v>
      </c>
    </row>
    <row r="7" spans="1:4" x14ac:dyDescent="0.25">
      <c r="A7" s="45" t="s">
        <v>8375</v>
      </c>
      <c r="B7" s="13">
        <v>39</v>
      </c>
      <c r="C7" s="13">
        <v>71</v>
      </c>
      <c r="D7" s="13">
        <v>110</v>
      </c>
    </row>
    <row r="8" spans="1:4" x14ac:dyDescent="0.25">
      <c r="A8" s="45" t="s">
        <v>8376</v>
      </c>
      <c r="B8" s="13">
        <v>33</v>
      </c>
      <c r="C8" s="13">
        <v>56</v>
      </c>
      <c r="D8" s="13">
        <v>89</v>
      </c>
    </row>
    <row r="9" spans="1:4" x14ac:dyDescent="0.25">
      <c r="A9" s="45" t="s">
        <v>8377</v>
      </c>
      <c r="B9" s="13">
        <v>40</v>
      </c>
      <c r="C9" s="13">
        <v>71</v>
      </c>
      <c r="D9" s="13">
        <v>111</v>
      </c>
    </row>
    <row r="10" spans="1:4" x14ac:dyDescent="0.25">
      <c r="A10" s="45" t="s">
        <v>8367</v>
      </c>
      <c r="B10" s="13">
        <v>52</v>
      </c>
      <c r="C10" s="13">
        <v>111</v>
      </c>
      <c r="D10" s="13">
        <v>163</v>
      </c>
    </row>
    <row r="11" spans="1:4" x14ac:dyDescent="0.25">
      <c r="A11" s="45" t="s">
        <v>8378</v>
      </c>
      <c r="B11" s="13">
        <v>49</v>
      </c>
      <c r="C11" s="13">
        <v>100</v>
      </c>
      <c r="D11" s="13">
        <v>149</v>
      </c>
    </row>
    <row r="12" spans="1:4" x14ac:dyDescent="0.25">
      <c r="A12" s="45" t="s">
        <v>8368</v>
      </c>
      <c r="B12" s="13">
        <v>50</v>
      </c>
      <c r="C12" s="13">
        <v>87</v>
      </c>
      <c r="D12" s="13">
        <v>137</v>
      </c>
    </row>
    <row r="13" spans="1:4" x14ac:dyDescent="0.25">
      <c r="A13" s="45" t="s">
        <v>8369</v>
      </c>
      <c r="B13" s="13">
        <v>47</v>
      </c>
      <c r="C13" s="13">
        <v>72</v>
      </c>
      <c r="D13" s="13">
        <v>119</v>
      </c>
    </row>
    <row r="14" spans="1:4" x14ac:dyDescent="0.25">
      <c r="A14" s="45" t="s">
        <v>8370</v>
      </c>
      <c r="B14" s="13">
        <v>34</v>
      </c>
      <c r="C14" s="13">
        <v>59</v>
      </c>
      <c r="D14" s="13">
        <v>93</v>
      </c>
    </row>
    <row r="15" spans="1:4" x14ac:dyDescent="0.25">
      <c r="A15" s="45" t="s">
        <v>8371</v>
      </c>
      <c r="B15" s="13">
        <v>50</v>
      </c>
      <c r="C15" s="13">
        <v>65</v>
      </c>
      <c r="D15" s="13">
        <v>115</v>
      </c>
    </row>
    <row r="16" spans="1:4" x14ac:dyDescent="0.25">
      <c r="A16" s="45" t="s">
        <v>8372</v>
      </c>
      <c r="B16" s="13">
        <v>31</v>
      </c>
      <c r="C16" s="13">
        <v>54</v>
      </c>
      <c r="D16" s="13">
        <v>85</v>
      </c>
    </row>
    <row r="17" spans="1:4" x14ac:dyDescent="0.25">
      <c r="A17" s="45" t="s">
        <v>8379</v>
      </c>
      <c r="B17" s="13">
        <v>35</v>
      </c>
      <c r="C17" s="13">
        <v>37</v>
      </c>
      <c r="D17" s="13">
        <v>72</v>
      </c>
    </row>
    <row r="18" spans="1:4" x14ac:dyDescent="0.25">
      <c r="A18" s="45" t="s">
        <v>8362</v>
      </c>
      <c r="B18" s="13">
        <v>493</v>
      </c>
      <c r="C18" s="13">
        <v>839</v>
      </c>
      <c r="D18" s="13">
        <v>1332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856A9-EEA2-40FA-ADFB-BF5060FB846B}">
  <dimension ref="A1:F6"/>
  <sheetViews>
    <sheetView workbookViewId="0"/>
  </sheetViews>
  <sheetFormatPr defaultRowHeight="15" x14ac:dyDescent="0.25"/>
  <cols>
    <col min="1" max="1" width="33.85546875" bestFit="1" customWidth="1"/>
    <col min="2" max="2" width="51.5703125" customWidth="1"/>
    <col min="3" max="4" width="14.140625" customWidth="1"/>
    <col min="5" max="5" width="15.5703125" customWidth="1"/>
    <col min="6" max="6" width="14.140625" customWidth="1"/>
  </cols>
  <sheetData>
    <row r="1" spans="1:6" x14ac:dyDescent="0.25">
      <c r="A1" t="s">
        <v>8388</v>
      </c>
      <c r="B1" t="s">
        <v>4110</v>
      </c>
      <c r="C1" t="s">
        <v>8389</v>
      </c>
      <c r="D1" t="s">
        <v>8390</v>
      </c>
      <c r="E1" t="s">
        <v>8391</v>
      </c>
      <c r="F1" t="s">
        <v>8392</v>
      </c>
    </row>
    <row r="2" spans="1:6" ht="45" x14ac:dyDescent="0.25">
      <c r="A2" s="19" t="s">
        <v>3473</v>
      </c>
      <c r="B2" s="3" t="str">
        <f>VLOOKUP(A2,Table1[[name]:[blurb]],2,FALSE)</f>
        <v>Help us get actor-writer Ian Bonar's debut play - a hilarious, heartbreaking story of grief and loss - to the 2016 Edinburgh Fringe.</v>
      </c>
      <c r="C2" s="17">
        <f>VLOOKUP(A2,Table1[[name]:[pledged]],3,FALSE)</f>
        <v>2000</v>
      </c>
      <c r="D2" s="17">
        <f>VLOOKUP(A2,Table1[[name]:[pledged]],4,FALSE)</f>
        <v>2020</v>
      </c>
      <c r="E2" s="18">
        <f>VLOOKUP(A2,Table1[[name]:[Average Donation]],15,FALSE)</f>
        <v>51.79</v>
      </c>
      <c r="F2" s="18">
        <f>VLOOKUP(A2,Table1[[name]:[Average Donation]],11,FALSE)</f>
        <v>39</v>
      </c>
    </row>
    <row r="3" spans="1:6" ht="45" x14ac:dyDescent="0.25">
      <c r="A3" s="19" t="s">
        <v>3616</v>
      </c>
      <c r="B3" s="3" t="str">
        <f>VLOOKUP(A3,Table1[[name]:[blurb]],2,FALSE)</f>
        <v>The play yet to be described as "A surefire Edinburgh Fringe Festival Cult Hit". Coming to the Underbelly, Edinburgh, 5th-30th August.</v>
      </c>
      <c r="C3" s="17">
        <f>VLOOKUP(A3,Table1[[name]:[pledged]],3,FALSE)</f>
        <v>2000</v>
      </c>
      <c r="D3" s="17">
        <f>VLOOKUP(A3,Table1[[name]:[pledged]],4,FALSE)</f>
        <v>2020</v>
      </c>
      <c r="E3" s="18">
        <f>VLOOKUP(A3,Table1[[name]:[Average Donation]],15,FALSE)</f>
        <v>36.07</v>
      </c>
      <c r="F3" s="18">
        <f>VLOOKUP(A3,Table1[[name]:[Average Donation]],11,FALSE)</f>
        <v>56</v>
      </c>
    </row>
    <row r="4" spans="1:6" ht="45" x14ac:dyDescent="0.25">
      <c r="A4" s="19" t="s">
        <v>3178</v>
      </c>
      <c r="B4" s="3" t="str">
        <f>VLOOKUP(A4,Table1[[name]:[blurb]],2,FALSE)</f>
        <v>Cutting Off Kate Bush is a one-woman show written &amp; performed by Lucy Benson-Brown, premiering at the Edinburgh Fringe Festival 2014</v>
      </c>
      <c r="C4" s="17">
        <f>VLOOKUP(A4,Table1[[name]:[pledged]],3,FALSE)</f>
        <v>1500</v>
      </c>
      <c r="D4" s="17">
        <f>VLOOKUP(A4,Table1[[name]:[pledged]],4,FALSE)</f>
        <v>2576</v>
      </c>
      <c r="E4" s="18">
        <f>VLOOKUP(A4,Table1[[name]:[Average Donation]],15,FALSE)</f>
        <v>33.03</v>
      </c>
      <c r="F4" s="18">
        <f>VLOOKUP(A4,Table1[[name]:[Average Donation]],11,FALSE)</f>
        <v>78</v>
      </c>
    </row>
    <row r="5" spans="1:6" ht="30" x14ac:dyDescent="0.25">
      <c r="A5" s="19" t="s">
        <v>3329</v>
      </c>
      <c r="B5" s="3" t="str">
        <f>VLOOKUP(A5,Table1[[name]:[blurb]],2,FALSE)</f>
        <v>Jestia and Raedon is a brand new romantic comedy play going to the Edinburgh Fringe Festival this summer.</v>
      </c>
      <c r="C5" s="17">
        <f>VLOOKUP(A5,Table1[[name]:[pledged]],3,FALSE)</f>
        <v>1000</v>
      </c>
      <c r="D5" s="17">
        <f>VLOOKUP(A5,Table1[[name]:[pledged]],4,FALSE)</f>
        <v>1168</v>
      </c>
      <c r="E5" s="18">
        <f>VLOOKUP(A5,Table1[[name]:[Average Donation]],15,FALSE)</f>
        <v>44.92</v>
      </c>
      <c r="F5" s="18">
        <f>VLOOKUP(A5,Table1[[name]:[Average Donation]],11,FALSE)</f>
        <v>26</v>
      </c>
    </row>
    <row r="6" spans="1:6" ht="45" x14ac:dyDescent="0.25">
      <c r="A6" s="19" t="s">
        <v>3221</v>
      </c>
      <c r="B6" s="3" t="str">
        <f>VLOOKUP(A6,Table1[[name]:[blurb]],2,FALSE)</f>
        <v>A one-man show about love, loss, and motorways, written &amp; performed by Ben Norris. Help us get to the 2015 Edinburgh Fringe and beyond!</v>
      </c>
      <c r="C6" s="17">
        <f>VLOOKUP(A6,Table1[[name]:[pledged]],3,FALSE)</f>
        <v>4000</v>
      </c>
      <c r="D6" s="17">
        <f>VLOOKUP(A6,Table1[[name]:[pledged]],4,FALSE)</f>
        <v>4137</v>
      </c>
      <c r="E6" s="18">
        <f>VLOOKUP(A6,Table1[[name]:[Average Donation]],15,FALSE)</f>
        <v>36.61</v>
      </c>
      <c r="F6" s="18">
        <f>VLOOKUP(A6,Table1[[name]:[Average Donation]],11,FALSE)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1F9C6-4FED-452D-9248-D2D0C66814C5}">
  <dimension ref="A2:F47"/>
  <sheetViews>
    <sheetView workbookViewId="0"/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8268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8267</v>
      </c>
      <c r="B7" s="13"/>
      <c r="C7" s="13"/>
      <c r="D7" s="13"/>
      <c r="E7" s="13">
        <v>164</v>
      </c>
      <c r="F7" s="13">
        <v>164</v>
      </c>
    </row>
    <row r="8" spans="1:6" x14ac:dyDescent="0.25">
      <c r="A8" s="12" t="s">
        <v>8266</v>
      </c>
      <c r="B8" s="13"/>
      <c r="C8" s="13">
        <v>52</v>
      </c>
      <c r="D8" s="13"/>
      <c r="E8" s="13"/>
      <c r="F8" s="13">
        <v>52</v>
      </c>
    </row>
    <row r="9" spans="1:6" x14ac:dyDescent="0.25">
      <c r="A9" s="12" t="s">
        <v>8265</v>
      </c>
      <c r="B9" s="13">
        <v>31</v>
      </c>
      <c r="C9" s="13"/>
      <c r="D9" s="13"/>
      <c r="E9" s="13"/>
      <c r="F9" s="13">
        <v>31</v>
      </c>
    </row>
    <row r="10" spans="1:6" x14ac:dyDescent="0.25">
      <c r="A10" s="12" t="s">
        <v>8264</v>
      </c>
      <c r="B10" s="13"/>
      <c r="C10" s="13"/>
      <c r="D10" s="13"/>
      <c r="E10" s="13">
        <v>48</v>
      </c>
      <c r="F10" s="13">
        <v>48</v>
      </c>
    </row>
    <row r="11" spans="1:6" x14ac:dyDescent="0.25">
      <c r="A11" s="12" t="s">
        <v>8263</v>
      </c>
      <c r="B11" s="13"/>
      <c r="C11" s="13"/>
      <c r="D11" s="13"/>
      <c r="E11" s="13">
        <v>49</v>
      </c>
      <c r="F11" s="13">
        <v>49</v>
      </c>
    </row>
    <row r="12" spans="1:6" x14ac:dyDescent="0.25">
      <c r="A12" s="12" t="s">
        <v>8282</v>
      </c>
      <c r="B12" s="13">
        <v>15</v>
      </c>
      <c r="C12" s="13">
        <v>101</v>
      </c>
      <c r="D12" s="13"/>
      <c r="E12" s="13"/>
      <c r="F12" s="13">
        <v>116</v>
      </c>
    </row>
    <row r="13" spans="1:6" x14ac:dyDescent="0.25">
      <c r="A13" s="12" t="s">
        <v>8297</v>
      </c>
      <c r="B13" s="13"/>
      <c r="C13" s="13">
        <v>14</v>
      </c>
      <c r="D13" s="13"/>
      <c r="E13" s="13"/>
      <c r="F13" s="13">
        <v>14</v>
      </c>
    </row>
    <row r="14" spans="1:6" x14ac:dyDescent="0.25">
      <c r="A14" s="12" t="s">
        <v>8296</v>
      </c>
      <c r="B14" s="13"/>
      <c r="C14" s="13"/>
      <c r="D14" s="13">
        <v>4</v>
      </c>
      <c r="E14" s="13">
        <v>34</v>
      </c>
      <c r="F14" s="13">
        <v>38</v>
      </c>
    </row>
    <row r="15" spans="1:6" x14ac:dyDescent="0.25">
      <c r="A15" s="12" t="s">
        <v>8281</v>
      </c>
      <c r="B15" s="13"/>
      <c r="C15" s="13">
        <v>23</v>
      </c>
      <c r="D15" s="13"/>
      <c r="E15" s="13"/>
      <c r="F15" s="13">
        <v>23</v>
      </c>
    </row>
    <row r="16" spans="1:6" x14ac:dyDescent="0.25">
      <c r="A16" s="12" t="s">
        <v>8295</v>
      </c>
      <c r="B16" s="13"/>
      <c r="C16" s="13"/>
      <c r="D16" s="13"/>
      <c r="E16" s="13">
        <v>52</v>
      </c>
      <c r="F16" s="13">
        <v>52</v>
      </c>
    </row>
    <row r="17" spans="1:6" x14ac:dyDescent="0.25">
      <c r="A17" s="12" t="s">
        <v>8280</v>
      </c>
      <c r="B17" s="13"/>
      <c r="C17" s="13">
        <v>73</v>
      </c>
      <c r="D17" s="13"/>
      <c r="E17" s="13"/>
      <c r="F17" s="13">
        <v>73</v>
      </c>
    </row>
    <row r="18" spans="1:6" x14ac:dyDescent="0.25">
      <c r="A18" s="12" t="s">
        <v>8279</v>
      </c>
      <c r="B18" s="13">
        <v>23</v>
      </c>
      <c r="C18" s="13"/>
      <c r="D18" s="13"/>
      <c r="E18" s="13"/>
      <c r="F18" s="13">
        <v>23</v>
      </c>
    </row>
    <row r="19" spans="1:6" x14ac:dyDescent="0.25">
      <c r="A19" s="12" t="s">
        <v>8298</v>
      </c>
      <c r="B19" s="13"/>
      <c r="C19" s="13"/>
      <c r="D19" s="13"/>
      <c r="E19" s="13">
        <v>33</v>
      </c>
      <c r="F19" s="13">
        <v>33</v>
      </c>
    </row>
    <row r="20" spans="1:6" x14ac:dyDescent="0.25">
      <c r="A20" s="12" t="s">
        <v>8278</v>
      </c>
      <c r="B20" s="13"/>
      <c r="C20" s="13"/>
      <c r="D20" s="13"/>
      <c r="E20" s="13">
        <v>30</v>
      </c>
      <c r="F20" s="13">
        <v>30</v>
      </c>
    </row>
    <row r="21" spans="1:6" x14ac:dyDescent="0.25">
      <c r="A21" s="12" t="s">
        <v>8291</v>
      </c>
      <c r="B21" s="13"/>
      <c r="C21" s="13">
        <v>37</v>
      </c>
      <c r="D21" s="13">
        <v>17</v>
      </c>
      <c r="E21" s="13"/>
      <c r="F21" s="13">
        <v>54</v>
      </c>
    </row>
    <row r="22" spans="1:6" x14ac:dyDescent="0.25">
      <c r="A22" s="12" t="s">
        <v>8277</v>
      </c>
      <c r="B22" s="13"/>
      <c r="C22" s="13">
        <v>20</v>
      </c>
      <c r="D22" s="13"/>
      <c r="E22" s="13">
        <v>138</v>
      </c>
      <c r="F22" s="13">
        <v>158</v>
      </c>
    </row>
    <row r="23" spans="1:6" x14ac:dyDescent="0.25">
      <c r="A23" s="12" t="s">
        <v>8276</v>
      </c>
      <c r="B23" s="13"/>
      <c r="C23" s="13">
        <v>53</v>
      </c>
      <c r="D23" s="13"/>
      <c r="E23" s="13"/>
      <c r="F23" s="13">
        <v>53</v>
      </c>
    </row>
    <row r="24" spans="1:6" x14ac:dyDescent="0.25">
      <c r="A24" s="12" t="s">
        <v>8275</v>
      </c>
      <c r="B24" s="13"/>
      <c r="C24" s="13"/>
      <c r="D24" s="13"/>
      <c r="E24" s="13">
        <v>14</v>
      </c>
      <c r="F24" s="13">
        <v>14</v>
      </c>
    </row>
    <row r="25" spans="1:6" x14ac:dyDescent="0.25">
      <c r="A25" s="12" t="s">
        <v>8290</v>
      </c>
      <c r="B25" s="13"/>
      <c r="C25" s="13"/>
      <c r="D25" s="13"/>
      <c r="E25" s="13">
        <v>35</v>
      </c>
      <c r="F25" s="13">
        <v>35</v>
      </c>
    </row>
    <row r="26" spans="1:6" x14ac:dyDescent="0.25">
      <c r="A26" s="12" t="s">
        <v>8274</v>
      </c>
      <c r="B26" s="13"/>
      <c r="C26" s="13"/>
      <c r="D26" s="13"/>
      <c r="E26" s="13">
        <v>240</v>
      </c>
      <c r="F26" s="13">
        <v>240</v>
      </c>
    </row>
    <row r="27" spans="1:6" x14ac:dyDescent="0.25">
      <c r="A27" s="12" t="s">
        <v>8284</v>
      </c>
      <c r="B27" s="13">
        <v>19</v>
      </c>
      <c r="C27" s="13"/>
      <c r="D27" s="13"/>
      <c r="E27" s="13"/>
      <c r="F27" s="13">
        <v>19</v>
      </c>
    </row>
    <row r="28" spans="1:6" x14ac:dyDescent="0.25">
      <c r="A28" s="12" t="s">
        <v>8287</v>
      </c>
      <c r="B28" s="13"/>
      <c r="C28" s="13">
        <v>14</v>
      </c>
      <c r="D28" s="13"/>
      <c r="E28" s="13"/>
      <c r="F28" s="13">
        <v>14</v>
      </c>
    </row>
    <row r="29" spans="1:6" x14ac:dyDescent="0.25">
      <c r="A29" s="12" t="s">
        <v>8294</v>
      </c>
      <c r="B29" s="13"/>
      <c r="C29" s="13">
        <v>11</v>
      </c>
      <c r="D29" s="13"/>
      <c r="E29" s="13"/>
      <c r="F29" s="13">
        <v>11</v>
      </c>
    </row>
    <row r="30" spans="1:6" x14ac:dyDescent="0.25">
      <c r="A30" s="12" t="s">
        <v>8283</v>
      </c>
      <c r="B30" s="13"/>
      <c r="C30" s="13">
        <v>34</v>
      </c>
      <c r="D30" s="13"/>
      <c r="E30" s="13">
        <v>62</v>
      </c>
      <c r="F30" s="13">
        <v>96</v>
      </c>
    </row>
    <row r="31" spans="1:6" x14ac:dyDescent="0.25">
      <c r="A31" s="12" t="s">
        <v>8289</v>
      </c>
      <c r="B31" s="13"/>
      <c r="C31" s="13">
        <v>13</v>
      </c>
      <c r="D31" s="13"/>
      <c r="E31" s="13"/>
      <c r="F31" s="13">
        <v>13</v>
      </c>
    </row>
    <row r="32" spans="1:6" x14ac:dyDescent="0.25">
      <c r="A32" s="12" t="s">
        <v>8288</v>
      </c>
      <c r="B32" s="13">
        <v>16</v>
      </c>
      <c r="C32" s="13"/>
      <c r="D32" s="13"/>
      <c r="E32" s="13"/>
      <c r="F32" s="13">
        <v>16</v>
      </c>
    </row>
    <row r="33" spans="1:6" x14ac:dyDescent="0.25">
      <c r="A33" s="12" t="s">
        <v>8302</v>
      </c>
      <c r="B33" s="13"/>
      <c r="C33" s="13">
        <v>32</v>
      </c>
      <c r="D33" s="13"/>
      <c r="E33" s="13"/>
      <c r="F33" s="13">
        <v>32</v>
      </c>
    </row>
    <row r="34" spans="1:6" x14ac:dyDescent="0.25">
      <c r="A34" s="12" t="s">
        <v>8273</v>
      </c>
      <c r="B34" s="13"/>
      <c r="C34" s="13">
        <v>34</v>
      </c>
      <c r="D34" s="13"/>
      <c r="E34" s="13"/>
      <c r="F34" s="13">
        <v>34</v>
      </c>
    </row>
    <row r="35" spans="1:6" x14ac:dyDescent="0.25">
      <c r="A35" s="12" t="s">
        <v>8272</v>
      </c>
      <c r="B35" s="13"/>
      <c r="C35" s="13"/>
      <c r="D35" s="13"/>
      <c r="E35" s="13">
        <v>49</v>
      </c>
      <c r="F35" s="13">
        <v>49</v>
      </c>
    </row>
    <row r="36" spans="1:6" x14ac:dyDescent="0.25">
      <c r="A36" s="12" t="s">
        <v>8286</v>
      </c>
      <c r="B36" s="13"/>
      <c r="C36" s="13"/>
      <c r="D36" s="13"/>
      <c r="E36" s="13">
        <v>20</v>
      </c>
      <c r="F36" s="13">
        <v>20</v>
      </c>
    </row>
    <row r="37" spans="1:6" x14ac:dyDescent="0.25">
      <c r="A37" s="12" t="s">
        <v>8285</v>
      </c>
      <c r="B37" s="13">
        <v>6</v>
      </c>
      <c r="C37" s="13">
        <v>21</v>
      </c>
      <c r="D37" s="13"/>
      <c r="E37" s="13"/>
      <c r="F37" s="13">
        <v>27</v>
      </c>
    </row>
    <row r="38" spans="1:6" x14ac:dyDescent="0.25">
      <c r="A38" s="12" t="s">
        <v>8292</v>
      </c>
      <c r="B38" s="13"/>
      <c r="C38" s="13">
        <v>13</v>
      </c>
      <c r="D38" s="13"/>
      <c r="E38" s="13"/>
      <c r="F38" s="13">
        <v>13</v>
      </c>
    </row>
    <row r="39" spans="1:6" x14ac:dyDescent="0.25">
      <c r="A39" s="12" t="s">
        <v>8293</v>
      </c>
      <c r="B39" s="13"/>
      <c r="C39" s="13"/>
      <c r="D39" s="13"/>
      <c r="E39" s="13">
        <v>103</v>
      </c>
      <c r="F39" s="13">
        <v>103</v>
      </c>
    </row>
    <row r="40" spans="1:6" x14ac:dyDescent="0.25">
      <c r="A40" s="12" t="s">
        <v>8300</v>
      </c>
      <c r="B40" s="13"/>
      <c r="C40" s="13">
        <v>7</v>
      </c>
      <c r="D40" s="13"/>
      <c r="E40" s="13">
        <v>7</v>
      </c>
      <c r="F40" s="13">
        <v>14</v>
      </c>
    </row>
    <row r="41" spans="1:6" x14ac:dyDescent="0.25">
      <c r="A41" s="12" t="s">
        <v>8299</v>
      </c>
      <c r="B41" s="13">
        <v>15</v>
      </c>
      <c r="C41" s="13">
        <v>1</v>
      </c>
      <c r="D41" s="13"/>
      <c r="E41" s="13">
        <v>31</v>
      </c>
      <c r="F41" s="13">
        <v>47</v>
      </c>
    </row>
    <row r="42" spans="1:6" x14ac:dyDescent="0.25">
      <c r="A42" s="12" t="s">
        <v>8271</v>
      </c>
      <c r="B42" s="13">
        <v>47</v>
      </c>
      <c r="C42" s="13">
        <v>81</v>
      </c>
      <c r="D42" s="13"/>
      <c r="E42" s="13">
        <v>17</v>
      </c>
      <c r="F42" s="13">
        <v>145</v>
      </c>
    </row>
    <row r="43" spans="1:6" x14ac:dyDescent="0.25">
      <c r="A43" s="12" t="s">
        <v>8270</v>
      </c>
      <c r="B43" s="13">
        <v>59</v>
      </c>
      <c r="C43" s="13">
        <v>36</v>
      </c>
      <c r="D43" s="13"/>
      <c r="E43" s="13"/>
      <c r="F43" s="13">
        <v>95</v>
      </c>
    </row>
    <row r="44" spans="1:6" x14ac:dyDescent="0.25">
      <c r="A44" s="12" t="s">
        <v>8303</v>
      </c>
      <c r="B44" s="13">
        <v>11</v>
      </c>
      <c r="C44" s="13">
        <v>40</v>
      </c>
      <c r="D44" s="13"/>
      <c r="E44" s="13">
        <v>45</v>
      </c>
      <c r="F44" s="13">
        <v>96</v>
      </c>
    </row>
    <row r="45" spans="1:6" x14ac:dyDescent="0.25">
      <c r="A45" s="12" t="s">
        <v>8269</v>
      </c>
      <c r="B45" s="13"/>
      <c r="C45" s="13">
        <v>250</v>
      </c>
      <c r="D45" s="13">
        <v>9</v>
      </c>
      <c r="E45" s="13">
        <v>412</v>
      </c>
      <c r="F45" s="13">
        <v>671</v>
      </c>
    </row>
    <row r="46" spans="1:6" x14ac:dyDescent="0.25">
      <c r="A46" s="12" t="s">
        <v>8301</v>
      </c>
      <c r="B46" s="13">
        <v>15</v>
      </c>
      <c r="C46" s="13">
        <v>59</v>
      </c>
      <c r="D46" s="13">
        <v>3</v>
      </c>
      <c r="E46" s="13">
        <v>68</v>
      </c>
      <c r="F46" s="13">
        <v>145</v>
      </c>
    </row>
    <row r="47" spans="1:6" x14ac:dyDescent="0.25">
      <c r="A47" s="12" t="s">
        <v>8362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BF544-FCF9-4633-B8B8-5A65AAFAFD4A}">
  <dimension ref="A1:E7"/>
  <sheetViews>
    <sheetView zoomScale="85" zoomScaleNormal="85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8359</v>
      </c>
      <c r="B2" t="s">
        <v>8365</v>
      </c>
    </row>
    <row r="4" spans="1:5" x14ac:dyDescent="0.25">
      <c r="A4" s="11" t="s">
        <v>8363</v>
      </c>
      <c r="B4" s="11" t="s">
        <v>8364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8327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510C6-C14A-466C-A8F1-E105CC866128}">
  <dimension ref="A2:F6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8359</v>
      </c>
      <c r="B2" t="s">
        <v>8324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8373</v>
      </c>
      <c r="B6" s="13"/>
      <c r="C6" s="13"/>
      <c r="D6" s="13"/>
      <c r="E6" s="13">
        <v>3</v>
      </c>
      <c r="F6" s="13">
        <v>3</v>
      </c>
    </row>
    <row r="7" spans="1:6" x14ac:dyDescent="0.25">
      <c r="A7" s="15" t="s">
        <v>8368</v>
      </c>
      <c r="B7" s="13"/>
      <c r="C7" s="13"/>
      <c r="D7" s="13"/>
      <c r="E7" s="13">
        <v>1</v>
      </c>
      <c r="F7" s="13">
        <v>1</v>
      </c>
    </row>
    <row r="8" spans="1:6" x14ac:dyDescent="0.25">
      <c r="A8" s="15" t="s">
        <v>8371</v>
      </c>
      <c r="B8" s="13"/>
      <c r="C8" s="13"/>
      <c r="D8" s="13"/>
      <c r="E8" s="13">
        <v>1</v>
      </c>
      <c r="F8" s="13">
        <v>1</v>
      </c>
    </row>
    <row r="9" spans="1:6" x14ac:dyDescent="0.25">
      <c r="A9" s="15" t="s">
        <v>8379</v>
      </c>
      <c r="B9" s="13"/>
      <c r="C9" s="13"/>
      <c r="D9" s="13"/>
      <c r="E9" s="13">
        <v>1</v>
      </c>
      <c r="F9" s="13">
        <v>1</v>
      </c>
    </row>
    <row r="10" spans="1:6" x14ac:dyDescent="0.25">
      <c r="A10" s="12" t="s">
        <v>8380</v>
      </c>
      <c r="B10" s="13"/>
      <c r="C10" s="13"/>
      <c r="D10" s="13"/>
      <c r="E10" s="13">
        <v>4</v>
      </c>
      <c r="F10" s="13">
        <v>4</v>
      </c>
    </row>
    <row r="11" spans="1:6" x14ac:dyDescent="0.25">
      <c r="A11" s="15" t="s">
        <v>8376</v>
      </c>
      <c r="B11" s="13"/>
      <c r="C11" s="13"/>
      <c r="D11" s="13"/>
      <c r="E11" s="13">
        <v>1</v>
      </c>
      <c r="F11" s="13">
        <v>1</v>
      </c>
    </row>
    <row r="12" spans="1:6" x14ac:dyDescent="0.25">
      <c r="A12" s="15" t="s">
        <v>8377</v>
      </c>
      <c r="B12" s="13"/>
      <c r="C12" s="13"/>
      <c r="D12" s="13"/>
      <c r="E12" s="13">
        <v>1</v>
      </c>
      <c r="F12" s="13">
        <v>1</v>
      </c>
    </row>
    <row r="13" spans="1:6" x14ac:dyDescent="0.25">
      <c r="A13" s="15" t="s">
        <v>8379</v>
      </c>
      <c r="B13" s="13"/>
      <c r="C13" s="13"/>
      <c r="D13" s="13"/>
      <c r="E13" s="13">
        <v>2</v>
      </c>
      <c r="F13" s="13">
        <v>2</v>
      </c>
    </row>
    <row r="14" spans="1:6" x14ac:dyDescent="0.25">
      <c r="A14" s="12" t="s">
        <v>8381</v>
      </c>
      <c r="B14" s="13"/>
      <c r="C14" s="13"/>
      <c r="D14" s="13"/>
      <c r="E14" s="13">
        <v>8</v>
      </c>
      <c r="F14" s="13">
        <v>8</v>
      </c>
    </row>
    <row r="15" spans="1:6" x14ac:dyDescent="0.25">
      <c r="A15" s="15" t="s">
        <v>8374</v>
      </c>
      <c r="B15" s="13"/>
      <c r="C15" s="13"/>
      <c r="D15" s="13"/>
      <c r="E15" s="13">
        <v>1</v>
      </c>
      <c r="F15" s="13">
        <v>1</v>
      </c>
    </row>
    <row r="16" spans="1:6" x14ac:dyDescent="0.25">
      <c r="A16" s="15" t="s">
        <v>8376</v>
      </c>
      <c r="B16" s="13"/>
      <c r="C16" s="13"/>
      <c r="D16" s="13"/>
      <c r="E16" s="13">
        <v>1</v>
      </c>
      <c r="F16" s="13">
        <v>1</v>
      </c>
    </row>
    <row r="17" spans="1:6" x14ac:dyDescent="0.25">
      <c r="A17" s="15" t="s">
        <v>8377</v>
      </c>
      <c r="B17" s="13"/>
      <c r="C17" s="13"/>
      <c r="D17" s="13"/>
      <c r="E17" s="13">
        <v>2</v>
      </c>
      <c r="F17" s="13">
        <v>2</v>
      </c>
    </row>
    <row r="18" spans="1:6" x14ac:dyDescent="0.25">
      <c r="A18" s="15" t="s">
        <v>8370</v>
      </c>
      <c r="B18" s="13"/>
      <c r="C18" s="13"/>
      <c r="D18" s="13"/>
      <c r="E18" s="13">
        <v>1</v>
      </c>
      <c r="F18" s="13">
        <v>1</v>
      </c>
    </row>
    <row r="19" spans="1:6" x14ac:dyDescent="0.25">
      <c r="A19" s="15" t="s">
        <v>8372</v>
      </c>
      <c r="B19" s="13"/>
      <c r="C19" s="13"/>
      <c r="D19" s="13"/>
      <c r="E19" s="13">
        <v>3</v>
      </c>
      <c r="F19" s="13">
        <v>3</v>
      </c>
    </row>
    <row r="20" spans="1:6" x14ac:dyDescent="0.25">
      <c r="A20" s="12" t="s">
        <v>8382</v>
      </c>
      <c r="B20" s="13"/>
      <c r="C20" s="13"/>
      <c r="D20" s="13"/>
      <c r="E20" s="13">
        <v>11</v>
      </c>
      <c r="F20" s="13">
        <v>11</v>
      </c>
    </row>
    <row r="21" spans="1:6" x14ac:dyDescent="0.25">
      <c r="A21" s="15" t="s">
        <v>8377</v>
      </c>
      <c r="B21" s="13"/>
      <c r="C21" s="13"/>
      <c r="D21" s="13"/>
      <c r="E21" s="13">
        <v>3</v>
      </c>
      <c r="F21" s="13">
        <v>3</v>
      </c>
    </row>
    <row r="22" spans="1:6" x14ac:dyDescent="0.25">
      <c r="A22" s="15" t="s">
        <v>8378</v>
      </c>
      <c r="B22" s="13"/>
      <c r="C22" s="13"/>
      <c r="D22" s="13"/>
      <c r="E22" s="13">
        <v>2</v>
      </c>
      <c r="F22" s="13">
        <v>2</v>
      </c>
    </row>
    <row r="23" spans="1:6" x14ac:dyDescent="0.25">
      <c r="A23" s="15" t="s">
        <v>8368</v>
      </c>
      <c r="B23" s="13"/>
      <c r="C23" s="13"/>
      <c r="D23" s="13"/>
      <c r="E23" s="13">
        <v>2</v>
      </c>
      <c r="F23" s="13">
        <v>2</v>
      </c>
    </row>
    <row r="24" spans="1:6" x14ac:dyDescent="0.25">
      <c r="A24" s="15" t="s">
        <v>8369</v>
      </c>
      <c r="B24" s="13"/>
      <c r="C24" s="13"/>
      <c r="D24" s="13"/>
      <c r="E24" s="13">
        <v>1</v>
      </c>
      <c r="F24" s="13">
        <v>1</v>
      </c>
    </row>
    <row r="25" spans="1:6" x14ac:dyDescent="0.25">
      <c r="A25" s="15" t="s">
        <v>8371</v>
      </c>
      <c r="B25" s="13"/>
      <c r="C25" s="13"/>
      <c r="D25" s="13"/>
      <c r="E25" s="13">
        <v>1</v>
      </c>
      <c r="F25" s="13">
        <v>1</v>
      </c>
    </row>
    <row r="26" spans="1:6" x14ac:dyDescent="0.25">
      <c r="A26" s="15" t="s">
        <v>8372</v>
      </c>
      <c r="B26" s="13"/>
      <c r="C26" s="13"/>
      <c r="D26" s="13"/>
      <c r="E26" s="13">
        <v>1</v>
      </c>
      <c r="F26" s="13">
        <v>1</v>
      </c>
    </row>
    <row r="27" spans="1:6" x14ac:dyDescent="0.25">
      <c r="A27" s="15" t="s">
        <v>8379</v>
      </c>
      <c r="B27" s="13"/>
      <c r="C27" s="13"/>
      <c r="D27" s="13"/>
      <c r="E27" s="13">
        <v>1</v>
      </c>
      <c r="F27" s="13">
        <v>1</v>
      </c>
    </row>
    <row r="28" spans="1:6" x14ac:dyDescent="0.25">
      <c r="A28" s="12" t="s">
        <v>8383</v>
      </c>
      <c r="B28" s="13">
        <v>10</v>
      </c>
      <c r="C28" s="13">
        <v>152</v>
      </c>
      <c r="D28" s="13"/>
      <c r="E28" s="13">
        <v>241</v>
      </c>
      <c r="F28" s="13">
        <v>403</v>
      </c>
    </row>
    <row r="29" spans="1:6" x14ac:dyDescent="0.25">
      <c r="A29" s="15" t="s">
        <v>8377</v>
      </c>
      <c r="B29" s="13"/>
      <c r="C29" s="13">
        <v>5</v>
      </c>
      <c r="D29" s="13"/>
      <c r="E29" s="13">
        <v>11</v>
      </c>
      <c r="F29" s="13">
        <v>16</v>
      </c>
    </row>
    <row r="30" spans="1:6" x14ac:dyDescent="0.25">
      <c r="A30" s="15" t="s">
        <v>8367</v>
      </c>
      <c r="B30" s="13"/>
      <c r="C30" s="13">
        <v>19</v>
      </c>
      <c r="D30" s="13"/>
      <c r="E30" s="13">
        <v>34</v>
      </c>
      <c r="F30" s="13">
        <v>53</v>
      </c>
    </row>
    <row r="31" spans="1:6" x14ac:dyDescent="0.25">
      <c r="A31" s="15" t="s">
        <v>8378</v>
      </c>
      <c r="B31" s="13">
        <v>2</v>
      </c>
      <c r="C31" s="13">
        <v>14</v>
      </c>
      <c r="D31" s="13"/>
      <c r="E31" s="13">
        <v>36</v>
      </c>
      <c r="F31" s="13">
        <v>52</v>
      </c>
    </row>
    <row r="32" spans="1:6" x14ac:dyDescent="0.25">
      <c r="A32" s="15" t="s">
        <v>8368</v>
      </c>
      <c r="B32" s="13">
        <v>1</v>
      </c>
      <c r="C32" s="13">
        <v>32</v>
      </c>
      <c r="D32" s="13"/>
      <c r="E32" s="13">
        <v>38</v>
      </c>
      <c r="F32" s="13">
        <v>71</v>
      </c>
    </row>
    <row r="33" spans="1:6" x14ac:dyDescent="0.25">
      <c r="A33" s="15" t="s">
        <v>8369</v>
      </c>
      <c r="B33" s="13">
        <v>4</v>
      </c>
      <c r="C33" s="13">
        <v>21</v>
      </c>
      <c r="D33" s="13"/>
      <c r="E33" s="13">
        <v>32</v>
      </c>
      <c r="F33" s="13">
        <v>57</v>
      </c>
    </row>
    <row r="34" spans="1:6" x14ac:dyDescent="0.25">
      <c r="A34" s="15" t="s">
        <v>8370</v>
      </c>
      <c r="B34" s="13"/>
      <c r="C34" s="13">
        <v>12</v>
      </c>
      <c r="D34" s="13"/>
      <c r="E34" s="13">
        <v>24</v>
      </c>
      <c r="F34" s="13">
        <v>36</v>
      </c>
    </row>
    <row r="35" spans="1:6" x14ac:dyDescent="0.25">
      <c r="A35" s="15" t="s">
        <v>8371</v>
      </c>
      <c r="B35" s="13"/>
      <c r="C35" s="13">
        <v>16</v>
      </c>
      <c r="D35" s="13"/>
      <c r="E35" s="13">
        <v>32</v>
      </c>
      <c r="F35" s="13">
        <v>48</v>
      </c>
    </row>
    <row r="36" spans="1:6" x14ac:dyDescent="0.25">
      <c r="A36" s="15" t="s">
        <v>8372</v>
      </c>
      <c r="B36" s="13">
        <v>1</v>
      </c>
      <c r="C36" s="13">
        <v>13</v>
      </c>
      <c r="D36" s="13"/>
      <c r="E36" s="13">
        <v>15</v>
      </c>
      <c r="F36" s="13">
        <v>29</v>
      </c>
    </row>
    <row r="37" spans="1:6" x14ac:dyDescent="0.25">
      <c r="A37" s="15" t="s">
        <v>8379</v>
      </c>
      <c r="B37" s="13">
        <v>2</v>
      </c>
      <c r="C37" s="13">
        <v>20</v>
      </c>
      <c r="D37" s="13"/>
      <c r="E37" s="13">
        <v>19</v>
      </c>
      <c r="F37" s="13">
        <v>41</v>
      </c>
    </row>
    <row r="38" spans="1:6" x14ac:dyDescent="0.25">
      <c r="A38" s="12" t="s">
        <v>8384</v>
      </c>
      <c r="B38" s="13">
        <v>12</v>
      </c>
      <c r="C38" s="13">
        <v>202</v>
      </c>
      <c r="D38" s="13"/>
      <c r="E38" s="13">
        <v>304</v>
      </c>
      <c r="F38" s="13">
        <v>518</v>
      </c>
    </row>
    <row r="39" spans="1:6" x14ac:dyDescent="0.25">
      <c r="A39" s="15" t="s">
        <v>8374</v>
      </c>
      <c r="B39" s="13">
        <v>3</v>
      </c>
      <c r="C39" s="13">
        <v>20</v>
      </c>
      <c r="D39" s="13"/>
      <c r="E39" s="13">
        <v>24</v>
      </c>
      <c r="F39" s="13">
        <v>47</v>
      </c>
    </row>
    <row r="40" spans="1:6" x14ac:dyDescent="0.25">
      <c r="A40" s="15" t="s">
        <v>8375</v>
      </c>
      <c r="B40" s="13">
        <v>1</v>
      </c>
      <c r="C40" s="13">
        <v>21</v>
      </c>
      <c r="D40" s="13"/>
      <c r="E40" s="13">
        <v>41</v>
      </c>
      <c r="F40" s="13">
        <v>63</v>
      </c>
    </row>
    <row r="41" spans="1:6" x14ac:dyDescent="0.25">
      <c r="A41" s="15" t="s">
        <v>8376</v>
      </c>
      <c r="B41" s="13">
        <v>2</v>
      </c>
      <c r="C41" s="13">
        <v>15</v>
      </c>
      <c r="D41" s="13"/>
      <c r="E41" s="13">
        <v>21</v>
      </c>
      <c r="F41" s="13">
        <v>38</v>
      </c>
    </row>
    <row r="42" spans="1:6" x14ac:dyDescent="0.25">
      <c r="A42" s="15" t="s">
        <v>8377</v>
      </c>
      <c r="B42" s="13"/>
      <c r="C42" s="13">
        <v>28</v>
      </c>
      <c r="D42" s="13"/>
      <c r="E42" s="13">
        <v>25</v>
      </c>
      <c r="F42" s="13">
        <v>53</v>
      </c>
    </row>
    <row r="43" spans="1:6" x14ac:dyDescent="0.25">
      <c r="A43" s="15" t="s">
        <v>8367</v>
      </c>
      <c r="B43" s="13">
        <v>2</v>
      </c>
      <c r="C43" s="13">
        <v>17</v>
      </c>
      <c r="D43" s="13"/>
      <c r="E43" s="13">
        <v>43</v>
      </c>
      <c r="F43" s="13">
        <v>62</v>
      </c>
    </row>
    <row r="44" spans="1:6" x14ac:dyDescent="0.25">
      <c r="A44" s="15" t="s">
        <v>8378</v>
      </c>
      <c r="B44" s="13">
        <v>1</v>
      </c>
      <c r="C44" s="13">
        <v>17</v>
      </c>
      <c r="D44" s="13"/>
      <c r="E44" s="13">
        <v>42</v>
      </c>
      <c r="F44" s="13">
        <v>60</v>
      </c>
    </row>
    <row r="45" spans="1:6" x14ac:dyDescent="0.25">
      <c r="A45" s="15" t="s">
        <v>8368</v>
      </c>
      <c r="B45" s="13"/>
      <c r="C45" s="13">
        <v>13</v>
      </c>
      <c r="D45" s="13"/>
      <c r="E45" s="13">
        <v>22</v>
      </c>
      <c r="F45" s="13">
        <v>35</v>
      </c>
    </row>
    <row r="46" spans="1:6" x14ac:dyDescent="0.25">
      <c r="A46" s="15" t="s">
        <v>8369</v>
      </c>
      <c r="B46" s="13"/>
      <c r="C46" s="13">
        <v>19</v>
      </c>
      <c r="D46" s="13"/>
      <c r="E46" s="13">
        <v>22</v>
      </c>
      <c r="F46" s="13">
        <v>41</v>
      </c>
    </row>
    <row r="47" spans="1:6" x14ac:dyDescent="0.25">
      <c r="A47" s="15" t="s">
        <v>8370</v>
      </c>
      <c r="B47" s="13">
        <v>2</v>
      </c>
      <c r="C47" s="13">
        <v>11</v>
      </c>
      <c r="D47" s="13"/>
      <c r="E47" s="13">
        <v>21</v>
      </c>
      <c r="F47" s="13">
        <v>34</v>
      </c>
    </row>
    <row r="48" spans="1:6" x14ac:dyDescent="0.25">
      <c r="A48" s="15" t="s">
        <v>8371</v>
      </c>
      <c r="B48" s="13"/>
      <c r="C48" s="13">
        <v>25</v>
      </c>
      <c r="D48" s="13"/>
      <c r="E48" s="13">
        <v>18</v>
      </c>
      <c r="F48" s="13">
        <v>43</v>
      </c>
    </row>
    <row r="49" spans="1:6" x14ac:dyDescent="0.25">
      <c r="A49" s="15" t="s">
        <v>8372</v>
      </c>
      <c r="B49" s="13"/>
      <c r="C49" s="13">
        <v>7</v>
      </c>
      <c r="D49" s="13"/>
      <c r="E49" s="13">
        <v>19</v>
      </c>
      <c r="F49" s="13">
        <v>26</v>
      </c>
    </row>
    <row r="50" spans="1:6" x14ac:dyDescent="0.25">
      <c r="A50" s="15" t="s">
        <v>8379</v>
      </c>
      <c r="B50" s="13">
        <v>1</v>
      </c>
      <c r="C50" s="13">
        <v>9</v>
      </c>
      <c r="D50" s="13"/>
      <c r="E50" s="13">
        <v>6</v>
      </c>
      <c r="F50" s="13">
        <v>16</v>
      </c>
    </row>
    <row r="51" spans="1:6" x14ac:dyDescent="0.25">
      <c r="A51" s="12" t="s">
        <v>8385</v>
      </c>
      <c r="B51" s="13">
        <v>12</v>
      </c>
      <c r="C51" s="13">
        <v>130</v>
      </c>
      <c r="D51" s="13"/>
      <c r="E51" s="13">
        <v>249</v>
      </c>
      <c r="F51" s="13">
        <v>391</v>
      </c>
    </row>
    <row r="52" spans="1:6" x14ac:dyDescent="0.25">
      <c r="A52" s="15" t="s">
        <v>8374</v>
      </c>
      <c r="B52" s="13">
        <v>2</v>
      </c>
      <c r="C52" s="13">
        <v>8</v>
      </c>
      <c r="D52" s="13"/>
      <c r="E52" s="13">
        <v>20</v>
      </c>
      <c r="F52" s="13">
        <v>30</v>
      </c>
    </row>
    <row r="53" spans="1:6" x14ac:dyDescent="0.25">
      <c r="A53" s="15" t="s">
        <v>8375</v>
      </c>
      <c r="B53" s="13">
        <v>1</v>
      </c>
      <c r="C53" s="13">
        <v>14</v>
      </c>
      <c r="D53" s="13"/>
      <c r="E53" s="13">
        <v>22</v>
      </c>
      <c r="F53" s="13">
        <v>37</v>
      </c>
    </row>
    <row r="54" spans="1:6" x14ac:dyDescent="0.25">
      <c r="A54" s="15" t="s">
        <v>8376</v>
      </c>
      <c r="B54" s="13">
        <v>1</v>
      </c>
      <c r="C54" s="13">
        <v>18</v>
      </c>
      <c r="D54" s="13"/>
      <c r="E54" s="13">
        <v>33</v>
      </c>
      <c r="F54" s="13">
        <v>52</v>
      </c>
    </row>
    <row r="55" spans="1:6" x14ac:dyDescent="0.25">
      <c r="A55" s="15" t="s">
        <v>8377</v>
      </c>
      <c r="B55" s="13">
        <v>2</v>
      </c>
      <c r="C55" s="13">
        <v>7</v>
      </c>
      <c r="D55" s="13"/>
      <c r="E55" s="13">
        <v>29</v>
      </c>
      <c r="F55" s="13">
        <v>38</v>
      </c>
    </row>
    <row r="56" spans="1:6" x14ac:dyDescent="0.25">
      <c r="A56" s="15" t="s">
        <v>8367</v>
      </c>
      <c r="B56" s="13">
        <v>1</v>
      </c>
      <c r="C56" s="13">
        <v>16</v>
      </c>
      <c r="D56" s="13"/>
      <c r="E56" s="13">
        <v>34</v>
      </c>
      <c r="F56" s="13">
        <v>51</v>
      </c>
    </row>
    <row r="57" spans="1:6" x14ac:dyDescent="0.25">
      <c r="A57" s="15" t="s">
        <v>8378</v>
      </c>
      <c r="B57" s="13">
        <v>1</v>
      </c>
      <c r="C57" s="13">
        <v>18</v>
      </c>
      <c r="D57" s="13"/>
      <c r="E57" s="13">
        <v>20</v>
      </c>
      <c r="F57" s="13">
        <v>39</v>
      </c>
    </row>
    <row r="58" spans="1:6" x14ac:dyDescent="0.25">
      <c r="A58" s="15" t="s">
        <v>8368</v>
      </c>
      <c r="B58" s="13"/>
      <c r="C58" s="13">
        <v>5</v>
      </c>
      <c r="D58" s="13"/>
      <c r="E58" s="13">
        <v>24</v>
      </c>
      <c r="F58" s="13">
        <v>29</v>
      </c>
    </row>
    <row r="59" spans="1:6" x14ac:dyDescent="0.25">
      <c r="A59" s="15" t="s">
        <v>8369</v>
      </c>
      <c r="B59" s="13"/>
      <c r="C59" s="13">
        <v>7</v>
      </c>
      <c r="D59" s="13"/>
      <c r="E59" s="13">
        <v>17</v>
      </c>
      <c r="F59" s="13">
        <v>24</v>
      </c>
    </row>
    <row r="60" spans="1:6" x14ac:dyDescent="0.25">
      <c r="A60" s="15" t="s">
        <v>8370</v>
      </c>
      <c r="B60" s="13">
        <v>2</v>
      </c>
      <c r="C60" s="13">
        <v>11</v>
      </c>
      <c r="D60" s="13"/>
      <c r="E60" s="13">
        <v>13</v>
      </c>
      <c r="F60" s="13">
        <v>26</v>
      </c>
    </row>
    <row r="61" spans="1:6" x14ac:dyDescent="0.25">
      <c r="A61" s="15" t="s">
        <v>8371</v>
      </c>
      <c r="B61" s="13"/>
      <c r="C61" s="13">
        <v>9</v>
      </c>
      <c r="D61" s="13"/>
      <c r="E61" s="13">
        <v>13</v>
      </c>
      <c r="F61" s="13">
        <v>22</v>
      </c>
    </row>
    <row r="62" spans="1:6" x14ac:dyDescent="0.25">
      <c r="A62" s="15" t="s">
        <v>8372</v>
      </c>
      <c r="B62" s="13">
        <v>2</v>
      </c>
      <c r="C62" s="13">
        <v>11</v>
      </c>
      <c r="D62" s="13"/>
      <c r="E62" s="13">
        <v>16</v>
      </c>
      <c r="F62" s="13">
        <v>29</v>
      </c>
    </row>
    <row r="63" spans="1:6" x14ac:dyDescent="0.25">
      <c r="A63" s="15" t="s">
        <v>8379</v>
      </c>
      <c r="B63" s="13"/>
      <c r="C63" s="13">
        <v>6</v>
      </c>
      <c r="D63" s="13"/>
      <c r="E63" s="13">
        <v>8</v>
      </c>
      <c r="F63" s="13">
        <v>14</v>
      </c>
    </row>
    <row r="64" spans="1:6" x14ac:dyDescent="0.25">
      <c r="A64" s="12" t="s">
        <v>8386</v>
      </c>
      <c r="B64" s="13">
        <v>3</v>
      </c>
      <c r="C64" s="13">
        <v>9</v>
      </c>
      <c r="D64" s="13">
        <v>24</v>
      </c>
      <c r="E64" s="13">
        <v>19</v>
      </c>
      <c r="F64" s="13">
        <v>55</v>
      </c>
    </row>
    <row r="65" spans="1:6" x14ac:dyDescent="0.25">
      <c r="A65" s="15" t="s">
        <v>8374</v>
      </c>
      <c r="B65" s="13">
        <v>2</v>
      </c>
      <c r="C65" s="13">
        <v>5</v>
      </c>
      <c r="D65" s="13">
        <v>2</v>
      </c>
      <c r="E65" s="13">
        <v>11</v>
      </c>
      <c r="F65" s="13">
        <v>20</v>
      </c>
    </row>
    <row r="66" spans="1:6" x14ac:dyDescent="0.25">
      <c r="A66" s="15" t="s">
        <v>8375</v>
      </c>
      <c r="B66" s="13">
        <v>1</v>
      </c>
      <c r="C66" s="13">
        <v>4</v>
      </c>
      <c r="D66" s="13">
        <v>8</v>
      </c>
      <c r="E66" s="13">
        <v>8</v>
      </c>
      <c r="F66" s="13">
        <v>21</v>
      </c>
    </row>
    <row r="67" spans="1:6" x14ac:dyDescent="0.25">
      <c r="A67" s="15" t="s">
        <v>8376</v>
      </c>
      <c r="B67" s="13"/>
      <c r="C67" s="13"/>
      <c r="D67" s="13">
        <v>14</v>
      </c>
      <c r="E67" s="13"/>
      <c r="F67" s="13">
        <v>14</v>
      </c>
    </row>
    <row r="68" spans="1:6" x14ac:dyDescent="0.25">
      <c r="A68" s="12" t="s">
        <v>8362</v>
      </c>
      <c r="B68" s="13">
        <v>37</v>
      </c>
      <c r="C68" s="13">
        <v>493</v>
      </c>
      <c r="D68" s="13">
        <v>24</v>
      </c>
      <c r="E68" s="13">
        <v>839</v>
      </c>
      <c r="F68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0779-335C-4409-8813-28C468590CA4}">
  <dimension ref="A1:T414"/>
  <sheetViews>
    <sheetView zoomScale="70" zoomScaleNormal="70" workbookViewId="0"/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0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60" x14ac:dyDescent="0.25">
      <c r="A2">
        <v>3557</v>
      </c>
      <c r="B2" s="3" t="s">
        <v>3556</v>
      </c>
      <c r="C2" s="3" t="s">
        <v>7667</v>
      </c>
      <c r="D2" s="9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>
        <v>100</v>
      </c>
      <c r="P2">
        <v>179.28</v>
      </c>
      <c r="Q2" t="s">
        <v>8324</v>
      </c>
      <c r="R2" t="s">
        <v>8327</v>
      </c>
      <c r="S2" s="14">
        <v>41730.276747685188</v>
      </c>
      <c r="T2" s="14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9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>
        <v>160</v>
      </c>
      <c r="P3">
        <v>60.3</v>
      </c>
      <c r="Q3" t="s">
        <v>8324</v>
      </c>
      <c r="R3" t="s">
        <v>8327</v>
      </c>
      <c r="S3" s="14">
        <v>41940.69158564815</v>
      </c>
      <c r="T3" s="14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9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>
        <v>128</v>
      </c>
      <c r="P4">
        <v>186.8</v>
      </c>
      <c r="Q4" t="s">
        <v>8324</v>
      </c>
      <c r="R4" t="s">
        <v>8327</v>
      </c>
      <c r="S4" s="14">
        <v>42020.700567129628</v>
      </c>
      <c r="T4" s="14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9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>
        <v>100</v>
      </c>
      <c r="P5">
        <v>550.04</v>
      </c>
      <c r="Q5" t="s">
        <v>8324</v>
      </c>
      <c r="R5" t="s">
        <v>8327</v>
      </c>
      <c r="S5" s="14">
        <v>41887.292187500003</v>
      </c>
      <c r="T5" s="14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9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>
        <v>114</v>
      </c>
      <c r="P6">
        <v>119.18</v>
      </c>
      <c r="Q6" t="s">
        <v>8324</v>
      </c>
      <c r="R6" t="s">
        <v>8327</v>
      </c>
      <c r="S6" s="14">
        <v>42480.078715277778</v>
      </c>
      <c r="T6" s="14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9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>
        <v>101</v>
      </c>
      <c r="P7">
        <v>131.13999999999999</v>
      </c>
      <c r="Q7" t="s">
        <v>8324</v>
      </c>
      <c r="R7" t="s">
        <v>8327</v>
      </c>
      <c r="S7" s="14">
        <v>42252.474351851852</v>
      </c>
      <c r="T7" s="14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9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>
        <v>100</v>
      </c>
      <c r="P8">
        <v>262.11</v>
      </c>
      <c r="Q8" t="s">
        <v>8324</v>
      </c>
      <c r="R8" t="s">
        <v>8327</v>
      </c>
      <c r="S8" s="14">
        <v>42219.665173611109</v>
      </c>
      <c r="T8" s="14"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9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>
        <v>103</v>
      </c>
      <c r="P9">
        <v>134.26</v>
      </c>
      <c r="Q9" t="s">
        <v>8324</v>
      </c>
      <c r="R9" t="s">
        <v>8327</v>
      </c>
      <c r="S9" s="14">
        <v>42445.19430555556</v>
      </c>
      <c r="T9" s="14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9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>
        <v>103</v>
      </c>
      <c r="P10">
        <v>297.02999999999997</v>
      </c>
      <c r="Q10" t="s">
        <v>8324</v>
      </c>
      <c r="R10" t="s">
        <v>8327</v>
      </c>
      <c r="S10" s="14">
        <v>41884.617314814815</v>
      </c>
      <c r="T10" s="14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9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>
        <v>102</v>
      </c>
      <c r="P11">
        <v>141.71</v>
      </c>
      <c r="Q11" t="s">
        <v>8324</v>
      </c>
      <c r="R11" t="s">
        <v>8327</v>
      </c>
      <c r="S11" s="14">
        <v>42697.850844907407</v>
      </c>
      <c r="T11" s="14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9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>
        <v>120</v>
      </c>
      <c r="P12">
        <v>85.53</v>
      </c>
      <c r="Q12" t="s">
        <v>8324</v>
      </c>
      <c r="R12" t="s">
        <v>8327</v>
      </c>
      <c r="S12" s="14">
        <v>41834.586574074077</v>
      </c>
      <c r="T12" s="14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9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>
        <v>102</v>
      </c>
      <c r="P13">
        <v>119.19</v>
      </c>
      <c r="Q13" t="s">
        <v>8324</v>
      </c>
      <c r="R13" t="s">
        <v>8327</v>
      </c>
      <c r="S13" s="14">
        <v>41918.742175925923</v>
      </c>
      <c r="T13" s="14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9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>
        <v>106</v>
      </c>
      <c r="P14">
        <v>251.74</v>
      </c>
      <c r="Q14" t="s">
        <v>8324</v>
      </c>
      <c r="R14" t="s">
        <v>8327</v>
      </c>
      <c r="S14" s="14">
        <v>42614.760937500003</v>
      </c>
      <c r="T14" s="14">
        <v>42644.165972222225</v>
      </c>
    </row>
    <row r="15" spans="1:20" ht="60" x14ac:dyDescent="0.25">
      <c r="A15">
        <v>3147</v>
      </c>
      <c r="B15" s="3" t="s">
        <v>3147</v>
      </c>
      <c r="C15" s="3" t="s">
        <v>7257</v>
      </c>
      <c r="D15" s="9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>
        <v>118</v>
      </c>
      <c r="P15">
        <v>110.35</v>
      </c>
      <c r="Q15" t="s">
        <v>8324</v>
      </c>
      <c r="R15" t="s">
        <v>8327</v>
      </c>
      <c r="S15" s="14">
        <v>41909.969386574077</v>
      </c>
      <c r="T15" s="14">
        <v>41950.011053240742</v>
      </c>
    </row>
    <row r="16" spans="1:20" ht="60" x14ac:dyDescent="0.25">
      <c r="A16">
        <v>1297</v>
      </c>
      <c r="B16" s="3" t="s">
        <v>1298</v>
      </c>
      <c r="C16" s="3" t="s">
        <v>5407</v>
      </c>
      <c r="D16" s="9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>
        <v>110</v>
      </c>
      <c r="P16">
        <v>92.04</v>
      </c>
      <c r="Q16" t="s">
        <v>8324</v>
      </c>
      <c r="R16" t="s">
        <v>8327</v>
      </c>
      <c r="S16" s="14">
        <v>42461.747199074074</v>
      </c>
      <c r="T16" s="14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9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>
        <v>104</v>
      </c>
      <c r="P17">
        <v>81.13</v>
      </c>
      <c r="Q17" t="s">
        <v>8324</v>
      </c>
      <c r="R17" t="s">
        <v>8327</v>
      </c>
      <c r="S17" s="14">
        <v>42135.60020833333</v>
      </c>
      <c r="T17" s="14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9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>
        <v>108</v>
      </c>
      <c r="P18">
        <v>106.8</v>
      </c>
      <c r="Q18" t="s">
        <v>8324</v>
      </c>
      <c r="R18" t="s">
        <v>8327</v>
      </c>
      <c r="S18" s="14">
        <v>41933.291643518518</v>
      </c>
      <c r="T18" s="14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9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>
        <v>102</v>
      </c>
      <c r="P19">
        <v>177.09</v>
      </c>
      <c r="Q19" t="s">
        <v>8324</v>
      </c>
      <c r="R19" t="s">
        <v>8327</v>
      </c>
      <c r="S19" s="14">
        <v>42602.576712962968</v>
      </c>
      <c r="T19" s="14"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9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>
        <v>101</v>
      </c>
      <c r="P20">
        <v>182.91</v>
      </c>
      <c r="Q20" t="s">
        <v>8324</v>
      </c>
      <c r="R20" t="s">
        <v>8327</v>
      </c>
      <c r="S20" s="14">
        <v>42702.917048611111</v>
      </c>
      <c r="T20" s="14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9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>
        <v>100</v>
      </c>
      <c r="P21">
        <v>168.25</v>
      </c>
      <c r="Q21" t="s">
        <v>8324</v>
      </c>
      <c r="R21" t="s">
        <v>8327</v>
      </c>
      <c r="S21" s="14">
        <v>42050.983182870375</v>
      </c>
      <c r="T21" s="14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9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>
        <v>116</v>
      </c>
      <c r="P22">
        <v>71.489999999999995</v>
      </c>
      <c r="Q22" t="s">
        <v>8324</v>
      </c>
      <c r="R22" t="s">
        <v>8327</v>
      </c>
      <c r="S22" s="14">
        <v>41835.666354166664</v>
      </c>
      <c r="T22" s="14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9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>
        <v>110</v>
      </c>
      <c r="P23">
        <v>99.79</v>
      </c>
      <c r="Q23" t="s">
        <v>8324</v>
      </c>
      <c r="R23" t="s">
        <v>8327</v>
      </c>
      <c r="S23" s="14">
        <v>42290.61855324074</v>
      </c>
      <c r="T23" s="14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9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>
        <v>101</v>
      </c>
      <c r="P24">
        <v>54.91</v>
      </c>
      <c r="Q24" t="s">
        <v>8324</v>
      </c>
      <c r="R24" t="s">
        <v>8327</v>
      </c>
      <c r="S24" s="14">
        <v>42400.704537037032</v>
      </c>
      <c r="T24" s="14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9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>
        <v>105</v>
      </c>
      <c r="P25">
        <v>89.59</v>
      </c>
      <c r="Q25" t="s">
        <v>8324</v>
      </c>
      <c r="R25" t="s">
        <v>8327</v>
      </c>
      <c r="S25" s="14">
        <v>42696.624444444446</v>
      </c>
      <c r="T25" s="14">
        <v>42726.624444444446</v>
      </c>
    </row>
    <row r="26" spans="1:20" ht="60" x14ac:dyDescent="0.25">
      <c r="A26">
        <v>3411</v>
      </c>
      <c r="B26" s="3" t="s">
        <v>3410</v>
      </c>
      <c r="C26" s="3" t="s">
        <v>7521</v>
      </c>
      <c r="D26" s="9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>
        <v>104</v>
      </c>
      <c r="P26">
        <v>199.17</v>
      </c>
      <c r="Q26" t="s">
        <v>8324</v>
      </c>
      <c r="R26" t="s">
        <v>8327</v>
      </c>
      <c r="S26" s="14">
        <v>42265.022824074069</v>
      </c>
      <c r="T26" s="14"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9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>
        <v>103</v>
      </c>
      <c r="P27">
        <v>85.53</v>
      </c>
      <c r="Q27" t="s">
        <v>8324</v>
      </c>
      <c r="R27" t="s">
        <v>8327</v>
      </c>
      <c r="S27" s="14">
        <v>42522.347812499997</v>
      </c>
      <c r="T27" s="14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9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>
        <v>154</v>
      </c>
      <c r="P28">
        <v>106.5</v>
      </c>
      <c r="Q28" t="s">
        <v>8324</v>
      </c>
      <c r="R28" t="s">
        <v>8327</v>
      </c>
      <c r="S28" s="14">
        <v>42284.500104166669</v>
      </c>
      <c r="T28" s="14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9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>
        <v>102</v>
      </c>
      <c r="P29">
        <v>127.79</v>
      </c>
      <c r="Q29" t="s">
        <v>8324</v>
      </c>
      <c r="R29" t="s">
        <v>8327</v>
      </c>
      <c r="S29" s="14">
        <v>42292.701053240744</v>
      </c>
      <c r="T29" s="14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9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>
        <v>102</v>
      </c>
      <c r="P30">
        <v>136.85</v>
      </c>
      <c r="Q30" t="s">
        <v>8324</v>
      </c>
      <c r="R30" t="s">
        <v>8327</v>
      </c>
      <c r="S30" s="14">
        <v>42769.574999999997</v>
      </c>
      <c r="T30" s="14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9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>
        <v>102</v>
      </c>
      <c r="P31">
        <v>53.18</v>
      </c>
      <c r="Q31" t="s">
        <v>8324</v>
      </c>
      <c r="R31" t="s">
        <v>8327</v>
      </c>
      <c r="S31" s="14">
        <v>42172.757638888885</v>
      </c>
      <c r="T31" s="14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9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>
        <v>102</v>
      </c>
      <c r="P32">
        <v>125.12</v>
      </c>
      <c r="Q32" t="s">
        <v>8324</v>
      </c>
      <c r="R32" t="s">
        <v>8327</v>
      </c>
      <c r="S32" s="14">
        <v>42567.840069444443</v>
      </c>
      <c r="T32" s="14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9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>
        <v>101</v>
      </c>
      <c r="P33">
        <v>256.37</v>
      </c>
      <c r="Q33" t="s">
        <v>8324</v>
      </c>
      <c r="R33" t="s">
        <v>8327</v>
      </c>
      <c r="S33" s="14">
        <v>42772.833379629628</v>
      </c>
      <c r="T33" s="14"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9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>
        <v>302</v>
      </c>
      <c r="P34">
        <v>252.02</v>
      </c>
      <c r="Q34" t="s">
        <v>8324</v>
      </c>
      <c r="R34" t="s">
        <v>8327</v>
      </c>
      <c r="S34" s="14">
        <v>42473.794710648144</v>
      </c>
      <c r="T34" s="14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9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>
        <v>111</v>
      </c>
      <c r="P35">
        <v>200.69</v>
      </c>
      <c r="Q35" t="s">
        <v>8324</v>
      </c>
      <c r="R35" t="s">
        <v>8327</v>
      </c>
      <c r="S35" s="14">
        <v>41775.753761574073</v>
      </c>
      <c r="T35" s="14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9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>
        <v>128</v>
      </c>
      <c r="P36">
        <v>72.760000000000005</v>
      </c>
      <c r="Q36" t="s">
        <v>8324</v>
      </c>
      <c r="R36" t="s">
        <v>8327</v>
      </c>
      <c r="S36" s="14">
        <v>42144.573807870373</v>
      </c>
      <c r="T36" s="14">
        <v>42166.165972222225</v>
      </c>
    </row>
    <row r="37" spans="1:20" ht="60" x14ac:dyDescent="0.25">
      <c r="A37">
        <v>2803</v>
      </c>
      <c r="B37" s="3" t="s">
        <v>2803</v>
      </c>
      <c r="C37" s="3" t="s">
        <v>6913</v>
      </c>
      <c r="D37" s="9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>
        <v>128</v>
      </c>
      <c r="P37">
        <v>90.74</v>
      </c>
      <c r="Q37" t="s">
        <v>8324</v>
      </c>
      <c r="R37" t="s">
        <v>8327</v>
      </c>
      <c r="S37" s="14">
        <v>42158.065694444449</v>
      </c>
      <c r="T37" s="14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9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>
        <v>127</v>
      </c>
      <c r="P38">
        <v>69.569999999999993</v>
      </c>
      <c r="Q38" t="s">
        <v>8324</v>
      </c>
      <c r="R38" t="s">
        <v>8327</v>
      </c>
      <c r="S38" s="14">
        <v>41871.755694444444</v>
      </c>
      <c r="T38" s="14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9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>
        <v>103</v>
      </c>
      <c r="P39">
        <v>93.81</v>
      </c>
      <c r="Q39" t="s">
        <v>8324</v>
      </c>
      <c r="R39" t="s">
        <v>8327</v>
      </c>
      <c r="S39" s="14">
        <v>41964.315532407403</v>
      </c>
      <c r="T39" s="14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9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>
        <v>103</v>
      </c>
      <c r="P40">
        <v>62.05</v>
      </c>
      <c r="Q40" t="s">
        <v>8324</v>
      </c>
      <c r="R40" t="s">
        <v>8327</v>
      </c>
      <c r="S40" s="14">
        <v>41802.574282407404</v>
      </c>
      <c r="T40" s="14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9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>
        <v>123</v>
      </c>
      <c r="P41">
        <v>71.239999999999995</v>
      </c>
      <c r="Q41" t="s">
        <v>8324</v>
      </c>
      <c r="R41" t="s">
        <v>8327</v>
      </c>
      <c r="S41" s="14">
        <v>42473.007037037038</v>
      </c>
      <c r="T41" s="14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9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>
        <v>122</v>
      </c>
      <c r="P42">
        <v>716.35</v>
      </c>
      <c r="Q42" t="s">
        <v>8324</v>
      </c>
      <c r="R42" t="s">
        <v>8327</v>
      </c>
      <c r="S42" s="14">
        <v>42605.765381944439</v>
      </c>
      <c r="T42" s="14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9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>
        <v>101</v>
      </c>
      <c r="P43">
        <v>60.48</v>
      </c>
      <c r="Q43" t="s">
        <v>8324</v>
      </c>
      <c r="R43" t="s">
        <v>8327</v>
      </c>
      <c r="S43" s="14">
        <v>42068.888391203705</v>
      </c>
      <c r="T43" s="14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9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>
        <v>100</v>
      </c>
      <c r="P44">
        <v>1000</v>
      </c>
      <c r="Q44" t="s">
        <v>8324</v>
      </c>
      <c r="R44" t="s">
        <v>8327</v>
      </c>
      <c r="S44" s="14">
        <v>41850.400937500002</v>
      </c>
      <c r="T44" s="14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9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>
        <v>100</v>
      </c>
      <c r="P45">
        <v>93.98</v>
      </c>
      <c r="Q45" t="s">
        <v>8324</v>
      </c>
      <c r="R45" t="s">
        <v>8327</v>
      </c>
      <c r="S45" s="14">
        <v>41826.871238425927</v>
      </c>
      <c r="T45" s="14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9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>
        <v>154</v>
      </c>
      <c r="P46">
        <v>110.87</v>
      </c>
      <c r="Q46" t="s">
        <v>8324</v>
      </c>
      <c r="R46" t="s">
        <v>8327</v>
      </c>
      <c r="S46" s="14">
        <v>42134.172071759262</v>
      </c>
      <c r="T46" s="14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9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>
        <v>115</v>
      </c>
      <c r="P47">
        <v>184.68</v>
      </c>
      <c r="Q47" t="s">
        <v>8324</v>
      </c>
      <c r="R47" t="s">
        <v>8327</v>
      </c>
      <c r="S47" s="14">
        <v>42494.563449074078</v>
      </c>
      <c r="T47" s="14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9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>
        <v>114</v>
      </c>
      <c r="P48">
        <v>88.77</v>
      </c>
      <c r="Q48" t="s">
        <v>8324</v>
      </c>
      <c r="R48" t="s">
        <v>8327</v>
      </c>
      <c r="S48" s="14">
        <v>42233.738564814819</v>
      </c>
      <c r="T48" s="14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9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>
        <v>119</v>
      </c>
      <c r="P49">
        <v>50.16</v>
      </c>
      <c r="Q49" t="s">
        <v>8324</v>
      </c>
      <c r="R49" t="s">
        <v>8327</v>
      </c>
      <c r="S49" s="14">
        <v>41778.637245370373</v>
      </c>
      <c r="T49" s="14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9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>
        <v>111</v>
      </c>
      <c r="P50">
        <v>57.63</v>
      </c>
      <c r="Q50" t="s">
        <v>8324</v>
      </c>
      <c r="R50" t="s">
        <v>8327</v>
      </c>
      <c r="S50" s="14">
        <v>42230.472222222219</v>
      </c>
      <c r="T50" s="14">
        <v>42259.165972222225</v>
      </c>
    </row>
    <row r="51" spans="1:20" ht="60" x14ac:dyDescent="0.25">
      <c r="A51">
        <v>3620</v>
      </c>
      <c r="B51" s="3" t="s">
        <v>3618</v>
      </c>
      <c r="C51" s="3" t="s">
        <v>7730</v>
      </c>
      <c r="D51" s="9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>
        <v>105</v>
      </c>
      <c r="P51">
        <v>56.07</v>
      </c>
      <c r="Q51" t="s">
        <v>8324</v>
      </c>
      <c r="R51" t="s">
        <v>8327</v>
      </c>
      <c r="S51" s="14">
        <v>42037.938206018516</v>
      </c>
      <c r="T51" s="14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9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>
        <v>107</v>
      </c>
      <c r="P52">
        <v>109.03</v>
      </c>
      <c r="Q52" t="s">
        <v>8324</v>
      </c>
      <c r="R52" t="s">
        <v>8327</v>
      </c>
      <c r="S52" s="14">
        <v>42157.470185185186</v>
      </c>
      <c r="T52" s="14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9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>
        <v>106</v>
      </c>
      <c r="P53">
        <v>103.95</v>
      </c>
      <c r="Q53" t="s">
        <v>8324</v>
      </c>
      <c r="R53" t="s">
        <v>8327</v>
      </c>
      <c r="S53" s="14">
        <v>42250.598217592589</v>
      </c>
      <c r="T53" s="14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9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>
        <v>106</v>
      </c>
      <c r="P54">
        <v>62.83</v>
      </c>
      <c r="Q54" t="s">
        <v>8324</v>
      </c>
      <c r="R54" t="s">
        <v>8327</v>
      </c>
      <c r="S54" s="14">
        <v>41800.380428240744</v>
      </c>
      <c r="T54" s="14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9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>
        <v>104</v>
      </c>
      <c r="P55">
        <v>145</v>
      </c>
      <c r="Q55" t="s">
        <v>8324</v>
      </c>
      <c r="R55" t="s">
        <v>8327</v>
      </c>
      <c r="S55" s="14">
        <v>42491.92288194444</v>
      </c>
      <c r="T55" s="14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9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>
        <v>103</v>
      </c>
      <c r="P56">
        <v>139.19</v>
      </c>
      <c r="Q56" t="s">
        <v>8324</v>
      </c>
      <c r="R56" t="s">
        <v>8327</v>
      </c>
      <c r="S56" s="14">
        <v>41878.878379629627</v>
      </c>
      <c r="T56" s="14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9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>
        <v>103</v>
      </c>
      <c r="P57">
        <v>63.57</v>
      </c>
      <c r="Q57" t="s">
        <v>8324</v>
      </c>
      <c r="R57" t="s">
        <v>8327</v>
      </c>
      <c r="S57" s="14">
        <v>41932.311099537037</v>
      </c>
      <c r="T57" s="14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9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>
        <v>102</v>
      </c>
      <c r="P58">
        <v>105.52</v>
      </c>
      <c r="Q58" t="s">
        <v>8324</v>
      </c>
      <c r="R58" t="s">
        <v>8327</v>
      </c>
      <c r="S58" s="14">
        <v>42118.556331018524</v>
      </c>
      <c r="T58" s="14">
        <v>42150.165972222225</v>
      </c>
    </row>
    <row r="59" spans="1:20" ht="60" x14ac:dyDescent="0.25">
      <c r="A59">
        <v>3298</v>
      </c>
      <c r="B59" s="3" t="s">
        <v>3298</v>
      </c>
      <c r="C59" s="3" t="s">
        <v>7408</v>
      </c>
      <c r="D59" s="9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>
        <v>102</v>
      </c>
      <c r="P59">
        <v>141.29</v>
      </c>
      <c r="Q59" t="s">
        <v>8324</v>
      </c>
      <c r="R59" t="s">
        <v>8327</v>
      </c>
      <c r="S59" s="14">
        <v>42239.957962962959</v>
      </c>
      <c r="T59" s="14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9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>
        <v>102</v>
      </c>
      <c r="P60">
        <v>137.24</v>
      </c>
      <c r="Q60" t="s">
        <v>8324</v>
      </c>
      <c r="R60" t="s">
        <v>8327</v>
      </c>
      <c r="S60" s="14">
        <v>41880.76357638889</v>
      </c>
      <c r="T60" s="14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9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>
        <v>101</v>
      </c>
      <c r="P61">
        <v>99.34</v>
      </c>
      <c r="Q61" t="s">
        <v>8324</v>
      </c>
      <c r="R61" t="s">
        <v>8327</v>
      </c>
      <c r="S61" s="14">
        <v>42561.783877314811</v>
      </c>
      <c r="T61" s="14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9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>
        <v>101</v>
      </c>
      <c r="P62">
        <v>103.21</v>
      </c>
      <c r="Q62" t="s">
        <v>8324</v>
      </c>
      <c r="R62" t="s">
        <v>8327</v>
      </c>
      <c r="S62" s="14">
        <v>42037.791238425925</v>
      </c>
      <c r="T62" s="14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9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>
        <v>101</v>
      </c>
      <c r="P63">
        <v>63.83</v>
      </c>
      <c r="Q63" t="s">
        <v>8324</v>
      </c>
      <c r="R63" t="s">
        <v>8327</v>
      </c>
      <c r="S63" s="14">
        <v>42753.205625000002</v>
      </c>
      <c r="T63" s="14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9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>
        <v>336</v>
      </c>
      <c r="P64">
        <v>41.77</v>
      </c>
      <c r="Q64" t="s">
        <v>8324</v>
      </c>
      <c r="R64" t="s">
        <v>8327</v>
      </c>
      <c r="S64" s="14">
        <v>40633.154363425929</v>
      </c>
      <c r="T64" s="14"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9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>
        <v>101</v>
      </c>
      <c r="P65">
        <v>145.87</v>
      </c>
      <c r="Q65" t="s">
        <v>8324</v>
      </c>
      <c r="R65" t="s">
        <v>8327</v>
      </c>
      <c r="S65" s="14">
        <v>42626.7503125</v>
      </c>
      <c r="T65" s="14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9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>
        <v>100</v>
      </c>
      <c r="P66">
        <v>118.13</v>
      </c>
      <c r="Q66" t="s">
        <v>8324</v>
      </c>
      <c r="R66" t="s">
        <v>8327</v>
      </c>
      <c r="S66" s="14">
        <v>41834.953865740739</v>
      </c>
      <c r="T66" s="14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9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>
        <v>100</v>
      </c>
      <c r="P67">
        <v>110.23</v>
      </c>
      <c r="Q67" t="s">
        <v>8324</v>
      </c>
      <c r="R67" t="s">
        <v>8327</v>
      </c>
      <c r="S67" s="14">
        <v>41791.492777777778</v>
      </c>
      <c r="T67" s="14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9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>
        <v>115</v>
      </c>
      <c r="P68">
        <v>58.69</v>
      </c>
      <c r="Q68" t="s">
        <v>8324</v>
      </c>
      <c r="R68" t="s">
        <v>8327</v>
      </c>
      <c r="S68" s="14">
        <v>41893.324884259258</v>
      </c>
      <c r="T68" s="14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9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>
        <v>100</v>
      </c>
      <c r="P69">
        <v>134.15</v>
      </c>
      <c r="Q69" t="s">
        <v>8324</v>
      </c>
      <c r="R69" t="s">
        <v>8327</v>
      </c>
      <c r="S69" s="14">
        <v>41776.063136574077</v>
      </c>
      <c r="T69" s="14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9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>
        <v>175</v>
      </c>
      <c r="P70">
        <v>264.85000000000002</v>
      </c>
      <c r="Q70" t="s">
        <v>8324</v>
      </c>
      <c r="R70" t="s">
        <v>8327</v>
      </c>
      <c r="S70" s="14">
        <v>42341.818379629629</v>
      </c>
      <c r="T70" s="14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9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>
        <v>104</v>
      </c>
      <c r="P71">
        <v>177.62</v>
      </c>
      <c r="Q71" t="s">
        <v>8324</v>
      </c>
      <c r="R71" t="s">
        <v>8327</v>
      </c>
      <c r="S71" s="14">
        <v>42549.665717592594</v>
      </c>
      <c r="T71" s="14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9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>
        <v>103</v>
      </c>
      <c r="P72">
        <v>100.5</v>
      </c>
      <c r="Q72" t="s">
        <v>8324</v>
      </c>
      <c r="R72" t="s">
        <v>8327</v>
      </c>
      <c r="S72" s="14">
        <v>41591.737974537034</v>
      </c>
      <c r="T72" s="14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9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>
        <v>103</v>
      </c>
      <c r="P73">
        <v>115.87</v>
      </c>
      <c r="Q73" t="s">
        <v>8324</v>
      </c>
      <c r="R73" t="s">
        <v>8327</v>
      </c>
      <c r="S73" s="14">
        <v>42262.096782407403</v>
      </c>
      <c r="T73" s="14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9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>
        <v>109</v>
      </c>
      <c r="P74">
        <v>151.97999999999999</v>
      </c>
      <c r="Q74" t="s">
        <v>8324</v>
      </c>
      <c r="R74" t="s">
        <v>8327</v>
      </c>
      <c r="S74" s="14">
        <v>42576.697569444441</v>
      </c>
      <c r="T74" s="14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9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>
        <v>101</v>
      </c>
      <c r="P75">
        <v>142.28</v>
      </c>
      <c r="Q75" t="s">
        <v>8324</v>
      </c>
      <c r="R75" t="s">
        <v>8327</v>
      </c>
      <c r="S75" s="14">
        <v>42041.714178240742</v>
      </c>
      <c r="T75" s="14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9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>
        <v>100</v>
      </c>
      <c r="P76">
        <v>70.88</v>
      </c>
      <c r="Q76" t="s">
        <v>8324</v>
      </c>
      <c r="R76" t="s">
        <v>8327</v>
      </c>
      <c r="S76" s="14">
        <v>41941.683865740742</v>
      </c>
      <c r="T76" s="14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9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>
        <v>100</v>
      </c>
      <c r="P77">
        <v>421.11</v>
      </c>
      <c r="Q77" t="s">
        <v>8324</v>
      </c>
      <c r="R77" t="s">
        <v>8327</v>
      </c>
      <c r="S77" s="14">
        <v>42059.701319444444</v>
      </c>
      <c r="T77" s="14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9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>
        <v>113</v>
      </c>
      <c r="P78">
        <v>64.27</v>
      </c>
      <c r="Q78" t="s">
        <v>8324</v>
      </c>
      <c r="R78" t="s">
        <v>8327</v>
      </c>
      <c r="S78" s="14">
        <v>40970.875671296293</v>
      </c>
      <c r="T78" s="14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9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>
        <v>131</v>
      </c>
      <c r="P79">
        <v>48.33</v>
      </c>
      <c r="Q79" t="s">
        <v>8324</v>
      </c>
      <c r="R79" t="s">
        <v>8327</v>
      </c>
      <c r="S79" s="14">
        <v>42136.536134259266</v>
      </c>
      <c r="T79" s="14">
        <v>42167.875</v>
      </c>
    </row>
    <row r="80" spans="1:20" ht="60" x14ac:dyDescent="0.25">
      <c r="A80">
        <v>3363</v>
      </c>
      <c r="B80" s="3" t="s">
        <v>3362</v>
      </c>
      <c r="C80" s="3" t="s">
        <v>7473</v>
      </c>
      <c r="D80" s="9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>
        <v>101</v>
      </c>
      <c r="P80">
        <v>302.31</v>
      </c>
      <c r="Q80" t="s">
        <v>8324</v>
      </c>
      <c r="R80" t="s">
        <v>8327</v>
      </c>
      <c r="S80" s="14">
        <v>41851.771354166667</v>
      </c>
      <c r="T80" s="14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9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>
        <v>156</v>
      </c>
      <c r="P81">
        <v>38.28</v>
      </c>
      <c r="Q81" t="s">
        <v>8324</v>
      </c>
      <c r="R81" t="s">
        <v>8327</v>
      </c>
      <c r="S81" s="14">
        <v>42243.6252662037</v>
      </c>
      <c r="T81" s="14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9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>
        <v>105</v>
      </c>
      <c r="P82">
        <v>98.2</v>
      </c>
      <c r="Q82" t="s">
        <v>8324</v>
      </c>
      <c r="R82" t="s">
        <v>8327</v>
      </c>
      <c r="S82" s="14">
        <v>41982.887280092589</v>
      </c>
      <c r="T82" s="14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9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>
        <v>102</v>
      </c>
      <c r="P83">
        <v>193.62</v>
      </c>
      <c r="Q83" t="s">
        <v>8324</v>
      </c>
      <c r="R83" t="s">
        <v>8327</v>
      </c>
      <c r="S83" s="14">
        <v>42323.70930555556</v>
      </c>
      <c r="T83" s="14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9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>
        <v>119</v>
      </c>
      <c r="P84">
        <v>66.11</v>
      </c>
      <c r="Q84" t="s">
        <v>8324</v>
      </c>
      <c r="R84" t="s">
        <v>8327</v>
      </c>
      <c r="S84" s="14">
        <v>41920.787534722222</v>
      </c>
      <c r="T84" s="14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9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>
        <v>101</v>
      </c>
      <c r="P85">
        <v>46.77</v>
      </c>
      <c r="Q85" t="s">
        <v>8324</v>
      </c>
      <c r="R85" t="s">
        <v>8327</v>
      </c>
      <c r="S85" s="14">
        <v>40883.949317129627</v>
      </c>
      <c r="T85" s="14"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9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>
        <v>117</v>
      </c>
      <c r="P86">
        <v>81.569999999999993</v>
      </c>
      <c r="Q86" t="s">
        <v>8324</v>
      </c>
      <c r="R86" t="s">
        <v>8327</v>
      </c>
      <c r="S86" s="14">
        <v>42167.023206018523</v>
      </c>
      <c r="T86" s="14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9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>
        <v>114</v>
      </c>
      <c r="P87">
        <v>105.21</v>
      </c>
      <c r="Q87" t="s">
        <v>8324</v>
      </c>
      <c r="R87" t="s">
        <v>8327</v>
      </c>
      <c r="S87" s="14">
        <v>42431.102534722217</v>
      </c>
      <c r="T87" s="14"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9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>
        <v>100</v>
      </c>
      <c r="P88">
        <v>209.84</v>
      </c>
      <c r="Q88" t="s">
        <v>8324</v>
      </c>
      <c r="R88" t="s">
        <v>8327</v>
      </c>
      <c r="S88" s="14">
        <v>42253.928530092591</v>
      </c>
      <c r="T88" s="14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9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>
        <v>106</v>
      </c>
      <c r="P89">
        <v>69.89</v>
      </c>
      <c r="Q89" t="s">
        <v>8324</v>
      </c>
      <c r="R89" t="s">
        <v>8327</v>
      </c>
      <c r="S89" s="14">
        <v>41808.669571759259</v>
      </c>
      <c r="T89" s="14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9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>
        <v>126</v>
      </c>
      <c r="P90">
        <v>67.739999999999995</v>
      </c>
      <c r="Q90" t="s">
        <v>8324</v>
      </c>
      <c r="R90" t="s">
        <v>8327</v>
      </c>
      <c r="S90" s="14">
        <v>42154.873124999998</v>
      </c>
      <c r="T90" s="14">
        <v>42184.873124999998</v>
      </c>
    </row>
    <row r="91" spans="1:20" ht="60" x14ac:dyDescent="0.25">
      <c r="A91">
        <v>3424</v>
      </c>
      <c r="B91" s="3" t="s">
        <v>3423</v>
      </c>
      <c r="C91" s="3" t="s">
        <v>7534</v>
      </c>
      <c r="D91" s="9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>
        <v>104</v>
      </c>
      <c r="P91">
        <v>81.78</v>
      </c>
      <c r="Q91" t="s">
        <v>8324</v>
      </c>
      <c r="R91" t="s">
        <v>8327</v>
      </c>
      <c r="S91" s="14">
        <v>42018.676898148144</v>
      </c>
      <c r="T91" s="14">
        <v>42040.290972222225</v>
      </c>
    </row>
    <row r="92" spans="1:20" ht="60" x14ac:dyDescent="0.25">
      <c r="A92">
        <v>3574</v>
      </c>
      <c r="B92" s="3" t="s">
        <v>3573</v>
      </c>
      <c r="C92" s="3" t="s">
        <v>7684</v>
      </c>
      <c r="D92" s="9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>
        <v>106</v>
      </c>
      <c r="P92">
        <v>136.78</v>
      </c>
      <c r="Q92" t="s">
        <v>8324</v>
      </c>
      <c r="R92" t="s">
        <v>8327</v>
      </c>
      <c r="S92" s="14">
        <v>41926.942685185182</v>
      </c>
      <c r="T92" s="14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9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>
        <v>102</v>
      </c>
      <c r="P93">
        <v>78.209999999999994</v>
      </c>
      <c r="Q93" t="s">
        <v>8324</v>
      </c>
      <c r="R93" t="s">
        <v>8327</v>
      </c>
      <c r="S93" s="14">
        <v>42062.296412037031</v>
      </c>
      <c r="T93" s="14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9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>
        <v>122</v>
      </c>
      <c r="P94">
        <v>129.36000000000001</v>
      </c>
      <c r="Q94" t="s">
        <v>8324</v>
      </c>
      <c r="R94" t="s">
        <v>8327</v>
      </c>
      <c r="S94" s="14">
        <v>42219.019733796296</v>
      </c>
      <c r="T94" s="14">
        <v>42249.019733796296</v>
      </c>
    </row>
    <row r="95" spans="1:20" ht="60" x14ac:dyDescent="0.25">
      <c r="A95">
        <v>523</v>
      </c>
      <c r="B95" s="3" t="s">
        <v>524</v>
      </c>
      <c r="C95" s="3" t="s">
        <v>4633</v>
      </c>
      <c r="D95" s="9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>
        <v>121</v>
      </c>
      <c r="P95">
        <v>71.790000000000006</v>
      </c>
      <c r="Q95" t="s">
        <v>8324</v>
      </c>
      <c r="R95" t="s">
        <v>8327</v>
      </c>
      <c r="S95" s="14">
        <v>42238.13282407407</v>
      </c>
      <c r="T95" s="14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9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>
        <v>100</v>
      </c>
      <c r="P96">
        <v>93.76</v>
      </c>
      <c r="Q96" t="s">
        <v>8324</v>
      </c>
      <c r="R96" t="s">
        <v>8327</v>
      </c>
      <c r="S96" s="14">
        <v>42292.087592592594</v>
      </c>
      <c r="T96" s="14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9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>
        <v>100</v>
      </c>
      <c r="P97">
        <v>63.83</v>
      </c>
      <c r="Q97" t="s">
        <v>8324</v>
      </c>
      <c r="R97" t="s">
        <v>8327</v>
      </c>
      <c r="S97" s="14">
        <v>42060.683935185181</v>
      </c>
      <c r="T97" s="14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9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>
        <v>100</v>
      </c>
      <c r="P98">
        <v>72.290000000000006</v>
      </c>
      <c r="Q98" t="s">
        <v>8324</v>
      </c>
      <c r="R98" t="s">
        <v>8327</v>
      </c>
      <c r="S98" s="14">
        <v>41809.860300925924</v>
      </c>
      <c r="T98" s="14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9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>
        <v>119</v>
      </c>
      <c r="P99">
        <v>97.38</v>
      </c>
      <c r="Q99" t="s">
        <v>8324</v>
      </c>
      <c r="R99" t="s">
        <v>8327</v>
      </c>
      <c r="S99" s="14">
        <v>42766.805034722223</v>
      </c>
      <c r="T99" s="14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9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>
        <v>106</v>
      </c>
      <c r="P100">
        <v>56.2</v>
      </c>
      <c r="Q100" t="s">
        <v>8324</v>
      </c>
      <c r="R100" t="s">
        <v>8327</v>
      </c>
      <c r="S100" s="14">
        <v>42196.028703703705</v>
      </c>
      <c r="T100" s="14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9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>
        <v>116</v>
      </c>
      <c r="P101">
        <v>73.58</v>
      </c>
      <c r="Q101" t="s">
        <v>8324</v>
      </c>
      <c r="R101" t="s">
        <v>8327</v>
      </c>
      <c r="S101" s="14">
        <v>42173.803217592591</v>
      </c>
      <c r="T101" s="14">
        <v>42203.290972222225</v>
      </c>
    </row>
    <row r="102" spans="1:20" ht="60" x14ac:dyDescent="0.25">
      <c r="A102">
        <v>3249</v>
      </c>
      <c r="B102" s="3" t="s">
        <v>3249</v>
      </c>
      <c r="C102" s="3" t="s">
        <v>7359</v>
      </c>
      <c r="D102" s="9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>
        <v>105</v>
      </c>
      <c r="P102">
        <v>65.58</v>
      </c>
      <c r="Q102" t="s">
        <v>8324</v>
      </c>
      <c r="R102" t="s">
        <v>8327</v>
      </c>
      <c r="S102" s="14">
        <v>42145.746689814812</v>
      </c>
      <c r="T102" s="14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9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>
        <v>191</v>
      </c>
      <c r="P103">
        <v>358.69</v>
      </c>
      <c r="Q103" t="s">
        <v>8324</v>
      </c>
      <c r="R103" t="s">
        <v>8327</v>
      </c>
      <c r="S103" s="14">
        <v>41821.205636574072</v>
      </c>
      <c r="T103" s="14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9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>
        <v>114</v>
      </c>
      <c r="P104">
        <v>82.61</v>
      </c>
      <c r="Q104" t="s">
        <v>8324</v>
      </c>
      <c r="R104" t="s">
        <v>8327</v>
      </c>
      <c r="S104" s="14">
        <v>41447.839722222219</v>
      </c>
      <c r="T104" s="14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9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>
        <v>114</v>
      </c>
      <c r="P105">
        <v>80.23</v>
      </c>
      <c r="Q105" t="s">
        <v>8324</v>
      </c>
      <c r="R105" t="s">
        <v>8327</v>
      </c>
      <c r="S105" s="14">
        <v>42042.197824074072</v>
      </c>
      <c r="T105" s="14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9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>
        <v>113</v>
      </c>
      <c r="P106">
        <v>83.43</v>
      </c>
      <c r="Q106" t="s">
        <v>8324</v>
      </c>
      <c r="R106" t="s">
        <v>8327</v>
      </c>
      <c r="S106" s="14">
        <v>41866.025347222225</v>
      </c>
      <c r="T106" s="14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9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>
        <v>113</v>
      </c>
      <c r="P107">
        <v>107</v>
      </c>
      <c r="Q107" t="s">
        <v>8324</v>
      </c>
      <c r="R107" t="s">
        <v>8327</v>
      </c>
      <c r="S107" s="14">
        <v>42016.050451388888</v>
      </c>
      <c r="T107" s="14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9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>
        <v>102</v>
      </c>
      <c r="P108">
        <v>66.150000000000006</v>
      </c>
      <c r="Q108" t="s">
        <v>8324</v>
      </c>
      <c r="R108" t="s">
        <v>8327</v>
      </c>
      <c r="S108" s="14">
        <v>41829.599791666667</v>
      </c>
      <c r="T108" s="14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9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>
        <v>112</v>
      </c>
      <c r="P109">
        <v>69.19</v>
      </c>
      <c r="Q109" t="s">
        <v>8324</v>
      </c>
      <c r="R109" t="s">
        <v>8327</v>
      </c>
      <c r="S109" s="14">
        <v>42762.942430555559</v>
      </c>
      <c r="T109" s="14">
        <v>42794.208333333328</v>
      </c>
    </row>
    <row r="110" spans="1:20" ht="60" x14ac:dyDescent="0.25">
      <c r="A110">
        <v>3156</v>
      </c>
      <c r="B110" s="3" t="s">
        <v>3156</v>
      </c>
      <c r="C110" s="3" t="s">
        <v>7266</v>
      </c>
      <c r="D110" s="9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>
        <v>102</v>
      </c>
      <c r="P110">
        <v>62.92</v>
      </c>
      <c r="Q110" t="s">
        <v>8324</v>
      </c>
      <c r="R110" t="s">
        <v>8327</v>
      </c>
      <c r="S110" s="14">
        <v>41026.953055555554</v>
      </c>
      <c r="T110" s="14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9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>
        <v>111</v>
      </c>
      <c r="P111">
        <v>40.630000000000003</v>
      </c>
      <c r="Q111" t="s">
        <v>8324</v>
      </c>
      <c r="R111" t="s">
        <v>8327</v>
      </c>
      <c r="S111" s="14">
        <v>42401.806562500002</v>
      </c>
      <c r="T111" s="14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9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>
        <v>100</v>
      </c>
      <c r="P112">
        <v>69.819999999999993</v>
      </c>
      <c r="Q112" t="s">
        <v>8324</v>
      </c>
      <c r="R112" t="s">
        <v>8327</v>
      </c>
      <c r="S112" s="14">
        <v>42466.558796296296</v>
      </c>
      <c r="T112" s="14"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9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>
        <v>110</v>
      </c>
      <c r="P113">
        <v>50.75</v>
      </c>
      <c r="Q113" t="s">
        <v>8324</v>
      </c>
      <c r="R113" t="s">
        <v>8327</v>
      </c>
      <c r="S113" s="14">
        <v>42061.212488425925</v>
      </c>
      <c r="T113" s="14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9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>
        <v>110</v>
      </c>
      <c r="P114">
        <v>91.3</v>
      </c>
      <c r="Q114" t="s">
        <v>8324</v>
      </c>
      <c r="R114" t="s">
        <v>8327</v>
      </c>
      <c r="S114" s="14">
        <v>40531.886886574073</v>
      </c>
      <c r="T114" s="14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9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>
        <v>109</v>
      </c>
      <c r="P115">
        <v>74.819999999999993</v>
      </c>
      <c r="Q115" t="s">
        <v>8324</v>
      </c>
      <c r="R115" t="s">
        <v>8327</v>
      </c>
      <c r="S115" s="14">
        <v>42303.672662037032</v>
      </c>
      <c r="T115" s="14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9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>
        <v>139</v>
      </c>
      <c r="P116">
        <v>116.65</v>
      </c>
      <c r="Q116" t="s">
        <v>8324</v>
      </c>
      <c r="R116" t="s">
        <v>8327</v>
      </c>
      <c r="S116" s="14">
        <v>42185.521087962959</v>
      </c>
      <c r="T116" s="14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9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>
        <v>160</v>
      </c>
      <c r="P117">
        <v>40.29</v>
      </c>
      <c r="Q117" t="s">
        <v>8324</v>
      </c>
      <c r="R117" t="s">
        <v>8327</v>
      </c>
      <c r="S117" s="14">
        <v>41793.668761574074</v>
      </c>
      <c r="T117" s="14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9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>
        <v>106</v>
      </c>
      <c r="P118">
        <v>143.11000000000001</v>
      </c>
      <c r="Q118" t="s">
        <v>8324</v>
      </c>
      <c r="R118" t="s">
        <v>8327</v>
      </c>
      <c r="S118" s="14">
        <v>41851.541585648149</v>
      </c>
      <c r="T118" s="14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9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>
        <v>106</v>
      </c>
      <c r="P119">
        <v>41.94</v>
      </c>
      <c r="Q119" t="s">
        <v>8324</v>
      </c>
      <c r="R119" t="s">
        <v>8327</v>
      </c>
      <c r="S119" s="14">
        <v>41753.593275462961</v>
      </c>
      <c r="T119" s="14">
        <v>41778.875</v>
      </c>
    </row>
    <row r="120" spans="1:20" ht="60" x14ac:dyDescent="0.25">
      <c r="A120">
        <v>3825</v>
      </c>
      <c r="B120" s="3" t="s">
        <v>3822</v>
      </c>
      <c r="C120" s="3" t="s">
        <v>7934</v>
      </c>
      <c r="D120" s="9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>
        <v>105</v>
      </c>
      <c r="P120">
        <v>107.57</v>
      </c>
      <c r="Q120" t="s">
        <v>8324</v>
      </c>
      <c r="R120" t="s">
        <v>8327</v>
      </c>
      <c r="S120" s="14">
        <v>42151.069606481484</v>
      </c>
      <c r="T120" s="14">
        <v>42172.069606481484</v>
      </c>
    </row>
    <row r="121" spans="1:20" ht="60" x14ac:dyDescent="0.25">
      <c r="A121">
        <v>3440</v>
      </c>
      <c r="B121" s="3" t="s">
        <v>3439</v>
      </c>
      <c r="C121" s="3" t="s">
        <v>7550</v>
      </c>
      <c r="D121" s="9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>
        <v>105</v>
      </c>
      <c r="P121">
        <v>64.16</v>
      </c>
      <c r="Q121" t="s">
        <v>8324</v>
      </c>
      <c r="R121" t="s">
        <v>8327</v>
      </c>
      <c r="S121" s="14">
        <v>41809.12300925926</v>
      </c>
      <c r="T121" s="14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9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>
        <v>105</v>
      </c>
      <c r="P122">
        <v>36.86</v>
      </c>
      <c r="Q122" t="s">
        <v>8324</v>
      </c>
      <c r="R122" t="s">
        <v>8327</v>
      </c>
      <c r="S122" s="14">
        <v>42558.189432870371</v>
      </c>
      <c r="T122" s="14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9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>
        <v>105</v>
      </c>
      <c r="P123">
        <v>93.43</v>
      </c>
      <c r="Q123" t="s">
        <v>8324</v>
      </c>
      <c r="R123" t="s">
        <v>8327</v>
      </c>
      <c r="S123" s="14">
        <v>42646.092812499999</v>
      </c>
      <c r="T123" s="14">
        <v>42675.207638888889</v>
      </c>
    </row>
    <row r="124" spans="1:20" ht="60" x14ac:dyDescent="0.25">
      <c r="A124">
        <v>3331</v>
      </c>
      <c r="B124" s="3" t="s">
        <v>3331</v>
      </c>
      <c r="C124" s="3" t="s">
        <v>7441</v>
      </c>
      <c r="D124" s="9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>
        <v>105</v>
      </c>
      <c r="P124">
        <v>80.400000000000006</v>
      </c>
      <c r="Q124" t="s">
        <v>8324</v>
      </c>
      <c r="R124" t="s">
        <v>8327</v>
      </c>
      <c r="S124" s="14">
        <v>42248.697754629626</v>
      </c>
      <c r="T124" s="14"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9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>
        <v>116</v>
      </c>
      <c r="P125">
        <v>50.2</v>
      </c>
      <c r="Q125" t="s">
        <v>8324</v>
      </c>
      <c r="R125" t="s">
        <v>8327</v>
      </c>
      <c r="S125" s="14">
        <v>42648.546111111107</v>
      </c>
      <c r="T125" s="14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9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>
        <v>104</v>
      </c>
      <c r="P126">
        <v>63.11</v>
      </c>
      <c r="Q126" t="s">
        <v>8324</v>
      </c>
      <c r="R126" t="s">
        <v>8327</v>
      </c>
      <c r="S126" s="14">
        <v>41827.605057870373</v>
      </c>
      <c r="T126" s="14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9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>
        <v>102</v>
      </c>
      <c r="P127">
        <v>55.01</v>
      </c>
      <c r="Q127" t="s">
        <v>8324</v>
      </c>
      <c r="R127" t="s">
        <v>8327</v>
      </c>
      <c r="S127" s="14">
        <v>42575.130057870367</v>
      </c>
      <c r="T127" s="14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9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0">
        <v>102</v>
      </c>
      <c r="P128">
        <v>58.62</v>
      </c>
      <c r="Q128" t="s">
        <v>8324</v>
      </c>
      <c r="R128" t="s">
        <v>8327</v>
      </c>
      <c r="S128" s="14">
        <v>41880.061006944445</v>
      </c>
      <c r="T128" s="14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9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0">
        <v>128</v>
      </c>
      <c r="P129">
        <v>82.26</v>
      </c>
      <c r="Q129" t="s">
        <v>8324</v>
      </c>
      <c r="R129" t="s">
        <v>8327</v>
      </c>
      <c r="S129" s="14">
        <v>42125.647534722222</v>
      </c>
      <c r="T129" s="14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9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>
        <v>127</v>
      </c>
      <c r="P130">
        <v>80.73</v>
      </c>
      <c r="Q130" t="s">
        <v>8324</v>
      </c>
      <c r="R130" t="s">
        <v>8327</v>
      </c>
      <c r="S130" s="14">
        <v>41799.685902777775</v>
      </c>
      <c r="T130" s="14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9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>
        <v>101</v>
      </c>
      <c r="P131">
        <v>110.22</v>
      </c>
      <c r="Q131" t="s">
        <v>8324</v>
      </c>
      <c r="R131" t="s">
        <v>8327</v>
      </c>
      <c r="S131" s="14">
        <v>41993.824340277773</v>
      </c>
      <c r="T131" s="14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9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>
        <v>126</v>
      </c>
      <c r="P132">
        <v>53.72</v>
      </c>
      <c r="Q132" t="s">
        <v>8324</v>
      </c>
      <c r="R132" t="s">
        <v>8327</v>
      </c>
      <c r="S132" s="14">
        <v>41829.795729166668</v>
      </c>
      <c r="T132" s="14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9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>
        <v>101</v>
      </c>
      <c r="P133">
        <v>114.55</v>
      </c>
      <c r="Q133" t="s">
        <v>8324</v>
      </c>
      <c r="R133" t="s">
        <v>8327</v>
      </c>
      <c r="S133" s="14">
        <v>41927.936157407406</v>
      </c>
      <c r="T133" s="14">
        <v>41948.977824074071</v>
      </c>
    </row>
    <row r="134" spans="1:20" ht="60" x14ac:dyDescent="0.25">
      <c r="A134">
        <v>2964</v>
      </c>
      <c r="B134" s="3" t="s">
        <v>2964</v>
      </c>
      <c r="C134" s="3" t="s">
        <v>7074</v>
      </c>
      <c r="D134" s="9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>
        <v>101</v>
      </c>
      <c r="P134">
        <v>25.69</v>
      </c>
      <c r="Q134" t="s">
        <v>8324</v>
      </c>
      <c r="R134" t="s">
        <v>8327</v>
      </c>
      <c r="S134" s="14">
        <v>41827.909942129627</v>
      </c>
      <c r="T134" s="14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9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>
        <v>100</v>
      </c>
      <c r="P135">
        <v>122.54</v>
      </c>
      <c r="Q135" t="s">
        <v>8324</v>
      </c>
      <c r="R135" t="s">
        <v>8327</v>
      </c>
      <c r="S135" s="14">
        <v>41982.688611111109</v>
      </c>
      <c r="T135" s="14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9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>
        <v>100</v>
      </c>
      <c r="P136">
        <v>200.49</v>
      </c>
      <c r="Q136" t="s">
        <v>8324</v>
      </c>
      <c r="R136" t="s">
        <v>8327</v>
      </c>
      <c r="S136" s="14">
        <v>41787.218229166669</v>
      </c>
      <c r="T136" s="14">
        <v>41817.218229166669</v>
      </c>
    </row>
    <row r="137" spans="1:20" ht="60" x14ac:dyDescent="0.25">
      <c r="A137">
        <v>3828</v>
      </c>
      <c r="B137" s="3" t="s">
        <v>3825</v>
      </c>
      <c r="C137" s="3" t="s">
        <v>7937</v>
      </c>
      <c r="D137" s="9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>
        <v>100</v>
      </c>
      <c r="P137">
        <v>178.57</v>
      </c>
      <c r="Q137" t="s">
        <v>8324</v>
      </c>
      <c r="R137" t="s">
        <v>8327</v>
      </c>
      <c r="S137" s="14">
        <v>41944.527627314819</v>
      </c>
      <c r="T137" s="14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9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>
        <v>100</v>
      </c>
      <c r="P138">
        <v>148.47999999999999</v>
      </c>
      <c r="Q138" t="s">
        <v>8324</v>
      </c>
      <c r="R138" t="s">
        <v>8327</v>
      </c>
      <c r="S138" s="14">
        <v>42062.834444444445</v>
      </c>
      <c r="T138" s="14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9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>
        <v>114</v>
      </c>
      <c r="P139">
        <v>77.34</v>
      </c>
      <c r="Q139" t="s">
        <v>8324</v>
      </c>
      <c r="R139" t="s">
        <v>8327</v>
      </c>
      <c r="S139" s="14">
        <v>41375.702210648145</v>
      </c>
      <c r="T139" s="14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9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>
        <v>155</v>
      </c>
      <c r="P140">
        <v>83.14</v>
      </c>
      <c r="Q140" t="s">
        <v>8324</v>
      </c>
      <c r="R140" t="s">
        <v>8327</v>
      </c>
      <c r="S140" s="14">
        <v>42126.87501157407</v>
      </c>
      <c r="T140" s="14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9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>
        <v>107</v>
      </c>
      <c r="P141">
        <v>100.22</v>
      </c>
      <c r="Q141" t="s">
        <v>8324</v>
      </c>
      <c r="R141" t="s">
        <v>8327</v>
      </c>
      <c r="S141" s="14">
        <v>41791.993414351848</v>
      </c>
      <c r="T141" s="14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9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>
        <v>102</v>
      </c>
      <c r="P142">
        <v>80.16</v>
      </c>
      <c r="Q142" t="s">
        <v>8324</v>
      </c>
      <c r="R142" t="s">
        <v>8327</v>
      </c>
      <c r="S142" s="14">
        <v>41841.26489583333</v>
      </c>
      <c r="T142" s="14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9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>
        <v>101</v>
      </c>
      <c r="P143">
        <v>114.13</v>
      </c>
      <c r="Q143" t="s">
        <v>8324</v>
      </c>
      <c r="R143" t="s">
        <v>8327</v>
      </c>
      <c r="S143" s="14">
        <v>41851.200150462959</v>
      </c>
      <c r="T143" s="14"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9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>
        <v>100</v>
      </c>
      <c r="P144">
        <v>65.38</v>
      </c>
      <c r="Q144" t="s">
        <v>8324</v>
      </c>
      <c r="R144" t="s">
        <v>8327</v>
      </c>
      <c r="S144" s="14">
        <v>42208.84646990741</v>
      </c>
      <c r="T144" s="14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9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>
        <v>127</v>
      </c>
      <c r="P145">
        <v>72.95</v>
      </c>
      <c r="Q145" t="s">
        <v>8324</v>
      </c>
      <c r="R145" t="s">
        <v>8327</v>
      </c>
      <c r="S145" s="14">
        <v>42420.019097222219</v>
      </c>
      <c r="T145" s="14"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9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>
        <v>111</v>
      </c>
      <c r="P146">
        <v>68.349999999999994</v>
      </c>
      <c r="Q146" t="s">
        <v>8324</v>
      </c>
      <c r="R146" t="s">
        <v>8327</v>
      </c>
      <c r="S146" s="14">
        <v>41941.75203703704</v>
      </c>
      <c r="T146" s="14">
        <v>41964.708333333328</v>
      </c>
    </row>
    <row r="147" spans="1:20" ht="60" x14ac:dyDescent="0.25">
      <c r="A147">
        <v>1291</v>
      </c>
      <c r="B147" s="3" t="s">
        <v>1292</v>
      </c>
      <c r="C147" s="3" t="s">
        <v>5401</v>
      </c>
      <c r="D147" s="9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>
        <v>146</v>
      </c>
      <c r="P147">
        <v>104.07</v>
      </c>
      <c r="Q147" t="s">
        <v>8324</v>
      </c>
      <c r="R147" t="s">
        <v>8327</v>
      </c>
      <c r="S147" s="14">
        <v>42064.652673611112</v>
      </c>
      <c r="T147" s="14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9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>
        <v>124</v>
      </c>
      <c r="P148">
        <v>135.63</v>
      </c>
      <c r="Q148" t="s">
        <v>8324</v>
      </c>
      <c r="R148" t="s">
        <v>8327</v>
      </c>
      <c r="S148" s="14">
        <v>42169.814340277779</v>
      </c>
      <c r="T148" s="14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9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>
        <v>107</v>
      </c>
      <c r="P149">
        <v>204.57</v>
      </c>
      <c r="Q149" t="s">
        <v>8324</v>
      </c>
      <c r="R149" t="s">
        <v>8327</v>
      </c>
      <c r="S149" s="14">
        <v>42611.801412037035</v>
      </c>
      <c r="T149" s="14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9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>
        <v>122</v>
      </c>
      <c r="P150">
        <v>75.09</v>
      </c>
      <c r="Q150" t="s">
        <v>8324</v>
      </c>
      <c r="R150" t="s">
        <v>8327</v>
      </c>
      <c r="S150" s="14">
        <v>42452.876909722225</v>
      </c>
      <c r="T150" s="14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9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>
        <v>106</v>
      </c>
      <c r="P151">
        <v>184.78</v>
      </c>
      <c r="Q151" t="s">
        <v>8324</v>
      </c>
      <c r="R151" t="s">
        <v>8327</v>
      </c>
      <c r="S151" s="14">
        <v>42746.057106481487</v>
      </c>
      <c r="T151" s="14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9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>
        <v>105</v>
      </c>
      <c r="P152">
        <v>136</v>
      </c>
      <c r="Q152" t="s">
        <v>8324</v>
      </c>
      <c r="R152" t="s">
        <v>8327</v>
      </c>
      <c r="S152" s="14">
        <v>42430.839398148149</v>
      </c>
      <c r="T152" s="14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9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>
        <v>139</v>
      </c>
      <c r="P153">
        <v>62.33</v>
      </c>
      <c r="Q153" t="s">
        <v>8324</v>
      </c>
      <c r="R153" t="s">
        <v>8327</v>
      </c>
      <c r="S153" s="14">
        <v>41772.685393518521</v>
      </c>
      <c r="T153" s="14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9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>
        <v>138</v>
      </c>
      <c r="P154">
        <v>109.08</v>
      </c>
      <c r="Q154" t="s">
        <v>8324</v>
      </c>
      <c r="R154" t="s">
        <v>8327</v>
      </c>
      <c r="S154" s="14">
        <v>42685.974004629628</v>
      </c>
      <c r="T154" s="14">
        <v>42710.974004629628</v>
      </c>
    </row>
    <row r="155" spans="1:20" ht="60" x14ac:dyDescent="0.25">
      <c r="A155">
        <v>3381</v>
      </c>
      <c r="B155" s="3" t="s">
        <v>3380</v>
      </c>
      <c r="C155" s="3" t="s">
        <v>7491</v>
      </c>
      <c r="D155" s="9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>
        <v>102</v>
      </c>
      <c r="P155">
        <v>85.21</v>
      </c>
      <c r="Q155" t="s">
        <v>8324</v>
      </c>
      <c r="R155" t="s">
        <v>8327</v>
      </c>
      <c r="S155" s="14">
        <v>42044.184988425928</v>
      </c>
      <c r="T155" s="14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9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>
        <v>136</v>
      </c>
      <c r="P156">
        <v>46.42</v>
      </c>
      <c r="Q156" t="s">
        <v>8324</v>
      </c>
      <c r="R156" t="s">
        <v>8327</v>
      </c>
      <c r="S156" s="14">
        <v>42102.743773148148</v>
      </c>
      <c r="T156" s="14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9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>
        <v>102</v>
      </c>
      <c r="P157">
        <v>204.05</v>
      </c>
      <c r="Q157" t="s">
        <v>8324</v>
      </c>
      <c r="R157" t="s">
        <v>8327</v>
      </c>
      <c r="S157" s="14">
        <v>42186.855879629627</v>
      </c>
      <c r="T157" s="14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9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>
        <v>108</v>
      </c>
      <c r="P158">
        <v>46.61</v>
      </c>
      <c r="Q158" t="s">
        <v>8324</v>
      </c>
      <c r="R158" t="s">
        <v>8327</v>
      </c>
      <c r="S158" s="14">
        <v>41884.056747685187</v>
      </c>
      <c r="T158" s="14">
        <v>41903.083333333336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9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0">
        <v>135</v>
      </c>
      <c r="P159">
        <v>168.75</v>
      </c>
      <c r="Q159" t="s">
        <v>8324</v>
      </c>
      <c r="R159" t="s">
        <v>8327</v>
      </c>
      <c r="S159" s="14">
        <v>42483.675208333334</v>
      </c>
      <c r="T159" s="14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9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0">
        <v>119</v>
      </c>
      <c r="P160">
        <v>176.09</v>
      </c>
      <c r="Q160" t="s">
        <v>8324</v>
      </c>
      <c r="R160" t="s">
        <v>8327</v>
      </c>
      <c r="S160" s="14">
        <v>41964.716319444444</v>
      </c>
      <c r="T160" s="14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9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>
        <v>101</v>
      </c>
      <c r="P161">
        <v>98.54</v>
      </c>
      <c r="Q161" t="s">
        <v>8324</v>
      </c>
      <c r="R161" t="s">
        <v>8327</v>
      </c>
      <c r="S161" s="14">
        <v>41829.788252314815</v>
      </c>
      <c r="T161" s="14"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9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>
        <v>101</v>
      </c>
      <c r="P162">
        <v>72.05</v>
      </c>
      <c r="Q162" t="s">
        <v>8324</v>
      </c>
      <c r="R162" t="s">
        <v>8327</v>
      </c>
      <c r="S162" s="14">
        <v>41752.83457175926</v>
      </c>
      <c r="T162" s="14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9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>
        <v>100</v>
      </c>
      <c r="P163">
        <v>65.87</v>
      </c>
      <c r="Q163" t="s">
        <v>8324</v>
      </c>
      <c r="R163" t="s">
        <v>8327</v>
      </c>
      <c r="S163" s="14">
        <v>42561.154664351852</v>
      </c>
      <c r="T163" s="14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9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>
        <v>100</v>
      </c>
      <c r="P164">
        <v>121.36</v>
      </c>
      <c r="Q164" t="s">
        <v>8324</v>
      </c>
      <c r="R164" t="s">
        <v>8327</v>
      </c>
      <c r="S164" s="14">
        <v>41995.870486111111</v>
      </c>
      <c r="T164" s="14">
        <v>42015.870486111111</v>
      </c>
    </row>
    <row r="165" spans="1:20" ht="60" x14ac:dyDescent="0.25">
      <c r="A165">
        <v>3301</v>
      </c>
      <c r="B165" s="3" t="s">
        <v>3301</v>
      </c>
      <c r="C165" s="3" t="s">
        <v>7411</v>
      </c>
      <c r="D165" s="9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>
        <v>133</v>
      </c>
      <c r="P165">
        <v>57.2</v>
      </c>
      <c r="Q165" t="s">
        <v>8324</v>
      </c>
      <c r="R165" t="s">
        <v>8327</v>
      </c>
      <c r="S165" s="14">
        <v>42538.73583333334</v>
      </c>
      <c r="T165" s="14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9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>
        <v>100</v>
      </c>
      <c r="P166">
        <v>81.67</v>
      </c>
      <c r="Q166" t="s">
        <v>8324</v>
      </c>
      <c r="R166" t="s">
        <v>8327</v>
      </c>
      <c r="S166" s="14">
        <v>42447.894432870366</v>
      </c>
      <c r="T166" s="14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9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>
        <v>105</v>
      </c>
      <c r="P167">
        <v>114.29</v>
      </c>
      <c r="Q167" t="s">
        <v>8324</v>
      </c>
      <c r="R167" t="s">
        <v>8327</v>
      </c>
      <c r="S167" s="14">
        <v>42268.009224537032</v>
      </c>
      <c r="T167" s="14"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9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>
        <v>100</v>
      </c>
      <c r="P168">
        <v>129.03</v>
      </c>
      <c r="Q168" t="s">
        <v>8324</v>
      </c>
      <c r="R168" t="s">
        <v>8327</v>
      </c>
      <c r="S168" s="14">
        <v>42676.065150462964</v>
      </c>
      <c r="T168" s="14">
        <v>42721.290972222225</v>
      </c>
    </row>
    <row r="169" spans="1:20" ht="60" x14ac:dyDescent="0.25">
      <c r="A169">
        <v>2839</v>
      </c>
      <c r="B169" s="3" t="s">
        <v>2839</v>
      </c>
      <c r="C169" s="3" t="s">
        <v>6949</v>
      </c>
      <c r="D169" s="9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>
        <v>111</v>
      </c>
      <c r="P169">
        <v>125.81</v>
      </c>
      <c r="Q169" t="s">
        <v>8324</v>
      </c>
      <c r="R169" t="s">
        <v>8327</v>
      </c>
      <c r="S169" s="14">
        <v>41853.240208333329</v>
      </c>
      <c r="T169" s="14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9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>
        <v>111</v>
      </c>
      <c r="P170">
        <v>58.79</v>
      </c>
      <c r="Q170" t="s">
        <v>8324</v>
      </c>
      <c r="R170" t="s">
        <v>8327</v>
      </c>
      <c r="S170" s="14">
        <v>42633.116851851853</v>
      </c>
      <c r="T170" s="14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9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>
        <v>109</v>
      </c>
      <c r="P171">
        <v>44.19</v>
      </c>
      <c r="Q171" t="s">
        <v>8324</v>
      </c>
      <c r="R171" t="s">
        <v>8327</v>
      </c>
      <c r="S171" s="14">
        <v>42086.614942129629</v>
      </c>
      <c r="T171" s="14">
        <v>42117.290972222225</v>
      </c>
    </row>
    <row r="172" spans="1:20" ht="60" x14ac:dyDescent="0.25">
      <c r="A172">
        <v>3210</v>
      </c>
      <c r="B172" s="3" t="s">
        <v>3210</v>
      </c>
      <c r="C172" s="3" t="s">
        <v>7320</v>
      </c>
      <c r="D172" s="9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>
        <v>126</v>
      </c>
      <c r="P172">
        <v>62.88</v>
      </c>
      <c r="Q172" t="s">
        <v>8324</v>
      </c>
      <c r="R172" t="s">
        <v>8327</v>
      </c>
      <c r="S172" s="14">
        <v>41013.936562499999</v>
      </c>
      <c r="T172" s="14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9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>
        <v>107</v>
      </c>
      <c r="P173">
        <v>62.67</v>
      </c>
      <c r="Q173" t="s">
        <v>8324</v>
      </c>
      <c r="R173" t="s">
        <v>8327</v>
      </c>
      <c r="S173" s="14">
        <v>42490.133877314816</v>
      </c>
      <c r="T173" s="14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9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>
        <v>124</v>
      </c>
      <c r="P174">
        <v>47.85</v>
      </c>
      <c r="Q174" t="s">
        <v>8324</v>
      </c>
      <c r="R174" t="s">
        <v>8327</v>
      </c>
      <c r="S174" s="14">
        <v>42584.846828703703</v>
      </c>
      <c r="T174" s="14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9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>
        <v>106</v>
      </c>
      <c r="P175">
        <v>78.94</v>
      </c>
      <c r="Q175" t="s">
        <v>8324</v>
      </c>
      <c r="R175" t="s">
        <v>8327</v>
      </c>
      <c r="S175" s="14">
        <v>42585.523842592593</v>
      </c>
      <c r="T175" s="14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9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>
        <v>108</v>
      </c>
      <c r="P176">
        <v>126.55</v>
      </c>
      <c r="Q176" t="s">
        <v>8324</v>
      </c>
      <c r="R176" t="s">
        <v>8327</v>
      </c>
      <c r="S176" s="14">
        <v>42157.591064814813</v>
      </c>
      <c r="T176" s="14"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9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>
        <v>105</v>
      </c>
      <c r="P177">
        <v>32.97</v>
      </c>
      <c r="Q177" t="s">
        <v>8324</v>
      </c>
      <c r="R177" t="s">
        <v>8327</v>
      </c>
      <c r="S177" s="14">
        <v>42148.676851851851</v>
      </c>
      <c r="T177" s="14">
        <v>42170.676851851851</v>
      </c>
    </row>
    <row r="178" spans="1:20" ht="60" x14ac:dyDescent="0.25">
      <c r="A178">
        <v>3821</v>
      </c>
      <c r="B178" s="3" t="s">
        <v>3818</v>
      </c>
      <c r="C178" s="3" t="s">
        <v>7930</v>
      </c>
      <c r="D178" s="9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>
        <v>105</v>
      </c>
      <c r="P178">
        <v>79.540000000000006</v>
      </c>
      <c r="Q178" t="s">
        <v>8324</v>
      </c>
      <c r="R178" t="s">
        <v>8327</v>
      </c>
      <c r="S178" s="14">
        <v>42341.180636574078</v>
      </c>
      <c r="T178" s="14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9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>
        <v>121</v>
      </c>
      <c r="P179">
        <v>125.38</v>
      </c>
      <c r="Q179" t="s">
        <v>8324</v>
      </c>
      <c r="R179" t="s">
        <v>8327</v>
      </c>
      <c r="S179" s="14">
        <v>42087.768055555556</v>
      </c>
      <c r="T179" s="14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9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>
        <v>128</v>
      </c>
      <c r="P180">
        <v>37.21</v>
      </c>
      <c r="Q180" t="s">
        <v>8324</v>
      </c>
      <c r="R180" t="s">
        <v>8327</v>
      </c>
      <c r="S180" s="14">
        <v>42693.742604166662</v>
      </c>
      <c r="T180" s="14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9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>
        <v>118</v>
      </c>
      <c r="P181">
        <v>57.26</v>
      </c>
      <c r="Q181" t="s">
        <v>8324</v>
      </c>
      <c r="R181" t="s">
        <v>8327</v>
      </c>
      <c r="S181" s="14">
        <v>42147.826840277776</v>
      </c>
      <c r="T181" s="14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9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>
        <v>101</v>
      </c>
      <c r="P182">
        <v>33.99</v>
      </c>
      <c r="Q182" t="s">
        <v>8324</v>
      </c>
      <c r="R182" t="s">
        <v>8327</v>
      </c>
      <c r="S182" s="14">
        <v>40478.263923611114</v>
      </c>
      <c r="T182" s="14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9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>
        <v>101</v>
      </c>
      <c r="P183">
        <v>88.25</v>
      </c>
      <c r="Q183" t="s">
        <v>8324</v>
      </c>
      <c r="R183" t="s">
        <v>8327</v>
      </c>
      <c r="S183" s="14">
        <v>41820.62809027778</v>
      </c>
      <c r="T183" s="14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9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>
        <v>100</v>
      </c>
      <c r="P184">
        <v>103.35</v>
      </c>
      <c r="Q184" t="s">
        <v>8324</v>
      </c>
      <c r="R184" t="s">
        <v>8327</v>
      </c>
      <c r="S184" s="14">
        <v>41862.83997685185</v>
      </c>
      <c r="T184" s="14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9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>
        <v>117</v>
      </c>
      <c r="P185">
        <v>100.17</v>
      </c>
      <c r="Q185" t="s">
        <v>8324</v>
      </c>
      <c r="R185" t="s">
        <v>8327</v>
      </c>
      <c r="S185" s="14">
        <v>41947.762592592589</v>
      </c>
      <c r="T185" s="14">
        <v>41987.762592592597</v>
      </c>
    </row>
    <row r="186" spans="1:20" ht="60" x14ac:dyDescent="0.25">
      <c r="A186">
        <v>3299</v>
      </c>
      <c r="B186" s="3" t="s">
        <v>3299</v>
      </c>
      <c r="C186" s="3" t="s">
        <v>7409</v>
      </c>
      <c r="D186" s="9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>
        <v>116</v>
      </c>
      <c r="P186">
        <v>55.33</v>
      </c>
      <c r="Q186" t="s">
        <v>8324</v>
      </c>
      <c r="R186" t="s">
        <v>8327</v>
      </c>
      <c r="S186" s="14">
        <v>42261.917395833334</v>
      </c>
      <c r="T186" s="14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9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>
        <v>116</v>
      </c>
      <c r="P187">
        <v>63.36</v>
      </c>
      <c r="Q187" t="s">
        <v>8324</v>
      </c>
      <c r="R187" t="s">
        <v>8327</v>
      </c>
      <c r="S187" s="14">
        <v>41839.175706018519</v>
      </c>
      <c r="T187" s="14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9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>
        <v>105</v>
      </c>
      <c r="P188">
        <v>86.23</v>
      </c>
      <c r="Q188" t="s">
        <v>8324</v>
      </c>
      <c r="R188" t="s">
        <v>8327</v>
      </c>
      <c r="S188" s="14">
        <v>42165.993125000001</v>
      </c>
      <c r="T188" s="14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9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>
        <v>115</v>
      </c>
      <c r="P189">
        <v>110.97</v>
      </c>
      <c r="Q189" t="s">
        <v>8324</v>
      </c>
      <c r="R189" t="s">
        <v>8327</v>
      </c>
      <c r="S189" s="14">
        <v>42430.040798611109</v>
      </c>
      <c r="T189" s="14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9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>
        <v>114</v>
      </c>
      <c r="P190">
        <v>113.57</v>
      </c>
      <c r="Q190" t="s">
        <v>8324</v>
      </c>
      <c r="R190" t="s">
        <v>8327</v>
      </c>
      <c r="S190" s="14">
        <v>42026.88118055556</v>
      </c>
      <c r="T190" s="14"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9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>
        <v>110</v>
      </c>
      <c r="P191">
        <v>45.88</v>
      </c>
      <c r="Q191" t="s">
        <v>8324</v>
      </c>
      <c r="R191" t="s">
        <v>8327</v>
      </c>
      <c r="S191" s="14">
        <v>42206.835370370376</v>
      </c>
      <c r="T191" s="14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9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>
        <v>113</v>
      </c>
      <c r="P192">
        <v>49.06</v>
      </c>
      <c r="Q192" t="s">
        <v>8324</v>
      </c>
      <c r="R192" t="s">
        <v>8327</v>
      </c>
      <c r="S192" s="14">
        <v>42483.015694444446</v>
      </c>
      <c r="T192" s="14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9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>
        <v>113</v>
      </c>
      <c r="P193">
        <v>99.5</v>
      </c>
      <c r="Q193" t="s">
        <v>8324</v>
      </c>
      <c r="R193" t="s">
        <v>8327</v>
      </c>
      <c r="S193" s="14">
        <v>42627.454097222217</v>
      </c>
      <c r="T193" s="14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9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>
        <v>102</v>
      </c>
      <c r="P194">
        <v>99</v>
      </c>
      <c r="Q194" t="s">
        <v>8324</v>
      </c>
      <c r="R194" t="s">
        <v>8327</v>
      </c>
      <c r="S194" s="14">
        <v>42460.335312499999</v>
      </c>
      <c r="T194" s="14">
        <v>42488.249305555553</v>
      </c>
    </row>
    <row r="195" spans="1:20" ht="60" x14ac:dyDescent="0.25">
      <c r="A195">
        <v>3322</v>
      </c>
      <c r="B195" s="3" t="s">
        <v>3322</v>
      </c>
      <c r="C195" s="3" t="s">
        <v>7432</v>
      </c>
      <c r="D195" s="9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>
        <v>102</v>
      </c>
      <c r="P195">
        <v>145.65</v>
      </c>
      <c r="Q195" t="s">
        <v>8324</v>
      </c>
      <c r="R195" t="s">
        <v>8327</v>
      </c>
      <c r="S195" s="14">
        <v>42521.010370370372</v>
      </c>
      <c r="T195" s="14">
        <v>42543.163194444445</v>
      </c>
    </row>
    <row r="196" spans="1:20" ht="60" x14ac:dyDescent="0.25">
      <c r="A196">
        <v>3661</v>
      </c>
      <c r="B196" s="3" t="s">
        <v>3658</v>
      </c>
      <c r="C196" s="3" t="s">
        <v>7771</v>
      </c>
      <c r="D196" s="9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>
        <v>111</v>
      </c>
      <c r="P196">
        <v>92.5</v>
      </c>
      <c r="Q196" t="s">
        <v>8324</v>
      </c>
      <c r="R196" t="s">
        <v>8327</v>
      </c>
      <c r="S196" s="14">
        <v>42447.896666666667</v>
      </c>
      <c r="T196" s="14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9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>
        <v>111</v>
      </c>
      <c r="P197">
        <v>63.85</v>
      </c>
      <c r="Q197" t="s">
        <v>8324</v>
      </c>
      <c r="R197" t="s">
        <v>8327</v>
      </c>
      <c r="S197" s="14">
        <v>42171.824884259258</v>
      </c>
      <c r="T197" s="14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9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>
        <v>111</v>
      </c>
      <c r="P198">
        <v>77.19</v>
      </c>
      <c r="Q198" t="s">
        <v>8324</v>
      </c>
      <c r="R198" t="s">
        <v>8327</v>
      </c>
      <c r="S198" s="14">
        <v>41974.898599537039</v>
      </c>
      <c r="T198" s="14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9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0">
        <v>100</v>
      </c>
      <c r="P199">
        <v>67.650000000000006</v>
      </c>
      <c r="Q199" t="s">
        <v>8324</v>
      </c>
      <c r="R199" t="s">
        <v>8327</v>
      </c>
      <c r="S199" s="14">
        <v>42171.725416666668</v>
      </c>
      <c r="T199" s="14">
        <v>42201.725416666668</v>
      </c>
    </row>
    <row r="200" spans="1:20" ht="60" x14ac:dyDescent="0.25">
      <c r="A200">
        <v>3513</v>
      </c>
      <c r="B200" s="3" t="s">
        <v>3512</v>
      </c>
      <c r="C200" s="3" t="s">
        <v>7623</v>
      </c>
      <c r="D200" s="9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0">
        <v>118</v>
      </c>
      <c r="P200">
        <v>75.34</v>
      </c>
      <c r="Q200" t="s">
        <v>8324</v>
      </c>
      <c r="R200" t="s">
        <v>8327</v>
      </c>
      <c r="S200" s="14">
        <v>41781.096203703702</v>
      </c>
      <c r="T200" s="14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9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>
        <v>110</v>
      </c>
      <c r="P201">
        <v>47.03</v>
      </c>
      <c r="Q201" t="s">
        <v>8324</v>
      </c>
      <c r="R201" t="s">
        <v>8327</v>
      </c>
      <c r="S201" s="14">
        <v>42619.935694444444</v>
      </c>
      <c r="T201" s="14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9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>
        <v>109</v>
      </c>
      <c r="P202">
        <v>136.46</v>
      </c>
      <c r="Q202" t="s">
        <v>8324</v>
      </c>
      <c r="R202" t="s">
        <v>8327</v>
      </c>
      <c r="S202" s="14">
        <v>42219.915856481486</v>
      </c>
      <c r="T202" s="14">
        <v>42240.083333333328</v>
      </c>
    </row>
    <row r="203" spans="1:20" ht="60" x14ac:dyDescent="0.25">
      <c r="A203">
        <v>3410</v>
      </c>
      <c r="B203" s="3" t="s">
        <v>3409</v>
      </c>
      <c r="C203" s="3" t="s">
        <v>7520</v>
      </c>
      <c r="D203" s="9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>
        <v>109</v>
      </c>
      <c r="P203">
        <v>81.38</v>
      </c>
      <c r="Q203" t="s">
        <v>8324</v>
      </c>
      <c r="R203" t="s">
        <v>8327</v>
      </c>
      <c r="S203" s="14">
        <v>42500.041550925926</v>
      </c>
      <c r="T203" s="14">
        <v>42527.291666666672</v>
      </c>
    </row>
    <row r="204" spans="1:20" ht="60" x14ac:dyDescent="0.25">
      <c r="A204">
        <v>3583</v>
      </c>
      <c r="B204" s="3" t="s">
        <v>3582</v>
      </c>
      <c r="C204" s="3" t="s">
        <v>7693</v>
      </c>
      <c r="D204" s="9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>
        <v>109</v>
      </c>
      <c r="P204">
        <v>135.63</v>
      </c>
      <c r="Q204" t="s">
        <v>8324</v>
      </c>
      <c r="R204" t="s">
        <v>8327</v>
      </c>
      <c r="S204" s="14">
        <v>42418.425983796296</v>
      </c>
      <c r="T204" s="14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9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>
        <v>100</v>
      </c>
      <c r="P205">
        <v>74.53</v>
      </c>
      <c r="Q205" t="s">
        <v>8324</v>
      </c>
      <c r="R205" t="s">
        <v>8327</v>
      </c>
      <c r="S205" s="14">
        <v>41852.658310185187</v>
      </c>
      <c r="T205" s="14">
        <v>41882.658310185187</v>
      </c>
    </row>
    <row r="206" spans="1:20" ht="60" x14ac:dyDescent="0.25">
      <c r="A206">
        <v>3509</v>
      </c>
      <c r="B206" s="3" t="s">
        <v>3508</v>
      </c>
      <c r="C206" s="3" t="s">
        <v>7619</v>
      </c>
      <c r="D206" s="9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>
        <v>106</v>
      </c>
      <c r="P206">
        <v>96.67</v>
      </c>
      <c r="Q206" t="s">
        <v>8324</v>
      </c>
      <c r="R206" t="s">
        <v>8327</v>
      </c>
      <c r="S206" s="14">
        <v>41950.859560185185</v>
      </c>
      <c r="T206" s="14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9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>
        <v>113</v>
      </c>
      <c r="P207">
        <v>50.4</v>
      </c>
      <c r="Q207" t="s">
        <v>8324</v>
      </c>
      <c r="R207" t="s">
        <v>8327</v>
      </c>
      <c r="S207" s="14">
        <v>42458.641724537039</v>
      </c>
      <c r="T207" s="14"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9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>
        <v>105</v>
      </c>
      <c r="P208">
        <v>47.88</v>
      </c>
      <c r="Q208" t="s">
        <v>8324</v>
      </c>
      <c r="R208" t="s">
        <v>8327</v>
      </c>
      <c r="S208" s="14">
        <v>42016.938692129625</v>
      </c>
      <c r="T208" s="14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9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>
        <v>105</v>
      </c>
      <c r="P209">
        <v>80.72</v>
      </c>
      <c r="Q209" t="s">
        <v>8324</v>
      </c>
      <c r="R209" t="s">
        <v>8327</v>
      </c>
      <c r="S209" s="14">
        <v>42545.774189814809</v>
      </c>
      <c r="T209" s="14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9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>
        <v>104</v>
      </c>
      <c r="P210">
        <v>111.89</v>
      </c>
      <c r="Q210" t="s">
        <v>8324</v>
      </c>
      <c r="R210" t="s">
        <v>8327</v>
      </c>
      <c r="S210" s="14">
        <v>41937.95344907407</v>
      </c>
      <c r="T210" s="14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9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>
        <v>125</v>
      </c>
      <c r="P211">
        <v>37.14</v>
      </c>
      <c r="Q211" t="s">
        <v>8324</v>
      </c>
      <c r="R211" t="s">
        <v>8327</v>
      </c>
      <c r="S211" s="14">
        <v>42270.582141203704</v>
      </c>
      <c r="T211" s="14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9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0">
        <v>124</v>
      </c>
      <c r="P212">
        <v>50.9</v>
      </c>
      <c r="Q212" t="s">
        <v>8324</v>
      </c>
      <c r="R212" t="s">
        <v>8327</v>
      </c>
      <c r="S212" s="14">
        <v>41772.105937500004</v>
      </c>
      <c r="T212" s="14"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9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0">
        <v>104</v>
      </c>
      <c r="P213">
        <v>70.569999999999993</v>
      </c>
      <c r="Q213" t="s">
        <v>8324</v>
      </c>
      <c r="R213" t="s">
        <v>8327</v>
      </c>
      <c r="S213" s="14">
        <v>42675.832465277781</v>
      </c>
      <c r="T213" s="14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9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>
        <v>119</v>
      </c>
      <c r="P214">
        <v>49.69</v>
      </c>
      <c r="Q214" t="s">
        <v>8324</v>
      </c>
      <c r="R214" t="s">
        <v>8327</v>
      </c>
      <c r="S214" s="14">
        <v>42050.008368055554</v>
      </c>
      <c r="T214" s="14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9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>
        <v>103</v>
      </c>
      <c r="P215">
        <v>66.959999999999994</v>
      </c>
      <c r="Q215" t="s">
        <v>8324</v>
      </c>
      <c r="R215" t="s">
        <v>8327</v>
      </c>
      <c r="S215" s="14">
        <v>42125.772812499999</v>
      </c>
      <c r="T215" s="14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9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>
        <v>102</v>
      </c>
      <c r="P216">
        <v>235.46</v>
      </c>
      <c r="Q216" t="s">
        <v>8324</v>
      </c>
      <c r="R216" t="s">
        <v>8327</v>
      </c>
      <c r="S216" s="14">
        <v>42055.277199074073</v>
      </c>
      <c r="T216" s="14"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9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>
        <v>102</v>
      </c>
      <c r="P217">
        <v>55.6</v>
      </c>
      <c r="Q217" t="s">
        <v>8324</v>
      </c>
      <c r="R217" t="s">
        <v>8327</v>
      </c>
      <c r="S217" s="14">
        <v>42270.7269212963</v>
      </c>
      <c r="T217" s="14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9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>
        <v>102</v>
      </c>
      <c r="P218">
        <v>203.2</v>
      </c>
      <c r="Q218" t="s">
        <v>8324</v>
      </c>
      <c r="R218" t="s">
        <v>8327</v>
      </c>
      <c r="S218" s="14">
        <v>42380.884872685187</v>
      </c>
      <c r="T218" s="14"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9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>
        <v>102</v>
      </c>
      <c r="P219">
        <v>105</v>
      </c>
      <c r="Q219" t="s">
        <v>8324</v>
      </c>
      <c r="R219" t="s">
        <v>8327</v>
      </c>
      <c r="S219" s="14">
        <v>41829.734259259261</v>
      </c>
      <c r="T219" s="14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9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>
        <v>101</v>
      </c>
      <c r="P220">
        <v>126.46</v>
      </c>
      <c r="Q220" t="s">
        <v>8324</v>
      </c>
      <c r="R220" t="s">
        <v>8327</v>
      </c>
      <c r="S220" s="14">
        <v>42056.013124999998</v>
      </c>
      <c r="T220" s="14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9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>
        <v>101</v>
      </c>
      <c r="P221">
        <v>131.91</v>
      </c>
      <c r="Q221" t="s">
        <v>8324</v>
      </c>
      <c r="R221" t="s">
        <v>8327</v>
      </c>
      <c r="S221" s="14">
        <v>41862.864675925928</v>
      </c>
      <c r="T221" s="14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9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>
        <v>101</v>
      </c>
      <c r="P222">
        <v>84.17</v>
      </c>
      <c r="Q222" t="s">
        <v>8324</v>
      </c>
      <c r="R222" t="s">
        <v>8327</v>
      </c>
      <c r="S222" s="14">
        <v>42205.710879629631</v>
      </c>
      <c r="T222" s="14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9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>
        <v>101</v>
      </c>
      <c r="P223">
        <v>64.47</v>
      </c>
      <c r="Q223" t="s">
        <v>8324</v>
      </c>
      <c r="R223" t="s">
        <v>8327</v>
      </c>
      <c r="S223" s="14">
        <v>42053.671666666662</v>
      </c>
      <c r="T223" s="14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9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0">
        <v>100</v>
      </c>
      <c r="P224">
        <v>272.73</v>
      </c>
      <c r="Q224" t="s">
        <v>8324</v>
      </c>
      <c r="R224" t="s">
        <v>8327</v>
      </c>
      <c r="S224" s="14">
        <v>41758.839675925927</v>
      </c>
      <c r="T224" s="14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9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0">
        <v>120</v>
      </c>
      <c r="P225">
        <v>88.24</v>
      </c>
      <c r="Q225" t="s">
        <v>8324</v>
      </c>
      <c r="R225" t="s">
        <v>8327</v>
      </c>
      <c r="S225" s="14">
        <v>41828.736921296295</v>
      </c>
      <c r="T225" s="14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9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>
        <v>117</v>
      </c>
      <c r="P226">
        <v>57.55</v>
      </c>
      <c r="Q226" t="s">
        <v>8324</v>
      </c>
      <c r="R226" t="s">
        <v>8327</v>
      </c>
      <c r="S226" s="14">
        <v>41781.666770833333</v>
      </c>
      <c r="T226" s="14">
        <v>41811.666770833333</v>
      </c>
    </row>
    <row r="227" spans="1:20" ht="60" x14ac:dyDescent="0.25">
      <c r="A227">
        <v>3705</v>
      </c>
      <c r="B227" s="3" t="s">
        <v>3702</v>
      </c>
      <c r="C227" s="3" t="s">
        <v>7815</v>
      </c>
      <c r="D227" s="9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>
        <v>103</v>
      </c>
      <c r="P227">
        <v>83.57</v>
      </c>
      <c r="Q227" t="s">
        <v>8324</v>
      </c>
      <c r="R227" t="s">
        <v>8327</v>
      </c>
      <c r="S227" s="14">
        <v>41792.542986111112</v>
      </c>
      <c r="T227" s="14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9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>
        <v>108</v>
      </c>
      <c r="P228">
        <v>83.51</v>
      </c>
      <c r="Q228" t="s">
        <v>8324</v>
      </c>
      <c r="R228" t="s">
        <v>8327</v>
      </c>
      <c r="S228" s="14">
        <v>42268.127696759257</v>
      </c>
      <c r="T228" s="14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9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>
        <v>339</v>
      </c>
      <c r="P229">
        <v>62.59</v>
      </c>
      <c r="Q229" t="s">
        <v>8324</v>
      </c>
      <c r="R229" t="s">
        <v>8327</v>
      </c>
      <c r="S229" s="14">
        <v>42462.140868055561</v>
      </c>
      <c r="T229" s="14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9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>
        <v>287</v>
      </c>
      <c r="P230">
        <v>58.57</v>
      </c>
      <c r="Q230" t="s">
        <v>8324</v>
      </c>
      <c r="R230" t="s">
        <v>8327</v>
      </c>
      <c r="S230" s="14">
        <v>42451.095856481479</v>
      </c>
      <c r="T230" s="14"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9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>
        <v>110</v>
      </c>
      <c r="P231">
        <v>77.22</v>
      </c>
      <c r="Q231" t="s">
        <v>8324</v>
      </c>
      <c r="R231" t="s">
        <v>8327</v>
      </c>
      <c r="S231" s="14">
        <v>41898.168125000004</v>
      </c>
      <c r="T231" s="14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9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>
        <v>114</v>
      </c>
      <c r="P232">
        <v>64.91</v>
      </c>
      <c r="Q232" t="s">
        <v>8324</v>
      </c>
      <c r="R232" t="s">
        <v>8327</v>
      </c>
      <c r="S232" s="14">
        <v>42506.760405092587</v>
      </c>
      <c r="T232" s="14"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9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>
        <v>112</v>
      </c>
      <c r="P233">
        <v>41.24</v>
      </c>
      <c r="Q233" t="s">
        <v>8324</v>
      </c>
      <c r="R233" t="s">
        <v>8327</v>
      </c>
      <c r="S233" s="14">
        <v>42284.516064814816</v>
      </c>
      <c r="T233" s="14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9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>
        <v>140</v>
      </c>
      <c r="P234">
        <v>50.98</v>
      </c>
      <c r="Q234" t="s">
        <v>8324</v>
      </c>
      <c r="R234" t="s">
        <v>8327</v>
      </c>
      <c r="S234" s="14">
        <v>42016.706678240742</v>
      </c>
      <c r="T234" s="14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9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>
        <v>110</v>
      </c>
      <c r="P235">
        <v>61.02</v>
      </c>
      <c r="Q235" t="s">
        <v>8324</v>
      </c>
      <c r="R235" t="s">
        <v>8327</v>
      </c>
      <c r="S235" s="14">
        <v>42264.29178240741</v>
      </c>
      <c r="T235" s="14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9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>
        <v>109</v>
      </c>
      <c r="P236">
        <v>40.07</v>
      </c>
      <c r="Q236" t="s">
        <v>8324</v>
      </c>
      <c r="R236" t="s">
        <v>8327</v>
      </c>
      <c r="S236" s="14">
        <v>41491.79478009259</v>
      </c>
      <c r="T236" s="14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9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>
        <v>108</v>
      </c>
      <c r="P237">
        <v>47.46</v>
      </c>
      <c r="Q237" t="s">
        <v>8324</v>
      </c>
      <c r="R237" t="s">
        <v>8327</v>
      </c>
      <c r="S237" s="14">
        <v>41759.13962962963</v>
      </c>
      <c r="T237" s="14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9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>
        <v>107</v>
      </c>
      <c r="P238">
        <v>37.590000000000003</v>
      </c>
      <c r="Q238" t="s">
        <v>8324</v>
      </c>
      <c r="R238" t="s">
        <v>8327</v>
      </c>
      <c r="S238" s="14">
        <v>41766.80572916667</v>
      </c>
      <c r="T238" s="14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9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>
        <v>106</v>
      </c>
      <c r="P239">
        <v>64.63</v>
      </c>
      <c r="Q239" t="s">
        <v>8324</v>
      </c>
      <c r="R239" t="s">
        <v>8327</v>
      </c>
      <c r="S239" s="14">
        <v>42170.910231481481</v>
      </c>
      <c r="T239" s="14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9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>
        <v>146</v>
      </c>
      <c r="P240">
        <v>292.77999999999997</v>
      </c>
      <c r="Q240" t="s">
        <v>8324</v>
      </c>
      <c r="R240" t="s">
        <v>8327</v>
      </c>
      <c r="S240" s="14">
        <v>41822.57503472222</v>
      </c>
      <c r="T240" s="14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9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>
        <v>175</v>
      </c>
      <c r="P241">
        <v>48.7</v>
      </c>
      <c r="Q241" t="s">
        <v>8324</v>
      </c>
      <c r="R241" t="s">
        <v>8327</v>
      </c>
      <c r="S241" s="14">
        <v>42493.219236111108</v>
      </c>
      <c r="T241" s="14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9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>
        <v>104</v>
      </c>
      <c r="P242">
        <v>866.67</v>
      </c>
      <c r="Q242" t="s">
        <v>8324</v>
      </c>
      <c r="R242" t="s">
        <v>8327</v>
      </c>
      <c r="S242" s="14">
        <v>42321.101759259262</v>
      </c>
      <c r="T242" s="14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9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>
        <v>104</v>
      </c>
      <c r="P243">
        <v>66.510000000000005</v>
      </c>
      <c r="Q243" t="s">
        <v>8324</v>
      </c>
      <c r="R243" t="s">
        <v>8327</v>
      </c>
      <c r="S243" s="14">
        <v>41760.935706018521</v>
      </c>
      <c r="T243" s="14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9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>
        <v>103</v>
      </c>
      <c r="P244">
        <v>52.55</v>
      </c>
      <c r="Q244" t="s">
        <v>8324</v>
      </c>
      <c r="R244" t="s">
        <v>8327</v>
      </c>
      <c r="S244" s="14">
        <v>42016.800208333334</v>
      </c>
      <c r="T244" s="14">
        <v>42032.916666666672</v>
      </c>
    </row>
    <row r="245" spans="1:20" ht="60" x14ac:dyDescent="0.25">
      <c r="A245">
        <v>3441</v>
      </c>
      <c r="B245" s="3" t="s">
        <v>3440</v>
      </c>
      <c r="C245" s="3" t="s">
        <v>7551</v>
      </c>
      <c r="D245" s="9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>
        <v>103</v>
      </c>
      <c r="P245">
        <v>59.65</v>
      </c>
      <c r="Q245" t="s">
        <v>8324</v>
      </c>
      <c r="R245" t="s">
        <v>8327</v>
      </c>
      <c r="S245" s="14">
        <v>42294.429641203707</v>
      </c>
      <c r="T245" s="14"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9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>
        <v>103</v>
      </c>
      <c r="P246">
        <v>77.73</v>
      </c>
      <c r="Q246" t="s">
        <v>8324</v>
      </c>
      <c r="R246" t="s">
        <v>8327</v>
      </c>
      <c r="S246" s="14">
        <v>42417.585532407407</v>
      </c>
      <c r="T246" s="14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9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0">
        <v>102</v>
      </c>
      <c r="P247">
        <v>121.9</v>
      </c>
      <c r="Q247" t="s">
        <v>8324</v>
      </c>
      <c r="R247" t="s">
        <v>8327</v>
      </c>
      <c r="S247" s="14">
        <v>42451.496817129635</v>
      </c>
      <c r="T247" s="14"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9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0">
        <v>128</v>
      </c>
      <c r="P248">
        <v>60.95</v>
      </c>
      <c r="Q248" t="s">
        <v>8324</v>
      </c>
      <c r="R248" t="s">
        <v>8327</v>
      </c>
      <c r="S248" s="14">
        <v>42590.90425925926</v>
      </c>
      <c r="T248" s="14"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9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0">
        <v>102</v>
      </c>
      <c r="P249">
        <v>47.41</v>
      </c>
      <c r="Q249" t="s">
        <v>8324</v>
      </c>
      <c r="R249" t="s">
        <v>8327</v>
      </c>
      <c r="S249" s="14">
        <v>42203.680300925931</v>
      </c>
      <c r="T249" s="14">
        <v>42221.774999999994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9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0">
        <v>171</v>
      </c>
      <c r="P250">
        <v>44.91</v>
      </c>
      <c r="Q250" t="s">
        <v>8324</v>
      </c>
      <c r="R250" t="s">
        <v>8327</v>
      </c>
      <c r="S250" s="14">
        <v>42283.864351851851</v>
      </c>
      <c r="T250" s="14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9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>
        <v>127</v>
      </c>
      <c r="P251">
        <v>72.709999999999994</v>
      </c>
      <c r="Q251" t="s">
        <v>8324</v>
      </c>
      <c r="R251" t="s">
        <v>8327</v>
      </c>
      <c r="S251" s="14">
        <v>41988.829942129625</v>
      </c>
      <c r="T251" s="14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9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>
        <v>101</v>
      </c>
      <c r="P252">
        <v>66.45</v>
      </c>
      <c r="Q252" t="s">
        <v>8324</v>
      </c>
      <c r="R252" t="s">
        <v>8327</v>
      </c>
      <c r="S252" s="14">
        <v>42513.045798611114</v>
      </c>
      <c r="T252" s="14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9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>
        <v>101</v>
      </c>
      <c r="P253">
        <v>35.49</v>
      </c>
      <c r="Q253" t="s">
        <v>8324</v>
      </c>
      <c r="R253" t="s">
        <v>8327</v>
      </c>
      <c r="S253" s="14">
        <v>42144.041851851856</v>
      </c>
      <c r="T253" s="14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9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>
        <v>101</v>
      </c>
      <c r="P254">
        <v>63</v>
      </c>
      <c r="Q254" t="s">
        <v>8324</v>
      </c>
      <c r="R254" t="s">
        <v>8327</v>
      </c>
      <c r="S254" s="14">
        <v>41897.602037037039</v>
      </c>
      <c r="T254" s="14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9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>
        <v>100</v>
      </c>
      <c r="P255">
        <v>61</v>
      </c>
      <c r="Q255" t="s">
        <v>8324</v>
      </c>
      <c r="R255" t="s">
        <v>8327</v>
      </c>
      <c r="S255" s="14">
        <v>42664.809560185182</v>
      </c>
      <c r="T255" s="14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9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>
        <v>100</v>
      </c>
      <c r="P256">
        <v>50</v>
      </c>
      <c r="Q256" t="s">
        <v>8324</v>
      </c>
      <c r="R256" t="s">
        <v>8327</v>
      </c>
      <c r="S256" s="14">
        <v>42675.057997685188</v>
      </c>
      <c r="T256" s="14">
        <v>42705.099664351852</v>
      </c>
    </row>
    <row r="257" spans="1:20" ht="60" x14ac:dyDescent="0.25">
      <c r="A257">
        <v>3516</v>
      </c>
      <c r="B257" s="3" t="s">
        <v>3515</v>
      </c>
      <c r="C257" s="3" t="s">
        <v>7626</v>
      </c>
      <c r="D257" s="9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>
        <v>100</v>
      </c>
      <c r="P257">
        <v>227.27</v>
      </c>
      <c r="Q257" t="s">
        <v>8324</v>
      </c>
      <c r="R257" t="s">
        <v>8327</v>
      </c>
      <c r="S257" s="14">
        <v>41856.010069444441</v>
      </c>
      <c r="T257" s="14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9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>
        <v>100</v>
      </c>
      <c r="P258">
        <v>104.17</v>
      </c>
      <c r="Q258" t="s">
        <v>8324</v>
      </c>
      <c r="R258" t="s">
        <v>8327</v>
      </c>
      <c r="S258" s="14">
        <v>42040.831678240742</v>
      </c>
      <c r="T258" s="14"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9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>
        <v>121</v>
      </c>
      <c r="P259">
        <v>40.85</v>
      </c>
      <c r="Q259" t="s">
        <v>8324</v>
      </c>
      <c r="R259" t="s">
        <v>8327</v>
      </c>
      <c r="S259" s="14">
        <v>42282.768414351856</v>
      </c>
      <c r="T259" s="14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9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>
        <v>120</v>
      </c>
      <c r="P260">
        <v>104.57</v>
      </c>
      <c r="Q260" t="s">
        <v>8324</v>
      </c>
      <c r="R260" t="s">
        <v>8327</v>
      </c>
      <c r="S260" s="14">
        <v>42494.683634259258</v>
      </c>
      <c r="T260" s="14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9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>
        <v>120</v>
      </c>
      <c r="P261">
        <v>44.54</v>
      </c>
      <c r="Q261" t="s">
        <v>8324</v>
      </c>
      <c r="R261" t="s">
        <v>8327</v>
      </c>
      <c r="S261" s="14">
        <v>41842.607592592591</v>
      </c>
      <c r="T261" s="14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9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>
        <v>131</v>
      </c>
      <c r="P262">
        <v>41.42</v>
      </c>
      <c r="Q262" t="s">
        <v>8324</v>
      </c>
      <c r="R262" t="s">
        <v>8327</v>
      </c>
      <c r="S262" s="14">
        <v>41891.665324074071</v>
      </c>
      <c r="T262" s="14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9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>
        <v>116</v>
      </c>
      <c r="P263">
        <v>80.03</v>
      </c>
      <c r="Q263" t="s">
        <v>8324</v>
      </c>
      <c r="R263" t="s">
        <v>8327</v>
      </c>
      <c r="S263" s="14">
        <v>42382.244409722218</v>
      </c>
      <c r="T263" s="14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9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>
        <v>110</v>
      </c>
      <c r="P264">
        <v>51.22</v>
      </c>
      <c r="Q264" t="s">
        <v>8324</v>
      </c>
      <c r="R264" t="s">
        <v>8327</v>
      </c>
      <c r="S264" s="14">
        <v>41960.119085648148</v>
      </c>
      <c r="T264" s="14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9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>
        <v>115</v>
      </c>
      <c r="P265">
        <v>79.31</v>
      </c>
      <c r="Q265" t="s">
        <v>8324</v>
      </c>
      <c r="R265" t="s">
        <v>8327</v>
      </c>
      <c r="S265" s="14">
        <v>40923.729953703703</v>
      </c>
      <c r="T265" s="14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9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>
        <v>114</v>
      </c>
      <c r="P266">
        <v>87.96</v>
      </c>
      <c r="Q266" t="s">
        <v>8324</v>
      </c>
      <c r="R266" t="s">
        <v>8327</v>
      </c>
      <c r="S266" s="14">
        <v>41976.331979166673</v>
      </c>
      <c r="T266" s="14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9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t="s">
        <v>8324</v>
      </c>
      <c r="R267" t="s">
        <v>8327</v>
      </c>
      <c r="S267" s="14">
        <v>42053.916921296302</v>
      </c>
      <c r="T267" s="14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9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>
        <v>112</v>
      </c>
      <c r="P268">
        <v>31.62</v>
      </c>
      <c r="Q268" t="s">
        <v>8324</v>
      </c>
      <c r="R268" t="s">
        <v>8327</v>
      </c>
      <c r="S268" s="14">
        <v>41789.080370370371</v>
      </c>
      <c r="T268" s="14">
        <v>41822.166666666664</v>
      </c>
    </row>
    <row r="269" spans="1:20" ht="60" x14ac:dyDescent="0.25">
      <c r="A269">
        <v>3679</v>
      </c>
      <c r="B269" s="3" t="s">
        <v>3676</v>
      </c>
      <c r="C269" s="3" t="s">
        <v>7789</v>
      </c>
      <c r="D269" s="9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>
        <v>110</v>
      </c>
      <c r="P269">
        <v>73.400000000000006</v>
      </c>
      <c r="Q269" t="s">
        <v>8324</v>
      </c>
      <c r="R269" t="s">
        <v>8327</v>
      </c>
      <c r="S269" s="14">
        <v>41786.761354166665</v>
      </c>
      <c r="T269" s="14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9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>
        <v>110</v>
      </c>
      <c r="P270">
        <v>52.21</v>
      </c>
      <c r="Q270" t="s">
        <v>8324</v>
      </c>
      <c r="R270" t="s">
        <v>8327</v>
      </c>
      <c r="S270" s="14">
        <v>42380.581180555557</v>
      </c>
      <c r="T270" s="14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9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>
        <v>115</v>
      </c>
      <c r="P271">
        <v>39.67</v>
      </c>
      <c r="Q271" t="s">
        <v>8324</v>
      </c>
      <c r="R271" t="s">
        <v>8327</v>
      </c>
      <c r="S271" s="14">
        <v>41477.930914351848</v>
      </c>
      <c r="T271" s="14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9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>
        <v>108</v>
      </c>
      <c r="P272">
        <v>113.42</v>
      </c>
      <c r="Q272" t="s">
        <v>8324</v>
      </c>
      <c r="R272" t="s">
        <v>8327</v>
      </c>
      <c r="S272" s="14">
        <v>42171.034861111111</v>
      </c>
      <c r="T272" s="14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9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>
        <v>108</v>
      </c>
      <c r="P273">
        <v>89.67</v>
      </c>
      <c r="Q273" t="s">
        <v>8324</v>
      </c>
      <c r="R273" t="s">
        <v>8327</v>
      </c>
      <c r="S273" s="14">
        <v>42183.231006944443</v>
      </c>
      <c r="T273" s="14">
        <v>42228.231006944443</v>
      </c>
    </row>
    <row r="274" spans="1:20" ht="60" x14ac:dyDescent="0.25">
      <c r="A274">
        <v>3817</v>
      </c>
      <c r="B274" s="3" t="s">
        <v>3814</v>
      </c>
      <c r="C274" s="3" t="s">
        <v>7927</v>
      </c>
      <c r="D274" s="9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>
        <v>107</v>
      </c>
      <c r="P274">
        <v>107.25</v>
      </c>
      <c r="Q274" t="s">
        <v>8324</v>
      </c>
      <c r="R274" t="s">
        <v>8327</v>
      </c>
      <c r="S274" s="14">
        <v>42284.69694444444</v>
      </c>
      <c r="T274" s="14"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9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0">
        <v>143</v>
      </c>
      <c r="P275">
        <v>164.62</v>
      </c>
      <c r="Q275" t="s">
        <v>8324</v>
      </c>
      <c r="R275" t="s">
        <v>8327</v>
      </c>
      <c r="S275" s="14">
        <v>42171.317442129628</v>
      </c>
      <c r="T275" s="14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9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0">
        <v>102</v>
      </c>
      <c r="P276">
        <v>164.62</v>
      </c>
      <c r="Q276" t="s">
        <v>8324</v>
      </c>
      <c r="R276" t="s">
        <v>8327</v>
      </c>
      <c r="S276" s="14">
        <v>42411.942291666666</v>
      </c>
      <c r="T276" s="14"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9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>
        <v>101</v>
      </c>
      <c r="P277">
        <v>78.52</v>
      </c>
      <c r="Q277" t="s">
        <v>8324</v>
      </c>
      <c r="R277" t="s">
        <v>8327</v>
      </c>
      <c r="S277" s="14">
        <v>42497.275706018518</v>
      </c>
      <c r="T277" s="14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9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>
        <v>106</v>
      </c>
      <c r="P278">
        <v>60.29</v>
      </c>
      <c r="Q278" t="s">
        <v>8324</v>
      </c>
      <c r="R278" t="s">
        <v>8327</v>
      </c>
      <c r="S278" s="14">
        <v>42132.036168981482</v>
      </c>
      <c r="T278" s="14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9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>
        <v>105</v>
      </c>
      <c r="P279">
        <v>123.94</v>
      </c>
      <c r="Q279" t="s">
        <v>8324</v>
      </c>
      <c r="R279" t="s">
        <v>8327</v>
      </c>
      <c r="S279" s="14">
        <v>42694.110185185185</v>
      </c>
      <c r="T279" s="14">
        <v>42709.041666666672</v>
      </c>
    </row>
    <row r="280" spans="1:20" ht="60" x14ac:dyDescent="0.25">
      <c r="A280">
        <v>3814</v>
      </c>
      <c r="B280" s="3" t="s">
        <v>3811</v>
      </c>
      <c r="C280" s="3" t="s">
        <v>7924</v>
      </c>
      <c r="D280" s="9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>
        <v>140</v>
      </c>
      <c r="P280">
        <v>61.82</v>
      </c>
      <c r="Q280" t="s">
        <v>8324</v>
      </c>
      <c r="R280" t="s">
        <v>8327</v>
      </c>
      <c r="S280" s="14">
        <v>42058.904074074075</v>
      </c>
      <c r="T280" s="14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9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0">
        <v>105</v>
      </c>
      <c r="P281">
        <v>51.22</v>
      </c>
      <c r="Q281" t="s">
        <v>8324</v>
      </c>
      <c r="R281" t="s">
        <v>8327</v>
      </c>
      <c r="S281" s="14">
        <v>41946.644745370373</v>
      </c>
      <c r="T281" s="14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9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0">
        <v>300</v>
      </c>
      <c r="P282">
        <v>53.85</v>
      </c>
      <c r="Q282" t="s">
        <v>8324</v>
      </c>
      <c r="R282" t="s">
        <v>8327</v>
      </c>
      <c r="S282" s="14">
        <v>41810.142199074071</v>
      </c>
      <c r="T282" s="14">
        <v>41824.142199074071</v>
      </c>
    </row>
    <row r="283" spans="1:20" ht="60" x14ac:dyDescent="0.25">
      <c r="A283">
        <v>3303</v>
      </c>
      <c r="B283" s="3" t="s">
        <v>3303</v>
      </c>
      <c r="C283" s="3" t="s">
        <v>7413</v>
      </c>
      <c r="D283" s="9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>
        <v>116</v>
      </c>
      <c r="P283">
        <v>59.6</v>
      </c>
      <c r="Q283" t="s">
        <v>8324</v>
      </c>
      <c r="R283" t="s">
        <v>8327</v>
      </c>
      <c r="S283" s="14">
        <v>42056.65143518518</v>
      </c>
      <c r="T283" s="14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9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>
        <v>115</v>
      </c>
      <c r="P284">
        <v>53.23</v>
      </c>
      <c r="Q284" t="s">
        <v>8324</v>
      </c>
      <c r="R284" t="s">
        <v>8327</v>
      </c>
      <c r="S284" s="14">
        <v>42128.736608796295</v>
      </c>
      <c r="T284" s="14"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9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>
        <v>103</v>
      </c>
      <c r="P285">
        <v>68.67</v>
      </c>
      <c r="Q285" t="s">
        <v>8324</v>
      </c>
      <c r="R285" t="s">
        <v>8327</v>
      </c>
      <c r="S285" s="14">
        <v>42121.756921296299</v>
      </c>
      <c r="T285" s="14">
        <v>42156.208333333328</v>
      </c>
    </row>
    <row r="286" spans="1:20" ht="60" x14ac:dyDescent="0.25">
      <c r="A286">
        <v>1301</v>
      </c>
      <c r="B286" s="3" t="s">
        <v>1302</v>
      </c>
      <c r="C286" s="3" t="s">
        <v>5411</v>
      </c>
      <c r="D286" s="9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>
        <v>103</v>
      </c>
      <c r="P286">
        <v>70.86</v>
      </c>
      <c r="Q286" t="s">
        <v>8324</v>
      </c>
      <c r="R286" t="s">
        <v>8327</v>
      </c>
      <c r="S286" s="14">
        <v>42195.749745370369</v>
      </c>
      <c r="T286" s="14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9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>
        <v>103</v>
      </c>
      <c r="P287">
        <v>102.5</v>
      </c>
      <c r="Q287" t="s">
        <v>8324</v>
      </c>
      <c r="R287" t="s">
        <v>8327</v>
      </c>
      <c r="S287" s="14">
        <v>42550.701886574068</v>
      </c>
      <c r="T287" s="14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9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>
        <v>103</v>
      </c>
      <c r="P288">
        <v>73.209999999999994</v>
      </c>
      <c r="Q288" t="s">
        <v>8324</v>
      </c>
      <c r="R288" t="s">
        <v>8327</v>
      </c>
      <c r="S288" s="14">
        <v>42591.899988425925</v>
      </c>
      <c r="T288" s="14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9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>
        <v>102</v>
      </c>
      <c r="P289">
        <v>52.49</v>
      </c>
      <c r="Q289" t="s">
        <v>8324</v>
      </c>
      <c r="R289" t="s">
        <v>8327</v>
      </c>
      <c r="S289" s="14">
        <v>42503.559467592597</v>
      </c>
      <c r="T289" s="14"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9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>
        <v>102</v>
      </c>
      <c r="P290">
        <v>88.74</v>
      </c>
      <c r="Q290" t="s">
        <v>8324</v>
      </c>
      <c r="R290" t="s">
        <v>8327</v>
      </c>
      <c r="S290" s="14">
        <v>41928.170497685183</v>
      </c>
      <c r="T290" s="14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9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>
        <v>102</v>
      </c>
      <c r="P291">
        <v>106.84</v>
      </c>
      <c r="Q291" t="s">
        <v>8324</v>
      </c>
      <c r="R291" t="s">
        <v>8327</v>
      </c>
      <c r="S291" s="14">
        <v>42505.738032407404</v>
      </c>
      <c r="T291" s="14"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9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>
        <v>101</v>
      </c>
      <c r="P292">
        <v>63.28</v>
      </c>
      <c r="Q292" t="s">
        <v>8324</v>
      </c>
      <c r="R292" t="s">
        <v>8327</v>
      </c>
      <c r="S292" s="14">
        <v>42155.142638888887</v>
      </c>
      <c r="T292" s="14">
        <v>42215.142638888887</v>
      </c>
    </row>
    <row r="293" spans="1:20" ht="60" x14ac:dyDescent="0.25">
      <c r="A293">
        <v>1284</v>
      </c>
      <c r="B293" s="3" t="s">
        <v>1285</v>
      </c>
      <c r="C293" s="3" t="s">
        <v>5394</v>
      </c>
      <c r="D293" s="9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>
        <v>101</v>
      </c>
      <c r="P293">
        <v>65.16</v>
      </c>
      <c r="Q293" t="s">
        <v>8324</v>
      </c>
      <c r="R293" t="s">
        <v>8327</v>
      </c>
      <c r="S293" s="14">
        <v>42712.23474537037</v>
      </c>
      <c r="T293" s="14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9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0">
        <v>126</v>
      </c>
      <c r="P294">
        <v>55.97</v>
      </c>
      <c r="Q294" t="s">
        <v>8324</v>
      </c>
      <c r="R294" t="s">
        <v>8327</v>
      </c>
      <c r="S294" s="14">
        <v>42592.066921296297</v>
      </c>
      <c r="T294" s="14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9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0">
        <v>101</v>
      </c>
      <c r="P295">
        <v>61.06</v>
      </c>
      <c r="Q295" t="s">
        <v>8324</v>
      </c>
      <c r="R295" t="s">
        <v>8327</v>
      </c>
      <c r="S295" s="14">
        <v>42632.348310185189</v>
      </c>
      <c r="T295" s="14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9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>
        <v>133</v>
      </c>
      <c r="P296">
        <v>38.5</v>
      </c>
      <c r="Q296" t="s">
        <v>8324</v>
      </c>
      <c r="R296" t="s">
        <v>8327</v>
      </c>
      <c r="S296" s="14">
        <v>40884.066678240742</v>
      </c>
      <c r="T296" s="14"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9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>
        <v>100</v>
      </c>
      <c r="P297">
        <v>133.33000000000001</v>
      </c>
      <c r="Q297" t="s">
        <v>8324</v>
      </c>
      <c r="R297" t="s">
        <v>8327</v>
      </c>
      <c r="S297" s="14">
        <v>41953.8675</v>
      </c>
      <c r="T297" s="14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9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>
        <v>100</v>
      </c>
      <c r="P298">
        <v>95.24</v>
      </c>
      <c r="Q298" t="s">
        <v>8324</v>
      </c>
      <c r="R298" t="s">
        <v>8327</v>
      </c>
      <c r="S298" s="14">
        <v>41839.730937500004</v>
      </c>
      <c r="T298" s="14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9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>
        <v>100</v>
      </c>
      <c r="P299">
        <v>68.97</v>
      </c>
      <c r="Q299" t="s">
        <v>8324</v>
      </c>
      <c r="R299" t="s">
        <v>8327</v>
      </c>
      <c r="S299" s="14">
        <v>42460.741747685184</v>
      </c>
      <c r="T299" s="14">
        <v>42511.165972222225</v>
      </c>
    </row>
    <row r="300" spans="1:20" ht="60" x14ac:dyDescent="0.25">
      <c r="A300">
        <v>3383</v>
      </c>
      <c r="B300" s="3" t="s">
        <v>3382</v>
      </c>
      <c r="C300" s="3" t="s">
        <v>7493</v>
      </c>
      <c r="D300" s="9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>
        <v>112</v>
      </c>
      <c r="P300">
        <v>65.17</v>
      </c>
      <c r="Q300" t="s">
        <v>8324</v>
      </c>
      <c r="R300" t="s">
        <v>8327</v>
      </c>
      <c r="S300" s="14">
        <v>42524.782638888893</v>
      </c>
      <c r="T300" s="14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9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>
        <v>125</v>
      </c>
      <c r="P301">
        <v>36.08</v>
      </c>
      <c r="Q301" t="s">
        <v>8324</v>
      </c>
      <c r="R301" t="s">
        <v>8327</v>
      </c>
      <c r="S301" s="14">
        <v>42709.134780092587</v>
      </c>
      <c r="T301" s="14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9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>
        <v>186</v>
      </c>
      <c r="P302">
        <v>80.87</v>
      </c>
      <c r="Q302" t="s">
        <v>8324</v>
      </c>
      <c r="R302" t="s">
        <v>8327</v>
      </c>
      <c r="S302" s="14">
        <v>42552.048356481479</v>
      </c>
      <c r="T302" s="14">
        <v>42573.226388888885</v>
      </c>
    </row>
    <row r="303" spans="1:20" ht="60" x14ac:dyDescent="0.25">
      <c r="A303">
        <v>3443</v>
      </c>
      <c r="B303" s="3" t="s">
        <v>3442</v>
      </c>
      <c r="C303" s="3" t="s">
        <v>7553</v>
      </c>
      <c r="D303" s="9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>
        <v>186</v>
      </c>
      <c r="P303">
        <v>41.22</v>
      </c>
      <c r="Q303" t="s">
        <v>8324</v>
      </c>
      <c r="R303" t="s">
        <v>8327</v>
      </c>
      <c r="S303" s="14">
        <v>41861.524837962963</v>
      </c>
      <c r="T303" s="14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9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>
        <v>141</v>
      </c>
      <c r="P304">
        <v>67.959999999999994</v>
      </c>
      <c r="Q304" t="s">
        <v>8324</v>
      </c>
      <c r="R304" t="s">
        <v>8327</v>
      </c>
      <c r="S304" s="14">
        <v>42072.576249999998</v>
      </c>
      <c r="T304" s="14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9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>
        <v>122</v>
      </c>
      <c r="P305">
        <v>70.23</v>
      </c>
      <c r="Q305" t="s">
        <v>8324</v>
      </c>
      <c r="R305" t="s">
        <v>8327</v>
      </c>
      <c r="S305" s="14">
        <v>42054.849050925928</v>
      </c>
      <c r="T305" s="14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9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>
        <v>121</v>
      </c>
      <c r="P306">
        <v>140</v>
      </c>
      <c r="Q306" t="s">
        <v>8324</v>
      </c>
      <c r="R306" t="s">
        <v>8327</v>
      </c>
      <c r="S306" s="14">
        <v>41879.913761574076</v>
      </c>
      <c r="T306" s="14"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9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>
        <v>100</v>
      </c>
      <c r="P307">
        <v>150.41999999999999</v>
      </c>
      <c r="Q307" t="s">
        <v>8324</v>
      </c>
      <c r="R307" t="s">
        <v>8327</v>
      </c>
      <c r="S307" s="14">
        <v>42017.88045138889</v>
      </c>
      <c r="T307" s="14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9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>
        <v>120</v>
      </c>
      <c r="P308">
        <v>58.06</v>
      </c>
      <c r="Q308" t="s">
        <v>8324</v>
      </c>
      <c r="R308" t="s">
        <v>8327</v>
      </c>
      <c r="S308" s="14">
        <v>41940.598182870373</v>
      </c>
      <c r="T308" s="14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9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>
        <v>119</v>
      </c>
      <c r="P309">
        <v>48.34</v>
      </c>
      <c r="Q309" t="s">
        <v>8324</v>
      </c>
      <c r="R309" t="s">
        <v>8327</v>
      </c>
      <c r="S309" s="14">
        <v>41807.690081018518</v>
      </c>
      <c r="T309" s="14"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9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>
        <v>118</v>
      </c>
      <c r="P310">
        <v>67.92</v>
      </c>
      <c r="Q310" t="s">
        <v>8324</v>
      </c>
      <c r="R310" t="s">
        <v>8327</v>
      </c>
      <c r="S310" s="14">
        <v>42690.334317129629</v>
      </c>
      <c r="T310" s="14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9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>
        <v>100</v>
      </c>
      <c r="P311">
        <v>37.78</v>
      </c>
      <c r="Q311" t="s">
        <v>8324</v>
      </c>
      <c r="R311" t="s">
        <v>8327</v>
      </c>
      <c r="S311" s="14">
        <v>41894.91375</v>
      </c>
      <c r="T311" s="14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9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>
        <v>109</v>
      </c>
      <c r="P312">
        <v>34.409999999999997</v>
      </c>
      <c r="Q312" t="s">
        <v>8324</v>
      </c>
      <c r="R312" t="s">
        <v>8327</v>
      </c>
      <c r="S312" s="14">
        <v>42511.741944444439</v>
      </c>
      <c r="T312" s="14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9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>
        <v>111</v>
      </c>
      <c r="P313">
        <v>83.05</v>
      </c>
      <c r="Q313" t="s">
        <v>8324</v>
      </c>
      <c r="R313" t="s">
        <v>8327</v>
      </c>
      <c r="S313" s="14">
        <v>42146.731087962966</v>
      </c>
      <c r="T313" s="14"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9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>
        <v>101</v>
      </c>
      <c r="P314">
        <v>55.33</v>
      </c>
      <c r="Q314" t="s">
        <v>8324</v>
      </c>
      <c r="R314" t="s">
        <v>8327</v>
      </c>
      <c r="S314" s="14">
        <v>42372.693055555559</v>
      </c>
      <c r="T314" s="14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9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>
        <v>110</v>
      </c>
      <c r="P315">
        <v>50.02</v>
      </c>
      <c r="Q315" t="s">
        <v>8324</v>
      </c>
      <c r="R315" t="s">
        <v>8327</v>
      </c>
      <c r="S315" s="14">
        <v>41893.783553240741</v>
      </c>
      <c r="T315" s="14">
        <v>41914.597916666666</v>
      </c>
    </row>
    <row r="316" spans="1:20" ht="60" x14ac:dyDescent="0.25">
      <c r="A316">
        <v>3346</v>
      </c>
      <c r="B316" s="3" t="s">
        <v>3346</v>
      </c>
      <c r="C316" s="3" t="s">
        <v>7456</v>
      </c>
      <c r="D316" s="9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>
        <v>110</v>
      </c>
      <c r="P316">
        <v>91.67</v>
      </c>
      <c r="Q316" t="s">
        <v>8324</v>
      </c>
      <c r="R316" t="s">
        <v>8327</v>
      </c>
      <c r="S316" s="14">
        <v>42054.024421296301</v>
      </c>
      <c r="T316" s="14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9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>
        <v>109</v>
      </c>
      <c r="P317">
        <v>41.92</v>
      </c>
      <c r="Q317" t="s">
        <v>8324</v>
      </c>
      <c r="R317" t="s">
        <v>8327</v>
      </c>
      <c r="S317" s="14">
        <v>42162.729548611111</v>
      </c>
      <c r="T317" s="14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9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>
        <v>135</v>
      </c>
      <c r="P318">
        <v>89.79</v>
      </c>
      <c r="Q318" t="s">
        <v>8324</v>
      </c>
      <c r="R318" t="s">
        <v>8327</v>
      </c>
      <c r="S318" s="14">
        <v>42374.911226851851</v>
      </c>
      <c r="T318" s="14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9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>
        <v>161</v>
      </c>
      <c r="P319">
        <v>57.5</v>
      </c>
      <c r="Q319" t="s">
        <v>8324</v>
      </c>
      <c r="R319" t="s">
        <v>8327</v>
      </c>
      <c r="S319" s="14">
        <v>42446.943831018521</v>
      </c>
      <c r="T319" s="14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9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>
        <v>106</v>
      </c>
      <c r="P320">
        <v>36.07</v>
      </c>
      <c r="Q320" t="s">
        <v>8324</v>
      </c>
      <c r="R320" t="s">
        <v>8327</v>
      </c>
      <c r="S320" s="14">
        <v>41923.921643518523</v>
      </c>
      <c r="T320" s="14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9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>
        <v>104</v>
      </c>
      <c r="P321">
        <v>55.89</v>
      </c>
      <c r="Q321" t="s">
        <v>8324</v>
      </c>
      <c r="R321" t="s">
        <v>8327</v>
      </c>
      <c r="S321" s="14">
        <v>41764.44663194444</v>
      </c>
      <c r="T321" s="14"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9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>
        <v>102</v>
      </c>
      <c r="P322">
        <v>69.819999999999993</v>
      </c>
      <c r="Q322" t="s">
        <v>8324</v>
      </c>
      <c r="R322" t="s">
        <v>8327</v>
      </c>
      <c r="S322" s="14">
        <v>41815.774826388886</v>
      </c>
      <c r="T322" s="14"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9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>
        <v>153</v>
      </c>
      <c r="P323">
        <v>109.57</v>
      </c>
      <c r="Q323" t="s">
        <v>8324</v>
      </c>
      <c r="R323" t="s">
        <v>8327</v>
      </c>
      <c r="S323" s="14">
        <v>42513.110787037032</v>
      </c>
      <c r="T323" s="14">
        <v>42534.708333333328</v>
      </c>
    </row>
    <row r="324" spans="1:20" ht="60" x14ac:dyDescent="0.25">
      <c r="A324">
        <v>3452</v>
      </c>
      <c r="B324" s="3" t="s">
        <v>3451</v>
      </c>
      <c r="C324" s="3" t="s">
        <v>7562</v>
      </c>
      <c r="D324" s="9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>
        <v>153</v>
      </c>
      <c r="P324">
        <v>41.41</v>
      </c>
      <c r="Q324" t="s">
        <v>8324</v>
      </c>
      <c r="R324" t="s">
        <v>8327</v>
      </c>
      <c r="S324" s="14">
        <v>41820.639189814814</v>
      </c>
      <c r="T324" s="14"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9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>
        <v>102</v>
      </c>
      <c r="P325">
        <v>61.1</v>
      </c>
      <c r="Q325" t="s">
        <v>8324</v>
      </c>
      <c r="R325" t="s">
        <v>8327</v>
      </c>
      <c r="S325" s="14">
        <v>41753.515856481477</v>
      </c>
      <c r="T325" s="14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9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>
        <v>101</v>
      </c>
      <c r="P326">
        <v>75.5</v>
      </c>
      <c r="Q326" t="s">
        <v>8324</v>
      </c>
      <c r="R326" t="s">
        <v>8327</v>
      </c>
      <c r="S326" s="14">
        <v>41775.858564814815</v>
      </c>
      <c r="T326" s="14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9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>
        <v>100</v>
      </c>
      <c r="P327">
        <v>51.72</v>
      </c>
      <c r="Q327" t="s">
        <v>8324</v>
      </c>
      <c r="R327" t="s">
        <v>8327</v>
      </c>
      <c r="S327" s="14">
        <v>41848.866157407407</v>
      </c>
      <c r="T327" s="14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9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>
        <v>171</v>
      </c>
      <c r="P328">
        <v>68.25</v>
      </c>
      <c r="Q328" t="s">
        <v>8324</v>
      </c>
      <c r="R328" t="s">
        <v>8327</v>
      </c>
      <c r="S328" s="14">
        <v>42532.052523148144</v>
      </c>
      <c r="T328" s="14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9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>
        <v>116</v>
      </c>
      <c r="P329">
        <v>44.33</v>
      </c>
      <c r="Q329" t="s">
        <v>8324</v>
      </c>
      <c r="R329" t="s">
        <v>8327</v>
      </c>
      <c r="S329" s="14">
        <v>42155.920219907406</v>
      </c>
      <c r="T329" s="14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9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>
        <v>105</v>
      </c>
      <c r="P330">
        <v>47</v>
      </c>
      <c r="Q330" t="s">
        <v>8324</v>
      </c>
      <c r="R330" t="s">
        <v>8327</v>
      </c>
      <c r="S330" s="14">
        <v>42018.94159722222</v>
      </c>
      <c r="T330" s="14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9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>
        <v>131</v>
      </c>
      <c r="P331">
        <v>50.46</v>
      </c>
      <c r="Q331" t="s">
        <v>8324</v>
      </c>
      <c r="R331" t="s">
        <v>8327</v>
      </c>
      <c r="S331" s="14">
        <v>42463.81385416667</v>
      </c>
      <c r="T331" s="14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9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>
        <v>104</v>
      </c>
      <c r="P332">
        <v>52</v>
      </c>
      <c r="Q332" t="s">
        <v>8324</v>
      </c>
      <c r="R332" t="s">
        <v>8327</v>
      </c>
      <c r="S332" s="14">
        <v>41226.017361111109</v>
      </c>
      <c r="T332" s="14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9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>
        <v>123</v>
      </c>
      <c r="P333">
        <v>43.2</v>
      </c>
      <c r="Q333" t="s">
        <v>8324</v>
      </c>
      <c r="R333" t="s">
        <v>8327</v>
      </c>
      <c r="S333" s="14">
        <v>42556.504490740743</v>
      </c>
      <c r="T333" s="14">
        <v>42595.290972222225</v>
      </c>
    </row>
    <row r="334" spans="1:20" x14ac:dyDescent="0.25">
      <c r="A334">
        <v>3531</v>
      </c>
      <c r="B334" s="3" t="s">
        <v>3530</v>
      </c>
      <c r="C334" s="3" t="s">
        <v>7641</v>
      </c>
      <c r="D334" s="9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>
        <v>128</v>
      </c>
      <c r="P334">
        <v>49.23</v>
      </c>
      <c r="Q334" t="s">
        <v>8324</v>
      </c>
      <c r="R334" t="s">
        <v>8327</v>
      </c>
      <c r="S334" s="14">
        <v>42521.654328703706</v>
      </c>
      <c r="T334" s="14"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9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>
        <v>128</v>
      </c>
      <c r="P335">
        <v>47.22</v>
      </c>
      <c r="Q335" t="s">
        <v>8324</v>
      </c>
      <c r="R335" t="s">
        <v>8327</v>
      </c>
      <c r="S335" s="14">
        <v>42443.802361111113</v>
      </c>
      <c r="T335" s="14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9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>
        <v>126</v>
      </c>
      <c r="P336">
        <v>74.12</v>
      </c>
      <c r="Q336" t="s">
        <v>8324</v>
      </c>
      <c r="R336" t="s">
        <v>8327</v>
      </c>
      <c r="S336" s="14">
        <v>41891.96503472222</v>
      </c>
      <c r="T336" s="14">
        <v>41901</v>
      </c>
    </row>
    <row r="337" spans="1:20" ht="60" x14ac:dyDescent="0.25">
      <c r="A337">
        <v>3832</v>
      </c>
      <c r="B337" s="3" t="s">
        <v>3829</v>
      </c>
      <c r="C337" s="3" t="s">
        <v>7941</v>
      </c>
      <c r="D337" s="9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>
        <v>105</v>
      </c>
      <c r="P337">
        <v>139.56</v>
      </c>
      <c r="Q337" t="s">
        <v>8324</v>
      </c>
      <c r="R337" t="s">
        <v>8327</v>
      </c>
      <c r="S337" s="14">
        <v>42375.114988425921</v>
      </c>
      <c r="T337" s="14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9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>
        <v>100</v>
      </c>
      <c r="P338">
        <v>62.5</v>
      </c>
      <c r="Q338" t="s">
        <v>8324</v>
      </c>
      <c r="R338" t="s">
        <v>8327</v>
      </c>
      <c r="S338" s="14">
        <v>41788.58997685185</v>
      </c>
      <c r="T338" s="14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9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>
        <v>156</v>
      </c>
      <c r="P339">
        <v>51.92</v>
      </c>
      <c r="Q339" t="s">
        <v>8324</v>
      </c>
      <c r="R339" t="s">
        <v>8327</v>
      </c>
      <c r="S339" s="14">
        <v>42360.887835648144</v>
      </c>
      <c r="T339" s="14">
        <v>42390.887835648144</v>
      </c>
    </row>
    <row r="340" spans="1:20" ht="60" x14ac:dyDescent="0.25">
      <c r="A340">
        <v>3591</v>
      </c>
      <c r="B340" s="3" t="s">
        <v>3590</v>
      </c>
      <c r="C340" s="3" t="s">
        <v>7701</v>
      </c>
      <c r="D340" s="9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>
        <v>175</v>
      </c>
      <c r="P340">
        <v>68.06</v>
      </c>
      <c r="Q340" t="s">
        <v>8324</v>
      </c>
      <c r="R340" t="s">
        <v>8327</v>
      </c>
      <c r="S340" s="14">
        <v>42003.948425925926</v>
      </c>
      <c r="T340" s="14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9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>
        <v>163</v>
      </c>
      <c r="P341">
        <v>58.1</v>
      </c>
      <c r="Q341" t="s">
        <v>8324</v>
      </c>
      <c r="R341" t="s">
        <v>8327</v>
      </c>
      <c r="S341" s="14">
        <v>40644.159259259257</v>
      </c>
      <c r="T341" s="14">
        <v>40666.165972222225</v>
      </c>
    </row>
    <row r="342" spans="1:20" ht="60" x14ac:dyDescent="0.25">
      <c r="A342">
        <v>2962</v>
      </c>
      <c r="B342" s="3" t="s">
        <v>2962</v>
      </c>
      <c r="C342" s="3" t="s">
        <v>7072</v>
      </c>
      <c r="D342" s="9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>
        <v>122</v>
      </c>
      <c r="P342">
        <v>60.9</v>
      </c>
      <c r="Q342" t="s">
        <v>8324</v>
      </c>
      <c r="R342" t="s">
        <v>8327</v>
      </c>
      <c r="S342" s="14">
        <v>42036.24428240741</v>
      </c>
      <c r="T342" s="14">
        <v>42064.290972222225</v>
      </c>
    </row>
    <row r="343" spans="1:20" ht="60" x14ac:dyDescent="0.25">
      <c r="A343">
        <v>3458</v>
      </c>
      <c r="B343" s="3" t="s">
        <v>3457</v>
      </c>
      <c r="C343" s="3" t="s">
        <v>7568</v>
      </c>
      <c r="D343" s="9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>
        <v>124</v>
      </c>
      <c r="P343">
        <v>45.04</v>
      </c>
      <c r="Q343" t="s">
        <v>8324</v>
      </c>
      <c r="R343" t="s">
        <v>8327</v>
      </c>
      <c r="S343" s="14">
        <v>42011.202581018515</v>
      </c>
      <c r="T343" s="14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9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0">
        <v>120</v>
      </c>
      <c r="P344">
        <v>66.67</v>
      </c>
      <c r="Q344" t="s">
        <v>8324</v>
      </c>
      <c r="R344" t="s">
        <v>8327</v>
      </c>
      <c r="S344" s="14">
        <v>42026.924976851849</v>
      </c>
      <c r="T344" s="14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9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0">
        <v>100</v>
      </c>
      <c r="P345">
        <v>31.58</v>
      </c>
      <c r="Q345" t="s">
        <v>8324</v>
      </c>
      <c r="R345" t="s">
        <v>8327</v>
      </c>
      <c r="S345" s="14">
        <v>41822.90488425926</v>
      </c>
      <c r="T345" s="14"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9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>
        <v>120</v>
      </c>
      <c r="P346">
        <v>31.5</v>
      </c>
      <c r="Q346" t="s">
        <v>8324</v>
      </c>
      <c r="R346" t="s">
        <v>8327</v>
      </c>
      <c r="S346" s="14">
        <v>41808.198518518519</v>
      </c>
      <c r="T346" s="14">
        <v>41838.198518518519</v>
      </c>
    </row>
    <row r="347" spans="1:20" ht="60" x14ac:dyDescent="0.25">
      <c r="A347">
        <v>3565</v>
      </c>
      <c r="B347" s="3" t="s">
        <v>3564</v>
      </c>
      <c r="C347" s="3" t="s">
        <v>7675</v>
      </c>
      <c r="D347" s="9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>
        <v>131</v>
      </c>
      <c r="P347">
        <v>97.92</v>
      </c>
      <c r="Q347" t="s">
        <v>8324</v>
      </c>
      <c r="R347" t="s">
        <v>8327</v>
      </c>
      <c r="S347" s="14">
        <v>41974.743148148147</v>
      </c>
      <c r="T347" s="14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9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>
        <v>119</v>
      </c>
      <c r="P348">
        <v>42.3</v>
      </c>
      <c r="Q348" t="s">
        <v>8324</v>
      </c>
      <c r="R348" t="s">
        <v>8327</v>
      </c>
      <c r="S348" s="14">
        <v>41884.599849537037</v>
      </c>
      <c r="T348" s="14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9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>
        <v>113</v>
      </c>
      <c r="P349">
        <v>66.47</v>
      </c>
      <c r="Q349" t="s">
        <v>8324</v>
      </c>
      <c r="R349" t="s">
        <v>8327</v>
      </c>
      <c r="S349" s="14">
        <v>42661.132245370376</v>
      </c>
      <c r="T349" s="14"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9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>
        <v>102</v>
      </c>
      <c r="P350">
        <v>59.21</v>
      </c>
      <c r="Q350" t="s">
        <v>8324</v>
      </c>
      <c r="R350" t="s">
        <v>8327</v>
      </c>
      <c r="S350" s="14">
        <v>42073.660694444443</v>
      </c>
      <c r="T350" s="14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9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>
        <v>112</v>
      </c>
      <c r="P351">
        <v>58.95</v>
      </c>
      <c r="Q351" t="s">
        <v>8324</v>
      </c>
      <c r="R351" t="s">
        <v>8327</v>
      </c>
      <c r="S351" s="14">
        <v>42572.61681712963</v>
      </c>
      <c r="T351" s="14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9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>
        <v>112</v>
      </c>
      <c r="P352">
        <v>62.17</v>
      </c>
      <c r="Q352" t="s">
        <v>8324</v>
      </c>
      <c r="R352" t="s">
        <v>8327</v>
      </c>
      <c r="S352" s="14">
        <v>42374.651504629626</v>
      </c>
      <c r="T352" s="14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9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0">
        <v>106</v>
      </c>
      <c r="P353">
        <v>61.94</v>
      </c>
      <c r="Q353" t="s">
        <v>8324</v>
      </c>
      <c r="R353" t="s">
        <v>8327</v>
      </c>
      <c r="S353" s="14">
        <v>42499.039629629624</v>
      </c>
      <c r="T353" s="14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9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0">
        <v>223</v>
      </c>
      <c r="P354">
        <v>61.94</v>
      </c>
      <c r="Q354" t="s">
        <v>8324</v>
      </c>
      <c r="R354" t="s">
        <v>8327</v>
      </c>
      <c r="S354" s="14">
        <v>41830.545694444445</v>
      </c>
      <c r="T354" s="14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9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>
        <v>111</v>
      </c>
      <c r="P355">
        <v>58.42</v>
      </c>
      <c r="Q355" t="s">
        <v>8324</v>
      </c>
      <c r="R355" t="s">
        <v>8327</v>
      </c>
      <c r="S355" s="14">
        <v>41869.740671296298</v>
      </c>
      <c r="T355" s="14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9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>
        <v>221</v>
      </c>
      <c r="P356">
        <v>61.39</v>
      </c>
      <c r="Q356" t="s">
        <v>8324</v>
      </c>
      <c r="R356" t="s">
        <v>8327</v>
      </c>
      <c r="S356" s="14">
        <v>42107.067557870367</v>
      </c>
      <c r="T356" s="14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9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>
        <v>110</v>
      </c>
      <c r="P357">
        <v>40.78</v>
      </c>
      <c r="Q357" t="s">
        <v>8324</v>
      </c>
      <c r="R357" t="s">
        <v>8327</v>
      </c>
      <c r="S357" s="14">
        <v>41866.79886574074</v>
      </c>
      <c r="T357" s="14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9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>
        <v>218</v>
      </c>
      <c r="P358">
        <v>54.5</v>
      </c>
      <c r="Q358" t="s">
        <v>8324</v>
      </c>
      <c r="R358" t="s">
        <v>8327</v>
      </c>
      <c r="S358" s="14">
        <v>42056.091631944444</v>
      </c>
      <c r="T358" s="14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9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>
        <v>108</v>
      </c>
      <c r="P359">
        <v>77</v>
      </c>
      <c r="Q359" t="s">
        <v>8324</v>
      </c>
      <c r="R359" t="s">
        <v>8327</v>
      </c>
      <c r="S359" s="14">
        <v>42402.889027777783</v>
      </c>
      <c r="T359" s="14"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9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>
        <v>107</v>
      </c>
      <c r="P360">
        <v>53.34</v>
      </c>
      <c r="Q360" t="s">
        <v>8324</v>
      </c>
      <c r="R360" t="s">
        <v>8327</v>
      </c>
      <c r="S360" s="14">
        <v>42475.057164351849</v>
      </c>
      <c r="T360" s="14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9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>
        <v>106</v>
      </c>
      <c r="P361">
        <v>40.92</v>
      </c>
      <c r="Q361" t="s">
        <v>8324</v>
      </c>
      <c r="R361" t="s">
        <v>8327</v>
      </c>
      <c r="S361" s="14">
        <v>42184.209537037037</v>
      </c>
      <c r="T361" s="14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9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>
        <v>106</v>
      </c>
      <c r="P362">
        <v>25.31</v>
      </c>
      <c r="Q362" t="s">
        <v>8324</v>
      </c>
      <c r="R362" t="s">
        <v>8327</v>
      </c>
      <c r="S362" s="14">
        <v>42419.91942129629</v>
      </c>
      <c r="T362" s="14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9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>
        <v>211</v>
      </c>
      <c r="P363">
        <v>58.61</v>
      </c>
      <c r="Q363" t="s">
        <v>8324</v>
      </c>
      <c r="R363" t="s">
        <v>8327</v>
      </c>
      <c r="S363" s="14">
        <v>41808.991944444446</v>
      </c>
      <c r="T363" s="14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9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>
        <v>105</v>
      </c>
      <c r="P364">
        <v>45.48</v>
      </c>
      <c r="Q364" t="s">
        <v>8324</v>
      </c>
      <c r="R364" t="s">
        <v>8327</v>
      </c>
      <c r="S364" s="14">
        <v>41969.199756944443</v>
      </c>
      <c r="T364" s="14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9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>
        <v>139</v>
      </c>
      <c r="P365">
        <v>45.35</v>
      </c>
      <c r="Q365" t="s">
        <v>8324</v>
      </c>
      <c r="R365" t="s">
        <v>8327</v>
      </c>
      <c r="S365" s="14">
        <v>42219.180393518516</v>
      </c>
      <c r="T365" s="14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9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>
        <v>104</v>
      </c>
      <c r="P366">
        <v>38.33</v>
      </c>
      <c r="Q366" t="s">
        <v>8324</v>
      </c>
      <c r="R366" t="s">
        <v>8327</v>
      </c>
      <c r="S366" s="14">
        <v>41855.548101851848</v>
      </c>
      <c r="T366" s="14"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9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>
        <v>104</v>
      </c>
      <c r="P367">
        <v>36.96</v>
      </c>
      <c r="Q367" t="s">
        <v>8324</v>
      </c>
      <c r="R367" t="s">
        <v>8327</v>
      </c>
      <c r="S367" s="14">
        <v>42185.556157407409</v>
      </c>
      <c r="T367" s="14"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9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>
        <v>129</v>
      </c>
      <c r="P368">
        <v>64.38</v>
      </c>
      <c r="Q368" t="s">
        <v>8324</v>
      </c>
      <c r="R368" t="s">
        <v>8327</v>
      </c>
      <c r="S368" s="14">
        <v>41876.815787037034</v>
      </c>
      <c r="T368" s="14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9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>
        <v>114</v>
      </c>
      <c r="P369">
        <v>37.96</v>
      </c>
      <c r="Q369" t="s">
        <v>8324</v>
      </c>
      <c r="R369" t="s">
        <v>8327</v>
      </c>
      <c r="S369" s="14">
        <v>42026.176180555558</v>
      </c>
      <c r="T369" s="14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9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>
        <v>202</v>
      </c>
      <c r="P370">
        <v>59.41</v>
      </c>
      <c r="Q370" t="s">
        <v>8324</v>
      </c>
      <c r="R370" t="s">
        <v>8327</v>
      </c>
      <c r="S370" s="14">
        <v>42220.79487268519</v>
      </c>
      <c r="T370" s="14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9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>
        <v>100</v>
      </c>
      <c r="P371">
        <v>47.67</v>
      </c>
      <c r="Q371" t="s">
        <v>8324</v>
      </c>
      <c r="R371" t="s">
        <v>8327</v>
      </c>
      <c r="S371" s="14">
        <v>41877.221886574072</v>
      </c>
      <c r="T371" s="14"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9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>
        <v>100</v>
      </c>
      <c r="P372">
        <v>125</v>
      </c>
      <c r="Q372" t="s">
        <v>8324</v>
      </c>
      <c r="R372" t="s">
        <v>8327</v>
      </c>
      <c r="S372" s="14">
        <v>42297.748738425929</v>
      </c>
      <c r="T372" s="14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9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>
        <v>129</v>
      </c>
      <c r="P373">
        <v>60.69</v>
      </c>
      <c r="Q373" t="s">
        <v>8324</v>
      </c>
      <c r="R373" t="s">
        <v>8327</v>
      </c>
      <c r="S373" s="14">
        <v>41922.640590277777</v>
      </c>
      <c r="T373" s="14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9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>
        <v>101</v>
      </c>
      <c r="P374">
        <v>60.33</v>
      </c>
      <c r="Q374" t="s">
        <v>8324</v>
      </c>
      <c r="R374" t="s">
        <v>8327</v>
      </c>
      <c r="S374" s="14">
        <v>41802.62090277778</v>
      </c>
      <c r="T374" s="14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9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>
        <v>113</v>
      </c>
      <c r="P375">
        <v>64.290000000000006</v>
      </c>
      <c r="Q375" t="s">
        <v>8324</v>
      </c>
      <c r="R375" t="s">
        <v>8327</v>
      </c>
      <c r="S375" s="14">
        <v>42553.926527777774</v>
      </c>
      <c r="T375" s="14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9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>
        <v>109</v>
      </c>
      <c r="P376">
        <v>46.05</v>
      </c>
      <c r="Q376" t="s">
        <v>8324</v>
      </c>
      <c r="R376" t="s">
        <v>8327</v>
      </c>
      <c r="S376" s="14">
        <v>42523.248715277776</v>
      </c>
      <c r="T376" s="14"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9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>
        <v>158</v>
      </c>
      <c r="P377">
        <v>79.099999999999994</v>
      </c>
      <c r="Q377" t="s">
        <v>8324</v>
      </c>
      <c r="R377" t="s">
        <v>8327</v>
      </c>
      <c r="S377" s="14">
        <v>42121.249814814815</v>
      </c>
      <c r="T377" s="14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9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>
        <v>130</v>
      </c>
      <c r="P378">
        <v>28.89</v>
      </c>
      <c r="Q378" t="s">
        <v>8324</v>
      </c>
      <c r="R378" t="s">
        <v>8327</v>
      </c>
      <c r="S378" s="14">
        <v>42093.786840277782</v>
      </c>
      <c r="T378" s="14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9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>
        <v>117</v>
      </c>
      <c r="P379">
        <v>50.67</v>
      </c>
      <c r="Q379" t="s">
        <v>8324</v>
      </c>
      <c r="R379" t="s">
        <v>8327</v>
      </c>
      <c r="S379" s="14">
        <v>42136.270787037036</v>
      </c>
      <c r="T379" s="14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9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>
        <v>104</v>
      </c>
      <c r="P380">
        <v>36.5</v>
      </c>
      <c r="Q380" t="s">
        <v>8324</v>
      </c>
      <c r="R380" t="s">
        <v>8327</v>
      </c>
      <c r="S380" s="14">
        <v>41780.525937500002</v>
      </c>
      <c r="T380" s="14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9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>
        <v>120</v>
      </c>
      <c r="P381">
        <v>55.23</v>
      </c>
      <c r="Q381" t="s">
        <v>8324</v>
      </c>
      <c r="R381" t="s">
        <v>8327</v>
      </c>
      <c r="S381" s="14">
        <v>42600.756041666667</v>
      </c>
      <c r="T381" s="14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9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>
        <v>139</v>
      </c>
      <c r="P382">
        <v>57.92</v>
      </c>
      <c r="Q382" t="s">
        <v>8324</v>
      </c>
      <c r="R382" t="s">
        <v>8327</v>
      </c>
      <c r="S382" s="14">
        <v>42643.632858796293</v>
      </c>
      <c r="T382" s="14"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9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>
        <v>132</v>
      </c>
      <c r="P383">
        <v>36.67</v>
      </c>
      <c r="Q383" t="s">
        <v>8324</v>
      </c>
      <c r="R383" t="s">
        <v>8327</v>
      </c>
      <c r="S383" s="14">
        <v>42177.761782407411</v>
      </c>
      <c r="T383" s="14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9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>
        <v>101</v>
      </c>
      <c r="P384">
        <v>41.13</v>
      </c>
      <c r="Q384" t="s">
        <v>8324</v>
      </c>
      <c r="R384" t="s">
        <v>8327</v>
      </c>
      <c r="S384" s="14">
        <v>42088.723692129628</v>
      </c>
      <c r="T384" s="14">
        <v>42115.723692129628</v>
      </c>
    </row>
    <row r="385" spans="1:20" ht="60" x14ac:dyDescent="0.25">
      <c r="A385">
        <v>3345</v>
      </c>
      <c r="B385" s="3" t="s">
        <v>3345</v>
      </c>
      <c r="C385" s="3" t="s">
        <v>7455</v>
      </c>
      <c r="D385" s="9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>
        <v>130</v>
      </c>
      <c r="P385">
        <v>50</v>
      </c>
      <c r="Q385" t="s">
        <v>8324</v>
      </c>
      <c r="R385" t="s">
        <v>8327</v>
      </c>
      <c r="S385" s="14">
        <v>42053.106111111112</v>
      </c>
      <c r="T385" s="14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9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>
        <v>130</v>
      </c>
      <c r="P386">
        <v>46.43</v>
      </c>
      <c r="Q386" t="s">
        <v>8324</v>
      </c>
      <c r="R386" t="s">
        <v>8327</v>
      </c>
      <c r="S386" s="14">
        <v>42053.733078703706</v>
      </c>
      <c r="T386" s="14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9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>
        <v>126</v>
      </c>
      <c r="P387">
        <v>78.88</v>
      </c>
      <c r="Q387" t="s">
        <v>8324</v>
      </c>
      <c r="R387" t="s">
        <v>8327</v>
      </c>
      <c r="S387" s="14">
        <v>42289.761192129634</v>
      </c>
      <c r="T387" s="14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9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>
        <v>122</v>
      </c>
      <c r="P388">
        <v>203.33</v>
      </c>
      <c r="Q388" t="s">
        <v>8324</v>
      </c>
      <c r="R388" t="s">
        <v>8327</v>
      </c>
      <c r="S388" s="14">
        <v>42152.503495370373</v>
      </c>
      <c r="T388" s="14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9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>
        <v>121</v>
      </c>
      <c r="P389">
        <v>33.67</v>
      </c>
      <c r="Q389" t="s">
        <v>8324</v>
      </c>
      <c r="R389" t="s">
        <v>8327</v>
      </c>
      <c r="S389" s="14">
        <v>41882.585648148146</v>
      </c>
      <c r="T389" s="14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9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>
        <v>169</v>
      </c>
      <c r="P390">
        <v>45.62</v>
      </c>
      <c r="Q390" t="s">
        <v>8324</v>
      </c>
      <c r="R390" t="s">
        <v>8327</v>
      </c>
      <c r="S390" s="14">
        <v>41881.361342592594</v>
      </c>
      <c r="T390" s="14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9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0">
        <v>114</v>
      </c>
      <c r="P391">
        <v>40.71</v>
      </c>
      <c r="Q391" t="s">
        <v>8324</v>
      </c>
      <c r="R391" t="s">
        <v>8327</v>
      </c>
      <c r="S391" s="14">
        <v>42232.702546296292</v>
      </c>
      <c r="T391" s="14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9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0">
        <v>114</v>
      </c>
      <c r="P392">
        <v>27.14</v>
      </c>
      <c r="Q392" t="s">
        <v>8324</v>
      </c>
      <c r="R392" t="s">
        <v>8327</v>
      </c>
      <c r="S392" s="14">
        <v>41779.724224537036</v>
      </c>
      <c r="T392" s="14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9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0">
        <v>228</v>
      </c>
      <c r="P393">
        <v>57</v>
      </c>
      <c r="Q393" t="s">
        <v>8324</v>
      </c>
      <c r="R393" t="s">
        <v>8327</v>
      </c>
      <c r="S393" s="14">
        <v>42045.84238425926</v>
      </c>
      <c r="T393" s="14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9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>
        <v>110</v>
      </c>
      <c r="P394">
        <v>55</v>
      </c>
      <c r="Q394" t="s">
        <v>8324</v>
      </c>
      <c r="R394" t="s">
        <v>8327</v>
      </c>
      <c r="S394" s="14">
        <v>42020.846666666665</v>
      </c>
      <c r="T394" s="14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9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>
        <v>107</v>
      </c>
      <c r="P395">
        <v>35.799999999999997</v>
      </c>
      <c r="Q395" t="s">
        <v>8324</v>
      </c>
      <c r="R395" t="s">
        <v>8327</v>
      </c>
      <c r="S395" s="14">
        <v>41914.100289351853</v>
      </c>
      <c r="T395" s="14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9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>
        <v>106</v>
      </c>
      <c r="P396">
        <v>58.9</v>
      </c>
      <c r="Q396" t="s">
        <v>8324</v>
      </c>
      <c r="R396" t="s">
        <v>8327</v>
      </c>
      <c r="S396" s="14">
        <v>41927.848900462966</v>
      </c>
      <c r="T396" s="14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9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>
        <v>106</v>
      </c>
      <c r="P397">
        <v>75.709999999999994</v>
      </c>
      <c r="Q397" t="s">
        <v>8324</v>
      </c>
      <c r="R397" t="s">
        <v>8327</v>
      </c>
      <c r="S397" s="14">
        <v>42214.6956712963</v>
      </c>
      <c r="T397" s="14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9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>
        <v>104</v>
      </c>
      <c r="P398">
        <v>57.78</v>
      </c>
      <c r="Q398" t="s">
        <v>8324</v>
      </c>
      <c r="R398" t="s">
        <v>8327</v>
      </c>
      <c r="S398" s="14">
        <v>41828.646319444444</v>
      </c>
      <c r="T398" s="14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9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>
        <v>202</v>
      </c>
      <c r="P399">
        <v>29.71</v>
      </c>
      <c r="Q399" t="s">
        <v>8324</v>
      </c>
      <c r="R399" t="s">
        <v>8327</v>
      </c>
      <c r="S399" s="14">
        <v>42179.898472222223</v>
      </c>
      <c r="T399" s="14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9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>
        <v>62.63</v>
      </c>
      <c r="Q400" t="s">
        <v>8324</v>
      </c>
      <c r="R400" t="s">
        <v>8327</v>
      </c>
      <c r="S400" s="14">
        <v>42593.865405092598</v>
      </c>
      <c r="T400" s="14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9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>
        <v>108</v>
      </c>
      <c r="P401">
        <v>44.09</v>
      </c>
      <c r="Q401" t="s">
        <v>8324</v>
      </c>
      <c r="R401" t="s">
        <v>8327</v>
      </c>
      <c r="S401" s="14">
        <v>42746.261782407411</v>
      </c>
      <c r="T401" s="14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9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>
        <v>100</v>
      </c>
      <c r="P402">
        <v>30.77</v>
      </c>
      <c r="Q402" t="s">
        <v>8324</v>
      </c>
      <c r="R402" t="s">
        <v>8327</v>
      </c>
      <c r="S402" s="14">
        <v>42689.214988425927</v>
      </c>
      <c r="T402" s="14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9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>
        <v>150</v>
      </c>
      <c r="P403">
        <v>41.67</v>
      </c>
      <c r="Q403" t="s">
        <v>8324</v>
      </c>
      <c r="R403" t="s">
        <v>8327</v>
      </c>
      <c r="S403" s="14">
        <v>42529.022013888884</v>
      </c>
      <c r="T403" s="14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9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>
        <v>101</v>
      </c>
      <c r="P404">
        <v>59.17</v>
      </c>
      <c r="Q404" t="s">
        <v>8324</v>
      </c>
      <c r="R404" t="s">
        <v>8327</v>
      </c>
      <c r="S404" s="14">
        <v>42230.662731481483</v>
      </c>
      <c r="T404" s="14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9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>
        <v>140</v>
      </c>
      <c r="P405">
        <v>35</v>
      </c>
      <c r="Q405" t="s">
        <v>8324</v>
      </c>
      <c r="R405" t="s">
        <v>8327</v>
      </c>
      <c r="S405" s="14">
        <v>42088.911354166667</v>
      </c>
      <c r="T405" s="14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9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>
        <v>104</v>
      </c>
      <c r="P406">
        <v>52</v>
      </c>
      <c r="Q406" t="s">
        <v>8324</v>
      </c>
      <c r="R406" t="s">
        <v>8327</v>
      </c>
      <c r="S406" s="14">
        <v>41921.279976851853</v>
      </c>
      <c r="T406" s="14"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9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>
        <v>139</v>
      </c>
      <c r="P407">
        <v>30.78</v>
      </c>
      <c r="Q407" t="s">
        <v>8324</v>
      </c>
      <c r="R407" t="s">
        <v>8327</v>
      </c>
      <c r="S407" s="14">
        <v>42312.874594907407</v>
      </c>
      <c r="T407" s="14"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9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31.38</v>
      </c>
      <c r="Q408" t="s">
        <v>8324</v>
      </c>
      <c r="R408" t="s">
        <v>8327</v>
      </c>
      <c r="S408" s="14">
        <v>42075.807395833333</v>
      </c>
      <c r="T408" s="14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9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>
        <v>100</v>
      </c>
      <c r="P409">
        <v>31.25</v>
      </c>
      <c r="Q409" t="s">
        <v>8324</v>
      </c>
      <c r="R409" t="s">
        <v>8327</v>
      </c>
      <c r="S409" s="14">
        <v>42124.841111111105</v>
      </c>
      <c r="T409" s="14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9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>
        <v>225</v>
      </c>
      <c r="P410">
        <v>75</v>
      </c>
      <c r="Q410" t="s">
        <v>8324</v>
      </c>
      <c r="R410" t="s">
        <v>8327</v>
      </c>
      <c r="S410" s="14">
        <v>42503.740868055553</v>
      </c>
      <c r="T410" s="14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9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>
        <v>100</v>
      </c>
      <c r="P411">
        <v>22.22</v>
      </c>
      <c r="Q411" t="s">
        <v>8324</v>
      </c>
      <c r="R411" t="s">
        <v>8327</v>
      </c>
      <c r="S411" s="14">
        <v>42467.144166666665</v>
      </c>
      <c r="T411" s="14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9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>
        <v>100</v>
      </c>
      <c r="P412">
        <v>20</v>
      </c>
      <c r="Q412" t="s">
        <v>8324</v>
      </c>
      <c r="R412" t="s">
        <v>8327</v>
      </c>
      <c r="S412" s="14">
        <v>42649.54923611111</v>
      </c>
      <c r="T412" s="14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9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>
        <v>130</v>
      </c>
      <c r="P413">
        <v>3.25</v>
      </c>
      <c r="Q413" t="s">
        <v>8324</v>
      </c>
      <c r="R413" t="s">
        <v>8327</v>
      </c>
      <c r="S413" s="14">
        <v>42628.849120370374</v>
      </c>
      <c r="T413" s="14">
        <v>42656.849120370374</v>
      </c>
    </row>
    <row r="414" spans="1:20" x14ac:dyDescent="0.25">
      <c r="B414" s="3"/>
      <c r="C414" s="3"/>
      <c r="D414" s="6"/>
      <c r="E414" s="8"/>
    </row>
  </sheetData>
  <conditionalFormatting sqref="F2:F413">
    <cfRule type="cellIs" dxfId="31" priority="2" operator="equal">
      <formula>"failed"</formula>
    </cfRule>
    <cfRule type="cellIs" dxfId="30" priority="3" operator="equal">
      <formula>"canceled"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7D0F6-154D-4745-9009-EE83625A9743}">
  <dimension ref="A1:T254"/>
  <sheetViews>
    <sheetView zoomScale="70" zoomScaleNormal="70" workbookViewId="0"/>
  </sheetViews>
  <sheetFormatPr defaultRowHeight="15" x14ac:dyDescent="0.25"/>
  <cols>
    <col min="2" max="2" width="31.42578125" customWidth="1"/>
    <col min="3" max="3" width="50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30" x14ac:dyDescent="0.25">
      <c r="A2">
        <v>4022</v>
      </c>
      <c r="B2" s="3" t="s">
        <v>4018</v>
      </c>
      <c r="C2" s="3" t="s">
        <v>8127</v>
      </c>
      <c r="D2" s="9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>
        <v>70</v>
      </c>
      <c r="P2">
        <v>63.56</v>
      </c>
      <c r="Q2" t="s">
        <v>8324</v>
      </c>
      <c r="R2" t="s">
        <v>8327</v>
      </c>
      <c r="S2" s="14">
        <v>41990.584108796291</v>
      </c>
      <c r="T2" s="14">
        <v>42036.120833333334</v>
      </c>
    </row>
    <row r="3" spans="1:20" ht="45" x14ac:dyDescent="0.25">
      <c r="A3">
        <v>3893</v>
      </c>
      <c r="B3" s="3" t="s">
        <v>3890</v>
      </c>
      <c r="C3" s="3" t="s">
        <v>8001</v>
      </c>
      <c r="D3" s="9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>
        <v>22</v>
      </c>
      <c r="P3">
        <v>128.27000000000001</v>
      </c>
      <c r="Q3" t="s">
        <v>8324</v>
      </c>
      <c r="R3" t="s">
        <v>8327</v>
      </c>
      <c r="S3" s="14">
        <v>41779.657870370371</v>
      </c>
      <c r="T3" s="14">
        <v>41821.25</v>
      </c>
    </row>
    <row r="4" spans="1:20" ht="45" x14ac:dyDescent="0.25">
      <c r="A4">
        <v>2868</v>
      </c>
      <c r="B4" s="3" t="s">
        <v>2868</v>
      </c>
      <c r="C4" s="3" t="s">
        <v>6978</v>
      </c>
      <c r="D4" s="9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>
        <v>42</v>
      </c>
      <c r="P4">
        <v>105.03</v>
      </c>
      <c r="Q4" t="s">
        <v>8324</v>
      </c>
      <c r="R4" t="s">
        <v>8327</v>
      </c>
      <c r="S4" s="14">
        <v>42618.827013888891</v>
      </c>
      <c r="T4" s="14">
        <v>42648.827013888891</v>
      </c>
    </row>
    <row r="5" spans="1:20" ht="45" x14ac:dyDescent="0.25">
      <c r="A5">
        <v>3844</v>
      </c>
      <c r="B5" s="3" t="s">
        <v>3841</v>
      </c>
      <c r="C5" s="3" t="s">
        <v>7953</v>
      </c>
      <c r="D5" s="9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>
        <v>41</v>
      </c>
      <c r="P5">
        <v>81.319999999999993</v>
      </c>
      <c r="Q5" t="s">
        <v>8324</v>
      </c>
      <c r="R5" t="s">
        <v>8327</v>
      </c>
      <c r="S5" s="14">
        <v>41766.617291666669</v>
      </c>
      <c r="T5" s="14">
        <v>41793.290972222225</v>
      </c>
    </row>
    <row r="6" spans="1:20" ht="45" x14ac:dyDescent="0.25">
      <c r="A6">
        <v>3973</v>
      </c>
      <c r="B6" s="3" t="s">
        <v>3970</v>
      </c>
      <c r="C6" s="3" t="s">
        <v>8080</v>
      </c>
      <c r="D6" s="9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>
        <v>78</v>
      </c>
      <c r="P6">
        <v>105.54</v>
      </c>
      <c r="Q6" t="s">
        <v>8324</v>
      </c>
      <c r="R6" t="s">
        <v>8327</v>
      </c>
      <c r="S6" s="14">
        <v>42469.68414351852</v>
      </c>
      <c r="T6" s="14">
        <v>42499.166666666672</v>
      </c>
    </row>
    <row r="7" spans="1:20" ht="45" x14ac:dyDescent="0.25">
      <c r="A7">
        <v>3983</v>
      </c>
      <c r="B7" s="3" t="s">
        <v>3979</v>
      </c>
      <c r="C7" s="3" t="s">
        <v>8089</v>
      </c>
      <c r="D7" s="9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>
        <v>35</v>
      </c>
      <c r="P7">
        <v>84.28</v>
      </c>
      <c r="Q7" t="s">
        <v>8324</v>
      </c>
      <c r="R7" t="s">
        <v>8327</v>
      </c>
      <c r="S7" s="14">
        <v>41747.86986111111</v>
      </c>
      <c r="T7" s="14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9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>
        <v>37</v>
      </c>
      <c r="P8">
        <v>147.4</v>
      </c>
      <c r="Q8" t="s">
        <v>8324</v>
      </c>
      <c r="R8" t="s">
        <v>8327</v>
      </c>
      <c r="S8" s="14">
        <v>41903.882951388885</v>
      </c>
      <c r="T8" s="14">
        <v>41933.882951388885</v>
      </c>
    </row>
    <row r="9" spans="1:20" ht="45" x14ac:dyDescent="0.25">
      <c r="A9">
        <v>4106</v>
      </c>
      <c r="B9" s="3" t="s">
        <v>4102</v>
      </c>
      <c r="C9" s="3" t="s">
        <v>8209</v>
      </c>
      <c r="D9" s="9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>
        <v>71</v>
      </c>
      <c r="P9">
        <v>106.97</v>
      </c>
      <c r="Q9" t="s">
        <v>8324</v>
      </c>
      <c r="R9" t="s">
        <v>8327</v>
      </c>
      <c r="S9" s="14">
        <v>42053.049375000002</v>
      </c>
      <c r="T9" s="14">
        <v>42096.041666666672</v>
      </c>
    </row>
    <row r="10" spans="1:20" ht="45" x14ac:dyDescent="0.25">
      <c r="A10">
        <v>2900</v>
      </c>
      <c r="B10" s="3" t="s">
        <v>2900</v>
      </c>
      <c r="C10" s="3" t="s">
        <v>7010</v>
      </c>
      <c r="D10" s="9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>
        <v>62</v>
      </c>
      <c r="P10">
        <v>486.43</v>
      </c>
      <c r="Q10" t="s">
        <v>8324</v>
      </c>
      <c r="R10" t="s">
        <v>8327</v>
      </c>
      <c r="S10" s="14">
        <v>41830.234166666669</v>
      </c>
      <c r="T10" s="14">
        <v>41860.234166666669</v>
      </c>
    </row>
    <row r="11" spans="1:20" ht="45" x14ac:dyDescent="0.25">
      <c r="A11">
        <v>4067</v>
      </c>
      <c r="B11" s="3" t="s">
        <v>4063</v>
      </c>
      <c r="C11" s="3" t="s">
        <v>7998</v>
      </c>
      <c r="D11" s="9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>
        <v>61</v>
      </c>
      <c r="P11">
        <v>179.12</v>
      </c>
      <c r="Q11" t="s">
        <v>8324</v>
      </c>
      <c r="R11" t="s">
        <v>8327</v>
      </c>
      <c r="S11" s="14">
        <v>42235.117476851854</v>
      </c>
      <c r="T11" s="14"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9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>
        <v>37</v>
      </c>
      <c r="P12">
        <v>83.14</v>
      </c>
      <c r="Q12" t="s">
        <v>8324</v>
      </c>
      <c r="R12" t="s">
        <v>8327</v>
      </c>
      <c r="S12" s="14">
        <v>41939.8122337963</v>
      </c>
      <c r="T12" s="14">
        <v>41969.853900462964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9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>
        <v>166.06</v>
      </c>
      <c r="Q13" t="s">
        <v>8324</v>
      </c>
      <c r="R13" t="s">
        <v>8327</v>
      </c>
      <c r="S13" s="14">
        <v>41804.937083333331</v>
      </c>
      <c r="T13" s="14">
        <v>41821.9375</v>
      </c>
    </row>
    <row r="14" spans="1:20" ht="45" x14ac:dyDescent="0.25">
      <c r="A14">
        <v>2880</v>
      </c>
      <c r="B14" s="3" t="s">
        <v>2880</v>
      </c>
      <c r="C14" s="3" t="s">
        <v>6990</v>
      </c>
      <c r="D14" s="9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>
        <v>23</v>
      </c>
      <c r="P14">
        <v>96.55</v>
      </c>
      <c r="Q14" t="s">
        <v>8324</v>
      </c>
      <c r="R14" t="s">
        <v>8327</v>
      </c>
      <c r="S14" s="14">
        <v>42192.905694444446</v>
      </c>
      <c r="T14" s="14">
        <v>42236.711805555555</v>
      </c>
    </row>
    <row r="15" spans="1:20" ht="45" x14ac:dyDescent="0.25">
      <c r="A15">
        <v>3890</v>
      </c>
      <c r="B15" s="3" t="s">
        <v>3887</v>
      </c>
      <c r="C15" s="3" t="s">
        <v>7998</v>
      </c>
      <c r="D15" s="9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>
        <v>17</v>
      </c>
      <c r="P15">
        <v>315.5</v>
      </c>
      <c r="Q15" t="s">
        <v>8324</v>
      </c>
      <c r="R15" t="s">
        <v>8327</v>
      </c>
      <c r="S15" s="14">
        <v>42171.758611111116</v>
      </c>
      <c r="T15" s="14"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9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>
        <v>31</v>
      </c>
      <c r="P16">
        <v>1250</v>
      </c>
      <c r="Q16" t="s">
        <v>8324</v>
      </c>
      <c r="R16" t="s">
        <v>8327</v>
      </c>
      <c r="S16" s="14">
        <v>42144.231527777782</v>
      </c>
      <c r="T16" s="14">
        <v>42203.125</v>
      </c>
    </row>
    <row r="17" spans="1:20" ht="45" x14ac:dyDescent="0.25">
      <c r="A17">
        <v>3937</v>
      </c>
      <c r="B17" s="3" t="s">
        <v>3934</v>
      </c>
      <c r="C17" s="3" t="s">
        <v>8045</v>
      </c>
      <c r="D17" s="9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>
        <v>86</v>
      </c>
      <c r="P17">
        <v>248.5</v>
      </c>
      <c r="Q17" t="s">
        <v>8324</v>
      </c>
      <c r="R17" t="s">
        <v>8327</v>
      </c>
      <c r="S17" s="14">
        <v>42534.631481481483</v>
      </c>
      <c r="T17" s="14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9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>
        <v>32</v>
      </c>
      <c r="P18">
        <v>60.67</v>
      </c>
      <c r="Q18" t="s">
        <v>8324</v>
      </c>
      <c r="R18" t="s">
        <v>8327</v>
      </c>
      <c r="S18" s="14">
        <v>42103.016585648147</v>
      </c>
      <c r="T18" s="14">
        <v>42163.016585648147</v>
      </c>
    </row>
    <row r="19" spans="1:20" ht="45" x14ac:dyDescent="0.25">
      <c r="A19">
        <v>3924</v>
      </c>
      <c r="B19" s="3" t="s">
        <v>3921</v>
      </c>
      <c r="C19" s="3" t="s">
        <v>8032</v>
      </c>
      <c r="D19" s="9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>
        <v>15</v>
      </c>
      <c r="P19">
        <v>57.25</v>
      </c>
      <c r="Q19" t="s">
        <v>8324</v>
      </c>
      <c r="R19" t="s">
        <v>8327</v>
      </c>
      <c r="S19" s="14">
        <v>41786.959745370368</v>
      </c>
      <c r="T19" s="14">
        <v>41816.959745370368</v>
      </c>
    </row>
    <row r="20" spans="1:20" ht="45" x14ac:dyDescent="0.25">
      <c r="A20">
        <v>3848</v>
      </c>
      <c r="B20" s="3" t="s">
        <v>3845</v>
      </c>
      <c r="C20" s="3" t="s">
        <v>7957</v>
      </c>
      <c r="D20" s="9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>
        <v>16</v>
      </c>
      <c r="P20">
        <v>49.51</v>
      </c>
      <c r="Q20" t="s">
        <v>8324</v>
      </c>
      <c r="R20" t="s">
        <v>8327</v>
      </c>
      <c r="S20" s="14">
        <v>42265.817002314812</v>
      </c>
      <c r="T20" s="14">
        <v>42295.817002314812</v>
      </c>
    </row>
    <row r="21" spans="1:20" ht="45" x14ac:dyDescent="0.25">
      <c r="A21">
        <v>2912</v>
      </c>
      <c r="B21" s="3" t="s">
        <v>2912</v>
      </c>
      <c r="C21" s="3" t="s">
        <v>7022</v>
      </c>
      <c r="D21" s="9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>
        <v>14</v>
      </c>
      <c r="P21">
        <v>78.08</v>
      </c>
      <c r="Q21" t="s">
        <v>8324</v>
      </c>
      <c r="R21" t="s">
        <v>8327</v>
      </c>
      <c r="S21" s="14">
        <v>42354.131643518514</v>
      </c>
      <c r="T21" s="14">
        <v>42384.131643518514</v>
      </c>
    </row>
    <row r="22" spans="1:20" ht="45" x14ac:dyDescent="0.25">
      <c r="A22">
        <v>2883</v>
      </c>
      <c r="B22" s="3" t="s">
        <v>2883</v>
      </c>
      <c r="C22" s="3" t="s">
        <v>6993</v>
      </c>
      <c r="D22" s="9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>
        <v>19</v>
      </c>
      <c r="P22">
        <v>381.6</v>
      </c>
      <c r="Q22" t="s">
        <v>8324</v>
      </c>
      <c r="R22" t="s">
        <v>8327</v>
      </c>
      <c r="S22" s="14">
        <v>42370.90320601852</v>
      </c>
      <c r="T22" s="14">
        <v>42406.207638888889</v>
      </c>
    </row>
    <row r="23" spans="1:20" ht="30" x14ac:dyDescent="0.25">
      <c r="A23">
        <v>3728</v>
      </c>
      <c r="B23" s="3" t="s">
        <v>3725</v>
      </c>
      <c r="C23" s="3" t="s">
        <v>7838</v>
      </c>
      <c r="D23" s="9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>
        <v>9</v>
      </c>
      <c r="P23">
        <v>60.06</v>
      </c>
      <c r="Q23" t="s">
        <v>8324</v>
      </c>
      <c r="R23" t="s">
        <v>8327</v>
      </c>
      <c r="S23" s="14">
        <v>42205.171018518522</v>
      </c>
      <c r="T23" s="14"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9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>
        <v>16</v>
      </c>
      <c r="P24">
        <v>89.4</v>
      </c>
      <c r="Q24" t="s">
        <v>8324</v>
      </c>
      <c r="R24" t="s">
        <v>8327</v>
      </c>
      <c r="S24" s="14">
        <v>42103.884930555556</v>
      </c>
      <c r="T24" s="14">
        <v>42133.884930555556</v>
      </c>
    </row>
    <row r="25" spans="1:20" ht="30" x14ac:dyDescent="0.25">
      <c r="A25">
        <v>3943</v>
      </c>
      <c r="B25" s="3" t="s">
        <v>3940</v>
      </c>
      <c r="C25" s="3" t="s">
        <v>8051</v>
      </c>
      <c r="D25" s="9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>
        <v>36</v>
      </c>
      <c r="P25">
        <v>137.08000000000001</v>
      </c>
      <c r="Q25" t="s">
        <v>8324</v>
      </c>
      <c r="R25" t="s">
        <v>8327</v>
      </c>
      <c r="S25" s="14">
        <v>42279.778564814813</v>
      </c>
      <c r="T25" s="14"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9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>
        <v>24</v>
      </c>
      <c r="P26">
        <v>45.84</v>
      </c>
      <c r="Q26" t="s">
        <v>8324</v>
      </c>
      <c r="R26" t="s">
        <v>8327</v>
      </c>
      <c r="S26" s="14">
        <v>41921.770439814813</v>
      </c>
      <c r="T26" s="14">
        <v>41938.770439814813</v>
      </c>
    </row>
    <row r="27" spans="1:20" ht="45" x14ac:dyDescent="0.25">
      <c r="A27">
        <v>3847</v>
      </c>
      <c r="B27" s="3" t="s">
        <v>3844</v>
      </c>
      <c r="C27" s="3" t="s">
        <v>7956</v>
      </c>
      <c r="D27" s="9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>
        <v>16</v>
      </c>
      <c r="P27">
        <v>188.56</v>
      </c>
      <c r="Q27" t="s">
        <v>8324</v>
      </c>
      <c r="R27" t="s">
        <v>8327</v>
      </c>
      <c r="S27" s="14">
        <v>42159.224432870367</v>
      </c>
      <c r="T27" s="14"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9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>
        <v>27</v>
      </c>
      <c r="P28">
        <v>68.099999999999994</v>
      </c>
      <c r="Q28" t="s">
        <v>8324</v>
      </c>
      <c r="R28" t="s">
        <v>8327</v>
      </c>
      <c r="S28" s="14">
        <v>42278.629710648151</v>
      </c>
      <c r="T28" s="14">
        <v>42306.629710648151</v>
      </c>
    </row>
    <row r="29" spans="1:20" ht="45" x14ac:dyDescent="0.25">
      <c r="A29">
        <v>4077</v>
      </c>
      <c r="B29" s="3" t="s">
        <v>4073</v>
      </c>
      <c r="C29" s="3" t="s">
        <v>8180</v>
      </c>
      <c r="D29" s="9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>
        <v>9</v>
      </c>
      <c r="P29">
        <v>222.5</v>
      </c>
      <c r="Q29" t="s">
        <v>8324</v>
      </c>
      <c r="R29" t="s">
        <v>8327</v>
      </c>
      <c r="S29" s="14">
        <v>42695.7105787037</v>
      </c>
      <c r="T29" s="14">
        <v>42725.7105787037</v>
      </c>
    </row>
    <row r="30" spans="1:20" ht="45" x14ac:dyDescent="0.25">
      <c r="A30">
        <v>3977</v>
      </c>
      <c r="B30" s="3" t="s">
        <v>3974</v>
      </c>
      <c r="C30" s="3" t="s">
        <v>8084</v>
      </c>
      <c r="D30" s="9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>
        <v>1</v>
      </c>
      <c r="P30">
        <v>217.5</v>
      </c>
      <c r="Q30" t="s">
        <v>8324</v>
      </c>
      <c r="R30" t="s">
        <v>8327</v>
      </c>
      <c r="S30" s="14">
        <v>42543.788564814815</v>
      </c>
      <c r="T30" s="14">
        <v>42573.788564814815</v>
      </c>
    </row>
    <row r="31" spans="1:20" ht="30" x14ac:dyDescent="0.25">
      <c r="A31">
        <v>3981</v>
      </c>
      <c r="B31" s="3" t="s">
        <v>3358</v>
      </c>
      <c r="C31" s="3" t="s">
        <v>7469</v>
      </c>
      <c r="D31" s="9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>
        <v>4</v>
      </c>
      <c r="P31">
        <v>175</v>
      </c>
      <c r="Q31" t="s">
        <v>8324</v>
      </c>
      <c r="R31" t="s">
        <v>8327</v>
      </c>
      <c r="S31" s="14">
        <v>42508.179965277777</v>
      </c>
      <c r="T31" s="14"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9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>
        <v>17</v>
      </c>
      <c r="P32">
        <v>82.57</v>
      </c>
      <c r="Q32" t="s">
        <v>8324</v>
      </c>
      <c r="R32" t="s">
        <v>8327</v>
      </c>
      <c r="S32" s="14">
        <v>41842.828680555554</v>
      </c>
      <c r="T32" s="14">
        <v>41882.827650462961</v>
      </c>
    </row>
    <row r="33" spans="1:20" ht="45" x14ac:dyDescent="0.25">
      <c r="A33">
        <v>2889</v>
      </c>
      <c r="B33" s="3" t="s">
        <v>2889</v>
      </c>
      <c r="C33" s="3" t="s">
        <v>6999</v>
      </c>
      <c r="D33" s="9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>
        <v>38</v>
      </c>
      <c r="P33">
        <v>81.569999999999993</v>
      </c>
      <c r="Q33" t="s">
        <v>8324</v>
      </c>
      <c r="R33" t="s">
        <v>8327</v>
      </c>
      <c r="S33" s="14">
        <v>41850.863252314812</v>
      </c>
      <c r="T33" s="14">
        <v>41880.863252314812</v>
      </c>
    </row>
    <row r="34" spans="1:20" ht="60" x14ac:dyDescent="0.25">
      <c r="A34">
        <v>4052</v>
      </c>
      <c r="B34" s="3" t="s">
        <v>4048</v>
      </c>
      <c r="C34" s="3" t="s">
        <v>8156</v>
      </c>
      <c r="D34" s="9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>
        <v>38</v>
      </c>
      <c r="P34">
        <v>86.62</v>
      </c>
      <c r="Q34" t="s">
        <v>8324</v>
      </c>
      <c r="R34" t="s">
        <v>8327</v>
      </c>
      <c r="S34" s="14">
        <v>41865.878657407404</v>
      </c>
      <c r="T34" s="14">
        <v>41925.878657407404</v>
      </c>
    </row>
    <row r="35" spans="1:20" ht="45" x14ac:dyDescent="0.25">
      <c r="A35">
        <v>3933</v>
      </c>
      <c r="B35" s="3" t="s">
        <v>3930</v>
      </c>
      <c r="C35" s="3" t="s">
        <v>8041</v>
      </c>
      <c r="D35" s="9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>
        <v>16</v>
      </c>
      <c r="P35">
        <v>91.83</v>
      </c>
      <c r="Q35" t="s">
        <v>8324</v>
      </c>
      <c r="R35" t="s">
        <v>8327</v>
      </c>
      <c r="S35" s="14">
        <v>42538.968310185184</v>
      </c>
      <c r="T35" s="14">
        <v>42568.029861111107</v>
      </c>
    </row>
    <row r="36" spans="1:20" ht="45" x14ac:dyDescent="0.25">
      <c r="A36">
        <v>3843</v>
      </c>
      <c r="B36" s="3" t="s">
        <v>3840</v>
      </c>
      <c r="C36" s="3" t="s">
        <v>7952</v>
      </c>
      <c r="D36" s="9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>
        <v>21</v>
      </c>
      <c r="P36">
        <v>56.05</v>
      </c>
      <c r="Q36" t="s">
        <v>8324</v>
      </c>
      <c r="R36" t="s">
        <v>8327</v>
      </c>
      <c r="S36" s="14">
        <v>41766.072500000002</v>
      </c>
      <c r="T36" s="14">
        <v>41791.072500000002</v>
      </c>
    </row>
    <row r="37" spans="1:20" ht="45" x14ac:dyDescent="0.25">
      <c r="A37">
        <v>3860</v>
      </c>
      <c r="B37" s="3" t="s">
        <v>3857</v>
      </c>
      <c r="C37" s="3" t="s">
        <v>7969</v>
      </c>
      <c r="D37" s="9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>
        <v>18</v>
      </c>
      <c r="P37">
        <v>81.540000000000006</v>
      </c>
      <c r="Q37" t="s">
        <v>8324</v>
      </c>
      <c r="R37" t="s">
        <v>8327</v>
      </c>
      <c r="S37" s="14">
        <v>41833.660995370366</v>
      </c>
      <c r="T37" s="14"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9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>
        <v>10</v>
      </c>
      <c r="P38">
        <v>142.86000000000001</v>
      </c>
      <c r="Q38" t="s">
        <v>8324</v>
      </c>
      <c r="R38" t="s">
        <v>8327</v>
      </c>
      <c r="S38" s="14">
        <v>42308.211215277777</v>
      </c>
      <c r="T38" s="14">
        <v>42338.252881944441</v>
      </c>
    </row>
    <row r="39" spans="1:20" ht="45" x14ac:dyDescent="0.25">
      <c r="A39">
        <v>2873</v>
      </c>
      <c r="B39" s="3" t="s">
        <v>2873</v>
      </c>
      <c r="C39" s="3" t="s">
        <v>6983</v>
      </c>
      <c r="D39" s="9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>
        <v>38</v>
      </c>
      <c r="P39">
        <v>119.13</v>
      </c>
      <c r="Q39" t="s">
        <v>8324</v>
      </c>
      <c r="R39" t="s">
        <v>8327</v>
      </c>
      <c r="S39" s="14">
        <v>42002.817488425921</v>
      </c>
      <c r="T39" s="14">
        <v>42032.817488425921</v>
      </c>
    </row>
    <row r="40" spans="1:20" ht="45" x14ac:dyDescent="0.25">
      <c r="A40">
        <v>3841</v>
      </c>
      <c r="B40" s="3" t="s">
        <v>3838</v>
      </c>
      <c r="C40" s="3" t="s">
        <v>7950</v>
      </c>
      <c r="D40" s="9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>
        <v>9</v>
      </c>
      <c r="P40">
        <v>25.65</v>
      </c>
      <c r="Q40" t="s">
        <v>8324</v>
      </c>
      <c r="R40" t="s">
        <v>8327</v>
      </c>
      <c r="S40" s="14">
        <v>41780.785729166666</v>
      </c>
      <c r="T40" s="14"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9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>
        <v>2</v>
      </c>
      <c r="P41">
        <v>70.17</v>
      </c>
      <c r="Q41" t="s">
        <v>8324</v>
      </c>
      <c r="R41" t="s">
        <v>8327</v>
      </c>
      <c r="S41" s="14">
        <v>42248.627013888887</v>
      </c>
      <c r="T41" s="14">
        <v>42278.627013888887</v>
      </c>
    </row>
    <row r="42" spans="1:20" ht="45" x14ac:dyDescent="0.25">
      <c r="A42">
        <v>4056</v>
      </c>
      <c r="B42" s="3" t="s">
        <v>4052</v>
      </c>
      <c r="C42" s="3" t="s">
        <v>8160</v>
      </c>
      <c r="D42" s="9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>
        <v>53</v>
      </c>
      <c r="P42">
        <v>88.33</v>
      </c>
      <c r="Q42" t="s">
        <v>8324</v>
      </c>
      <c r="R42" t="s">
        <v>8327</v>
      </c>
      <c r="S42" s="14">
        <v>42534.933321759265</v>
      </c>
      <c r="T42" s="14">
        <v>42554.832638888889</v>
      </c>
    </row>
    <row r="43" spans="1:20" ht="45" x14ac:dyDescent="0.25">
      <c r="A43">
        <v>4083</v>
      </c>
      <c r="B43" s="3" t="s">
        <v>4079</v>
      </c>
      <c r="C43" s="3" t="s">
        <v>8186</v>
      </c>
      <c r="D43" s="9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>
        <v>22</v>
      </c>
      <c r="P43">
        <v>126.5</v>
      </c>
      <c r="Q43" t="s">
        <v>8324</v>
      </c>
      <c r="R43" t="s">
        <v>8327</v>
      </c>
      <c r="S43" s="14">
        <v>42353.761759259258</v>
      </c>
      <c r="T43" s="14">
        <v>42383.761759259258</v>
      </c>
    </row>
    <row r="44" spans="1:20" ht="45" x14ac:dyDescent="0.25">
      <c r="A44">
        <v>2870</v>
      </c>
      <c r="B44" s="3" t="s">
        <v>2870</v>
      </c>
      <c r="C44" s="3" t="s">
        <v>6980</v>
      </c>
      <c r="D44" s="9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>
        <v>15</v>
      </c>
      <c r="P44">
        <v>83.33</v>
      </c>
      <c r="Q44" t="s">
        <v>8324</v>
      </c>
      <c r="R44" t="s">
        <v>8327</v>
      </c>
      <c r="S44" s="14">
        <v>41746.189409722225</v>
      </c>
      <c r="T44" s="14">
        <v>41776.189409722225</v>
      </c>
    </row>
    <row r="45" spans="1:20" ht="45" x14ac:dyDescent="0.25">
      <c r="A45">
        <v>4094</v>
      </c>
      <c r="B45" s="3" t="s">
        <v>4090</v>
      </c>
      <c r="C45" s="3" t="s">
        <v>8197</v>
      </c>
      <c r="D45" s="9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>
        <v>37</v>
      </c>
      <c r="P45">
        <v>91.25</v>
      </c>
      <c r="Q45" t="s">
        <v>8324</v>
      </c>
      <c r="R45" t="s">
        <v>8327</v>
      </c>
      <c r="S45" s="14">
        <v>41890.086805555555</v>
      </c>
      <c r="T45" s="14"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9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>
        <v>57</v>
      </c>
      <c r="P46">
        <v>59.58</v>
      </c>
      <c r="Q46" t="s">
        <v>8324</v>
      </c>
      <c r="R46" t="s">
        <v>8327</v>
      </c>
      <c r="S46" s="14">
        <v>42061.963263888887</v>
      </c>
      <c r="T46" s="14">
        <v>42091.921597222223</v>
      </c>
    </row>
    <row r="47" spans="1:20" ht="45" x14ac:dyDescent="0.25">
      <c r="A47">
        <v>2911</v>
      </c>
      <c r="B47" s="3" t="s">
        <v>2911</v>
      </c>
      <c r="C47" s="3" t="s">
        <v>7021</v>
      </c>
      <c r="D47" s="9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>
        <v>37</v>
      </c>
      <c r="P47">
        <v>46.93</v>
      </c>
      <c r="Q47" t="s">
        <v>8324</v>
      </c>
      <c r="R47" t="s">
        <v>8327</v>
      </c>
      <c r="S47" s="14">
        <v>42142.768819444449</v>
      </c>
      <c r="T47" s="14">
        <v>42182.768819444449</v>
      </c>
    </row>
    <row r="48" spans="1:20" ht="45" x14ac:dyDescent="0.25">
      <c r="A48">
        <v>3928</v>
      </c>
      <c r="B48" s="3" t="s">
        <v>3925</v>
      </c>
      <c r="C48" s="3" t="s">
        <v>8036</v>
      </c>
      <c r="D48" s="9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>
        <v>13</v>
      </c>
      <c r="P48">
        <v>93</v>
      </c>
      <c r="Q48" t="s">
        <v>8324</v>
      </c>
      <c r="R48" t="s">
        <v>8327</v>
      </c>
      <c r="S48" s="14">
        <v>42265.683182870373</v>
      </c>
      <c r="T48" s="14">
        <v>42293.207638888889</v>
      </c>
    </row>
    <row r="49" spans="1:20" ht="45" x14ac:dyDescent="0.25">
      <c r="A49">
        <v>2877</v>
      </c>
      <c r="B49" s="3" t="s">
        <v>2877</v>
      </c>
      <c r="C49" s="3" t="s">
        <v>6987</v>
      </c>
      <c r="D49" s="9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>
        <v>11</v>
      </c>
      <c r="P49">
        <v>108.33</v>
      </c>
      <c r="Q49" t="s">
        <v>8324</v>
      </c>
      <c r="R49" t="s">
        <v>8327</v>
      </c>
      <c r="S49" s="14">
        <v>42672.955138888887</v>
      </c>
      <c r="T49" s="14">
        <v>42704.708333333328</v>
      </c>
    </row>
    <row r="50" spans="1:20" ht="45" x14ac:dyDescent="0.25">
      <c r="A50">
        <v>3958</v>
      </c>
      <c r="B50" s="3" t="s">
        <v>3955</v>
      </c>
      <c r="C50" s="3" t="s">
        <v>8065</v>
      </c>
      <c r="D50" s="9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>
        <v>32</v>
      </c>
      <c r="P50">
        <v>40.06</v>
      </c>
      <c r="Q50" t="s">
        <v>8324</v>
      </c>
      <c r="R50" t="s">
        <v>8327</v>
      </c>
      <c r="S50" s="14">
        <v>41816.950370370374</v>
      </c>
      <c r="T50" s="14">
        <v>41853.583333333336</v>
      </c>
    </row>
    <row r="51" spans="1:20" ht="45" x14ac:dyDescent="0.25">
      <c r="A51">
        <v>3985</v>
      </c>
      <c r="B51" s="3" t="s">
        <v>3981</v>
      </c>
      <c r="C51" s="3" t="s">
        <v>8091</v>
      </c>
      <c r="D51" s="9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>
        <v>32</v>
      </c>
      <c r="P51">
        <v>33.74</v>
      </c>
      <c r="Q51" t="s">
        <v>8324</v>
      </c>
      <c r="R51" t="s">
        <v>8327</v>
      </c>
      <c r="S51" s="14">
        <v>42399.707407407404</v>
      </c>
      <c r="T51" s="14"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9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>
        <v>21</v>
      </c>
      <c r="P52">
        <v>52.08</v>
      </c>
      <c r="Q52" t="s">
        <v>8324</v>
      </c>
      <c r="R52" t="s">
        <v>8327</v>
      </c>
      <c r="S52" s="14">
        <v>42701.908807870372</v>
      </c>
      <c r="T52" s="14"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9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>
        <v>18</v>
      </c>
      <c r="P53">
        <v>36.590000000000003</v>
      </c>
      <c r="Q53" t="s">
        <v>8324</v>
      </c>
      <c r="R53" t="s">
        <v>8327</v>
      </c>
      <c r="S53" s="14">
        <v>42606.056863425925</v>
      </c>
      <c r="T53" s="14">
        <v>42620.056863425925</v>
      </c>
    </row>
    <row r="54" spans="1:20" ht="45" x14ac:dyDescent="0.25">
      <c r="A54">
        <v>3731</v>
      </c>
      <c r="B54" s="3" t="s">
        <v>3728</v>
      </c>
      <c r="C54" s="3" t="s">
        <v>7841</v>
      </c>
      <c r="D54" s="9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>
        <v>11</v>
      </c>
      <c r="P54">
        <v>51.67</v>
      </c>
      <c r="Q54" t="s">
        <v>8324</v>
      </c>
      <c r="R54" t="s">
        <v>8327</v>
      </c>
      <c r="S54" s="14">
        <v>41983.752847222218</v>
      </c>
      <c r="T54" s="14">
        <v>42014.140972222223</v>
      </c>
    </row>
    <row r="55" spans="1:20" ht="45" x14ac:dyDescent="0.25">
      <c r="A55">
        <v>3976</v>
      </c>
      <c r="B55" s="3" t="s">
        <v>3973</v>
      </c>
      <c r="C55" s="3" t="s">
        <v>8083</v>
      </c>
      <c r="D55" s="9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0">
        <v>48</v>
      </c>
      <c r="P55">
        <v>62</v>
      </c>
      <c r="Q55" t="s">
        <v>8324</v>
      </c>
      <c r="R55" t="s">
        <v>8327</v>
      </c>
      <c r="S55" s="14">
        <v>41830.858344907407</v>
      </c>
      <c r="T55" s="14">
        <v>41852.291666666664</v>
      </c>
    </row>
    <row r="56" spans="1:20" ht="45" x14ac:dyDescent="0.25">
      <c r="A56">
        <v>2906</v>
      </c>
      <c r="B56" s="3" t="s">
        <v>2906</v>
      </c>
      <c r="C56" s="3" t="s">
        <v>7016</v>
      </c>
      <c r="D56" s="9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>
        <v>9</v>
      </c>
      <c r="P56">
        <v>80.709999999999994</v>
      </c>
      <c r="Q56" t="s">
        <v>8324</v>
      </c>
      <c r="R56" t="s">
        <v>8327</v>
      </c>
      <c r="S56" s="14">
        <v>42199.648912037039</v>
      </c>
      <c r="T56" s="14">
        <v>42217.041666666672</v>
      </c>
    </row>
    <row r="57" spans="1:20" ht="45" x14ac:dyDescent="0.25">
      <c r="A57">
        <v>4028</v>
      </c>
      <c r="B57" s="3" t="s">
        <v>4024</v>
      </c>
      <c r="C57" s="3" t="s">
        <v>8133</v>
      </c>
      <c r="D57" s="9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>
        <v>28</v>
      </c>
      <c r="P57">
        <v>51</v>
      </c>
      <c r="Q57" t="s">
        <v>8324</v>
      </c>
      <c r="R57" t="s">
        <v>8327</v>
      </c>
      <c r="S57" s="14">
        <v>41765.938657407409</v>
      </c>
      <c r="T57" s="14">
        <v>41795.938657407409</v>
      </c>
    </row>
    <row r="58" spans="1:20" ht="45" x14ac:dyDescent="0.25">
      <c r="A58">
        <v>2897</v>
      </c>
      <c r="B58" s="3" t="s">
        <v>2897</v>
      </c>
      <c r="C58" s="3" t="s">
        <v>7007</v>
      </c>
      <c r="D58" s="9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0">
        <v>5</v>
      </c>
      <c r="P58">
        <v>183.33</v>
      </c>
      <c r="Q58" t="s">
        <v>8324</v>
      </c>
      <c r="R58" t="s">
        <v>8327</v>
      </c>
      <c r="S58" s="14">
        <v>42258.646504629629</v>
      </c>
      <c r="T58" s="14">
        <v>42288.645196759258</v>
      </c>
    </row>
    <row r="59" spans="1:20" ht="45" x14ac:dyDescent="0.25">
      <c r="A59">
        <v>3934</v>
      </c>
      <c r="B59" s="3" t="s">
        <v>3931</v>
      </c>
      <c r="C59" s="3" t="s">
        <v>8042</v>
      </c>
      <c r="D59" s="9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0">
        <v>11</v>
      </c>
      <c r="P59">
        <v>45.83</v>
      </c>
      <c r="Q59" t="s">
        <v>8324</v>
      </c>
      <c r="R59" t="s">
        <v>8327</v>
      </c>
      <c r="S59" s="14">
        <v>42233.671747685185</v>
      </c>
      <c r="T59" s="14">
        <v>42278.541666666672</v>
      </c>
    </row>
    <row r="60" spans="1:20" ht="30" x14ac:dyDescent="0.25">
      <c r="A60">
        <v>3992</v>
      </c>
      <c r="B60" s="3" t="s">
        <v>3988</v>
      </c>
      <c r="C60" s="3" t="s">
        <v>8098</v>
      </c>
      <c r="D60" s="9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>
        <v>5</v>
      </c>
      <c r="P60">
        <v>60.11</v>
      </c>
      <c r="Q60" t="s">
        <v>8324</v>
      </c>
      <c r="R60" t="s">
        <v>8327</v>
      </c>
      <c r="S60" s="14">
        <v>42289.94049768518</v>
      </c>
      <c r="T60" s="14"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9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>
        <v>11</v>
      </c>
      <c r="P61">
        <v>47.91</v>
      </c>
      <c r="Q61" t="s">
        <v>8324</v>
      </c>
      <c r="R61" t="s">
        <v>8327</v>
      </c>
      <c r="S61" s="14">
        <v>42452.815659722226</v>
      </c>
      <c r="T61" s="14">
        <v>42512.815659722226</v>
      </c>
    </row>
    <row r="62" spans="1:20" ht="45" x14ac:dyDescent="0.25">
      <c r="A62">
        <v>3894</v>
      </c>
      <c r="B62" s="3" t="s">
        <v>3891</v>
      </c>
      <c r="C62" s="3" t="s">
        <v>8002</v>
      </c>
      <c r="D62" s="9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>
        <v>3</v>
      </c>
      <c r="P62">
        <v>47.27</v>
      </c>
      <c r="Q62" t="s">
        <v>8324</v>
      </c>
      <c r="R62" t="s">
        <v>8327</v>
      </c>
      <c r="S62" s="14">
        <v>42679.958472222221</v>
      </c>
      <c r="T62" s="14">
        <v>42710.207638888889</v>
      </c>
    </row>
    <row r="63" spans="1:20" ht="45" x14ac:dyDescent="0.25">
      <c r="A63">
        <v>2867</v>
      </c>
      <c r="B63" s="3" t="s">
        <v>2867</v>
      </c>
      <c r="C63" s="3" t="s">
        <v>6977</v>
      </c>
      <c r="D63" s="9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>
        <v>20</v>
      </c>
      <c r="P63">
        <v>50.4</v>
      </c>
      <c r="Q63" t="s">
        <v>8324</v>
      </c>
      <c r="R63" t="s">
        <v>8327</v>
      </c>
      <c r="S63" s="14">
        <v>42531.195277777777</v>
      </c>
      <c r="T63" s="14">
        <v>42555.166666666672</v>
      </c>
    </row>
    <row r="64" spans="1:20" ht="45" x14ac:dyDescent="0.25">
      <c r="A64">
        <v>2892</v>
      </c>
      <c r="B64" s="3" t="s">
        <v>2892</v>
      </c>
      <c r="C64" s="3" t="s">
        <v>7002</v>
      </c>
      <c r="D64" s="9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>
        <v>9</v>
      </c>
      <c r="P64">
        <v>29.41</v>
      </c>
      <c r="Q64" t="s">
        <v>8324</v>
      </c>
      <c r="R64" t="s">
        <v>8327</v>
      </c>
      <c r="S64" s="14">
        <v>41869.714166666665</v>
      </c>
      <c r="T64" s="14">
        <v>41876.875</v>
      </c>
    </row>
    <row r="65" spans="1:20" ht="45" x14ac:dyDescent="0.25">
      <c r="A65">
        <v>3996</v>
      </c>
      <c r="B65" s="3" t="s">
        <v>3992</v>
      </c>
      <c r="C65" s="3" t="s">
        <v>8102</v>
      </c>
      <c r="D65" s="9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>
        <v>17</v>
      </c>
      <c r="P65">
        <v>29.24</v>
      </c>
      <c r="Q65" t="s">
        <v>8324</v>
      </c>
      <c r="R65" t="s">
        <v>8327</v>
      </c>
      <c r="S65" s="14">
        <v>41950.26694444444</v>
      </c>
      <c r="T65" s="14">
        <v>41963.669444444444</v>
      </c>
    </row>
    <row r="66" spans="1:20" ht="45" x14ac:dyDescent="0.25">
      <c r="A66">
        <v>4062</v>
      </c>
      <c r="B66" s="3" t="s">
        <v>4058</v>
      </c>
      <c r="C66" s="3" t="s">
        <v>8166</v>
      </c>
      <c r="D66" s="9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>
        <v>2</v>
      </c>
      <c r="P66">
        <v>163.33000000000001</v>
      </c>
      <c r="Q66" t="s">
        <v>8324</v>
      </c>
      <c r="R66" t="s">
        <v>8327</v>
      </c>
      <c r="S66" s="14">
        <v>42523.739212962959</v>
      </c>
      <c r="T66" s="14"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9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>
        <v>5</v>
      </c>
      <c r="P67">
        <v>35.92</v>
      </c>
      <c r="Q67" t="s">
        <v>8324</v>
      </c>
      <c r="R67" t="s">
        <v>8327</v>
      </c>
      <c r="S67" s="14">
        <v>41974.738576388889</v>
      </c>
      <c r="T67" s="14">
        <v>41994.738576388889</v>
      </c>
    </row>
    <row r="68" spans="1:20" ht="45" x14ac:dyDescent="0.25">
      <c r="A68">
        <v>4046</v>
      </c>
      <c r="B68" s="3" t="s">
        <v>4042</v>
      </c>
      <c r="C68" s="3" t="s">
        <v>8150</v>
      </c>
      <c r="D68" s="9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>
        <v>8</v>
      </c>
      <c r="P68">
        <v>38.33</v>
      </c>
      <c r="Q68" t="s">
        <v>8324</v>
      </c>
      <c r="R68" t="s">
        <v>8327</v>
      </c>
      <c r="S68" s="14">
        <v>41904.650578703702</v>
      </c>
      <c r="T68" s="14">
        <v>41934.650578703702</v>
      </c>
    </row>
    <row r="69" spans="1:20" ht="45" x14ac:dyDescent="0.25">
      <c r="A69">
        <v>3929</v>
      </c>
      <c r="B69" s="3" t="s">
        <v>3926</v>
      </c>
      <c r="C69" s="3" t="s">
        <v>8037</v>
      </c>
      <c r="D69" s="9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>
        <v>2</v>
      </c>
      <c r="P69">
        <v>32.36</v>
      </c>
      <c r="Q69" t="s">
        <v>8324</v>
      </c>
      <c r="R69" t="s">
        <v>8327</v>
      </c>
      <c r="S69" s="14">
        <v>42601.827141203699</v>
      </c>
      <c r="T69" s="14">
        <v>42631.827141203699</v>
      </c>
    </row>
    <row r="70" spans="1:20" ht="45" x14ac:dyDescent="0.25">
      <c r="A70">
        <v>3980</v>
      </c>
      <c r="B70" s="3" t="s">
        <v>3977</v>
      </c>
      <c r="C70" s="3" t="s">
        <v>8087</v>
      </c>
      <c r="D70" s="9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>
        <v>18</v>
      </c>
      <c r="P70">
        <v>64.290000000000006</v>
      </c>
      <c r="Q70" t="s">
        <v>8324</v>
      </c>
      <c r="R70" t="s">
        <v>8327</v>
      </c>
      <c r="S70" s="14">
        <v>41795.598923611113</v>
      </c>
      <c r="T70" s="14">
        <v>41825.598923611113</v>
      </c>
    </row>
    <row r="71" spans="1:20" ht="45" x14ac:dyDescent="0.25">
      <c r="A71">
        <v>2917</v>
      </c>
      <c r="B71" s="3" t="s">
        <v>2917</v>
      </c>
      <c r="C71" s="3" t="s">
        <v>7027</v>
      </c>
      <c r="D71" s="9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>
        <v>22</v>
      </c>
      <c r="P71">
        <v>48.56</v>
      </c>
      <c r="Q71" t="s">
        <v>8324</v>
      </c>
      <c r="R71" t="s">
        <v>8327</v>
      </c>
      <c r="S71" s="14">
        <v>42245.234340277777</v>
      </c>
      <c r="T71" s="14">
        <v>42263.234340277777</v>
      </c>
    </row>
    <row r="72" spans="1:20" ht="45" x14ac:dyDescent="0.25">
      <c r="A72">
        <v>3734</v>
      </c>
      <c r="B72" s="3" t="s">
        <v>3731</v>
      </c>
      <c r="C72" s="3" t="s">
        <v>7844</v>
      </c>
      <c r="D72" s="9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>
        <v>28</v>
      </c>
      <c r="P72">
        <v>61</v>
      </c>
      <c r="Q72" t="s">
        <v>8324</v>
      </c>
      <c r="R72" t="s">
        <v>8327</v>
      </c>
      <c r="S72" s="14">
        <v>42089.901574074072</v>
      </c>
      <c r="T72" s="14">
        <v>42149.901574074072</v>
      </c>
    </row>
    <row r="73" spans="1:20" ht="45" x14ac:dyDescent="0.25">
      <c r="A73">
        <v>3955</v>
      </c>
      <c r="B73" s="3" t="s">
        <v>3952</v>
      </c>
      <c r="C73" s="3" t="s">
        <v>8062</v>
      </c>
      <c r="D73" s="9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>
        <v>24</v>
      </c>
      <c r="P73">
        <v>53.13</v>
      </c>
      <c r="Q73" t="s">
        <v>8324</v>
      </c>
      <c r="R73" t="s">
        <v>8327</v>
      </c>
      <c r="S73" s="14">
        <v>42306.848854166667</v>
      </c>
      <c r="T73" s="14">
        <v>42336.890520833331</v>
      </c>
    </row>
    <row r="74" spans="1:20" ht="45" x14ac:dyDescent="0.25">
      <c r="A74">
        <v>4032</v>
      </c>
      <c r="B74" s="3" t="s">
        <v>4028</v>
      </c>
      <c r="C74" s="3" t="s">
        <v>8137</v>
      </c>
      <c r="D74" s="9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>
        <v>7</v>
      </c>
      <c r="P74">
        <v>59</v>
      </c>
      <c r="Q74" t="s">
        <v>8324</v>
      </c>
      <c r="R74" t="s">
        <v>8327</v>
      </c>
      <c r="S74" s="14">
        <v>42293.809212962966</v>
      </c>
      <c r="T74" s="14">
        <v>42353.85087962963</v>
      </c>
    </row>
    <row r="75" spans="1:20" ht="45" x14ac:dyDescent="0.25">
      <c r="A75">
        <v>3967</v>
      </c>
      <c r="B75" s="3" t="s">
        <v>3964</v>
      </c>
      <c r="C75" s="3" t="s">
        <v>8074</v>
      </c>
      <c r="D75" s="9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>
        <v>24</v>
      </c>
      <c r="P75">
        <v>41</v>
      </c>
      <c r="Q75" t="s">
        <v>8324</v>
      </c>
      <c r="R75" t="s">
        <v>8327</v>
      </c>
      <c r="S75" s="14">
        <v>42770.290590277778</v>
      </c>
      <c r="T75" s="14">
        <v>42800.290590277778</v>
      </c>
    </row>
    <row r="76" spans="1:20" ht="45" x14ac:dyDescent="0.25">
      <c r="A76">
        <v>4030</v>
      </c>
      <c r="B76" s="3" t="s">
        <v>4026</v>
      </c>
      <c r="C76" s="3" t="s">
        <v>8135</v>
      </c>
      <c r="D76" s="9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>
        <v>16</v>
      </c>
      <c r="P76">
        <v>66.67</v>
      </c>
      <c r="Q76" t="s">
        <v>8324</v>
      </c>
      <c r="R76" t="s">
        <v>8327</v>
      </c>
      <c r="S76" s="14">
        <v>42374.655081018514</v>
      </c>
      <c r="T76" s="14">
        <v>42403.784027777772</v>
      </c>
    </row>
    <row r="77" spans="1:20" ht="45" x14ac:dyDescent="0.25">
      <c r="A77">
        <v>3938</v>
      </c>
      <c r="B77" s="3" t="s">
        <v>3935</v>
      </c>
      <c r="C77" s="3" t="s">
        <v>8046</v>
      </c>
      <c r="D77" s="9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>
        <v>12</v>
      </c>
      <c r="P77">
        <v>79.400000000000006</v>
      </c>
      <c r="Q77" t="s">
        <v>8324</v>
      </c>
      <c r="R77" t="s">
        <v>8327</v>
      </c>
      <c r="S77" s="14">
        <v>42151.905717592599</v>
      </c>
      <c r="T77" s="14">
        <v>42182.905717592599</v>
      </c>
    </row>
    <row r="78" spans="1:20" ht="45" x14ac:dyDescent="0.25">
      <c r="A78">
        <v>3729</v>
      </c>
      <c r="B78" s="3" t="s">
        <v>3726</v>
      </c>
      <c r="C78" s="3" t="s">
        <v>7839</v>
      </c>
      <c r="D78" s="9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>
        <v>7</v>
      </c>
      <c r="P78">
        <v>72.400000000000006</v>
      </c>
      <c r="Q78" t="s">
        <v>8324</v>
      </c>
      <c r="R78" t="s">
        <v>8327</v>
      </c>
      <c r="S78" s="14">
        <v>42041.205000000002</v>
      </c>
      <c r="T78" s="14">
        <v>42086.16333333333</v>
      </c>
    </row>
    <row r="79" spans="1:20" ht="45" x14ac:dyDescent="0.25">
      <c r="A79">
        <v>3740</v>
      </c>
      <c r="B79" s="3" t="s">
        <v>3737</v>
      </c>
      <c r="C79" s="3" t="s">
        <v>7850</v>
      </c>
      <c r="D79" s="9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>
        <v>18</v>
      </c>
      <c r="P79">
        <v>25.57</v>
      </c>
      <c r="Q79" t="s">
        <v>8324</v>
      </c>
      <c r="R79" t="s">
        <v>8327</v>
      </c>
      <c r="S79" s="14">
        <v>41833.089756944442</v>
      </c>
      <c r="T79" s="14"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9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>
        <v>16</v>
      </c>
      <c r="P80">
        <v>29.17</v>
      </c>
      <c r="Q80" t="s">
        <v>8324</v>
      </c>
      <c r="R80" t="s">
        <v>8327</v>
      </c>
      <c r="S80" s="14">
        <v>42041.581307870365</v>
      </c>
      <c r="T80" s="14">
        <v>42071.539641203708</v>
      </c>
    </row>
    <row r="81" spans="1:20" ht="45" x14ac:dyDescent="0.25">
      <c r="A81">
        <v>2898</v>
      </c>
      <c r="B81" s="3" t="s">
        <v>2898</v>
      </c>
      <c r="C81" s="3" t="s">
        <v>7008</v>
      </c>
      <c r="D81" s="9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>
        <v>4</v>
      </c>
      <c r="P81">
        <v>26.33</v>
      </c>
      <c r="Q81" t="s">
        <v>8324</v>
      </c>
      <c r="R81" t="s">
        <v>8327</v>
      </c>
      <c r="S81" s="14">
        <v>42278.664965277778</v>
      </c>
      <c r="T81" s="14">
        <v>42308.664965277778</v>
      </c>
    </row>
    <row r="82" spans="1:20" ht="45" x14ac:dyDescent="0.25">
      <c r="A82">
        <v>2850</v>
      </c>
      <c r="B82" s="3" t="s">
        <v>2850</v>
      </c>
      <c r="C82" s="3" t="s">
        <v>6960</v>
      </c>
      <c r="D82" s="9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>
        <v>4</v>
      </c>
      <c r="P82">
        <v>23.92</v>
      </c>
      <c r="Q82" t="s">
        <v>8324</v>
      </c>
      <c r="R82" t="s">
        <v>8327</v>
      </c>
      <c r="S82" s="14">
        <v>41858.007071759261</v>
      </c>
      <c r="T82" s="14"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9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>
        <v>12</v>
      </c>
      <c r="P83">
        <v>75.25</v>
      </c>
      <c r="Q83" t="s">
        <v>8324</v>
      </c>
      <c r="R83" t="s">
        <v>8327</v>
      </c>
      <c r="S83" s="14">
        <v>41869.798726851855</v>
      </c>
      <c r="T83" s="14">
        <v>41929.798726851855</v>
      </c>
    </row>
    <row r="84" spans="1:20" ht="45" x14ac:dyDescent="0.25">
      <c r="A84">
        <v>2855</v>
      </c>
      <c r="B84" s="3" t="s">
        <v>2855</v>
      </c>
      <c r="C84" s="3" t="s">
        <v>6965</v>
      </c>
      <c r="D84" s="9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0">
        <v>50</v>
      </c>
      <c r="P84">
        <v>60</v>
      </c>
      <c r="Q84" t="s">
        <v>8324</v>
      </c>
      <c r="R84" t="s">
        <v>8327</v>
      </c>
      <c r="S84" s="14">
        <v>42370.007766203707</v>
      </c>
      <c r="T84" s="14">
        <v>42398.981944444444</v>
      </c>
    </row>
    <row r="85" spans="1:20" ht="30" x14ac:dyDescent="0.25">
      <c r="A85">
        <v>4039</v>
      </c>
      <c r="B85" s="3" t="s">
        <v>4035</v>
      </c>
      <c r="C85" s="3" t="s">
        <v>8143</v>
      </c>
      <c r="D85" s="9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0">
        <v>60</v>
      </c>
      <c r="P85">
        <v>60</v>
      </c>
      <c r="Q85" t="s">
        <v>8324</v>
      </c>
      <c r="R85" t="s">
        <v>8327</v>
      </c>
      <c r="S85" s="14">
        <v>42305.670914351853</v>
      </c>
      <c r="T85" s="14">
        <v>42339.249305555553</v>
      </c>
    </row>
    <row r="86" spans="1:20" ht="45" x14ac:dyDescent="0.25">
      <c r="A86">
        <v>3959</v>
      </c>
      <c r="B86" s="3" t="s">
        <v>3956</v>
      </c>
      <c r="C86" s="3" t="s">
        <v>8066</v>
      </c>
      <c r="D86" s="9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>
        <v>24</v>
      </c>
      <c r="P86">
        <v>24.33</v>
      </c>
      <c r="Q86" t="s">
        <v>8324</v>
      </c>
      <c r="R86" t="s">
        <v>8327</v>
      </c>
      <c r="S86" s="14">
        <v>41880.788842592592</v>
      </c>
      <c r="T86" s="14">
        <v>41910.788842592592</v>
      </c>
    </row>
    <row r="87" spans="1:20" ht="45" x14ac:dyDescent="0.25">
      <c r="A87">
        <v>3965</v>
      </c>
      <c r="B87" s="3" t="s">
        <v>3962</v>
      </c>
      <c r="C87" s="3" t="s">
        <v>8072</v>
      </c>
      <c r="D87" s="9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>
        <v>14</v>
      </c>
      <c r="P87">
        <v>71.25</v>
      </c>
      <c r="Q87" t="s">
        <v>8324</v>
      </c>
      <c r="R87" t="s">
        <v>8327</v>
      </c>
      <c r="S87" s="14">
        <v>42414.235879629632</v>
      </c>
      <c r="T87" s="14">
        <v>42474.194212962961</v>
      </c>
    </row>
    <row r="88" spans="1:20" ht="45" x14ac:dyDescent="0.25">
      <c r="A88">
        <v>2891</v>
      </c>
      <c r="B88" s="3" t="s">
        <v>2891</v>
      </c>
      <c r="C88" s="3" t="s">
        <v>7001</v>
      </c>
      <c r="D88" s="9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>
        <v>3</v>
      </c>
      <c r="P88">
        <v>27.3</v>
      </c>
      <c r="Q88" t="s">
        <v>8324</v>
      </c>
      <c r="R88" t="s">
        <v>8327</v>
      </c>
      <c r="S88" s="14">
        <v>42415.883425925931</v>
      </c>
      <c r="T88" s="14">
        <v>42475.84175925926</v>
      </c>
    </row>
    <row r="89" spans="1:20" ht="45" x14ac:dyDescent="0.25">
      <c r="A89">
        <v>2874</v>
      </c>
      <c r="B89" s="3" t="s">
        <v>2874</v>
      </c>
      <c r="C89" s="3" t="s">
        <v>6984</v>
      </c>
      <c r="D89" s="9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>
        <v>5</v>
      </c>
      <c r="P89">
        <v>90.33</v>
      </c>
      <c r="Q89" t="s">
        <v>8324</v>
      </c>
      <c r="R89" t="s">
        <v>8327</v>
      </c>
      <c r="S89" s="14">
        <v>42722.84474537037</v>
      </c>
      <c r="T89" s="14">
        <v>42752.84474537037</v>
      </c>
    </row>
    <row r="90" spans="1:20" ht="45" x14ac:dyDescent="0.25">
      <c r="A90">
        <v>2860</v>
      </c>
      <c r="B90" s="3" t="s">
        <v>2860</v>
      </c>
      <c r="C90" s="3" t="s">
        <v>6970</v>
      </c>
      <c r="D90" s="9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>
        <v>7</v>
      </c>
      <c r="P90">
        <v>29.56</v>
      </c>
      <c r="Q90" t="s">
        <v>8324</v>
      </c>
      <c r="R90" t="s">
        <v>8327</v>
      </c>
      <c r="S90" s="14">
        <v>42480.800648148142</v>
      </c>
      <c r="T90" s="14"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9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>
        <v>3</v>
      </c>
      <c r="P91">
        <v>52.8</v>
      </c>
      <c r="Q91" t="s">
        <v>8324</v>
      </c>
      <c r="R91" t="s">
        <v>8327</v>
      </c>
      <c r="S91" s="14">
        <v>42499.731701388882</v>
      </c>
      <c r="T91" s="14">
        <v>42529.731701388882</v>
      </c>
    </row>
    <row r="92" spans="1:20" ht="45" x14ac:dyDescent="0.25">
      <c r="A92">
        <v>3857</v>
      </c>
      <c r="B92" s="3" t="s">
        <v>3854</v>
      </c>
      <c r="C92" s="3" t="s">
        <v>7966</v>
      </c>
      <c r="D92" s="9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0">
        <v>5</v>
      </c>
      <c r="P92">
        <v>65</v>
      </c>
      <c r="Q92" t="s">
        <v>8324</v>
      </c>
      <c r="R92" t="s">
        <v>8327</v>
      </c>
      <c r="S92" s="14">
        <v>41829.73715277778</v>
      </c>
      <c r="T92" s="14"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9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0">
        <v>33</v>
      </c>
      <c r="P93">
        <v>37.14</v>
      </c>
      <c r="Q93" t="s">
        <v>8324</v>
      </c>
      <c r="R93" t="s">
        <v>8327</v>
      </c>
      <c r="S93" s="14">
        <v>42056.1324537037</v>
      </c>
      <c r="T93" s="14">
        <v>42086.207638888889</v>
      </c>
    </row>
    <row r="94" spans="1:20" ht="45" x14ac:dyDescent="0.25">
      <c r="A94">
        <v>2882</v>
      </c>
      <c r="B94" s="3" t="s">
        <v>2882</v>
      </c>
      <c r="C94" s="3" t="s">
        <v>6992</v>
      </c>
      <c r="D94" s="9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>
        <v>34</v>
      </c>
      <c r="P94">
        <v>63</v>
      </c>
      <c r="Q94" t="s">
        <v>8324</v>
      </c>
      <c r="R94" t="s">
        <v>8327</v>
      </c>
      <c r="S94" s="14">
        <v>42461.596273148149</v>
      </c>
      <c r="T94" s="14">
        <v>42491.596273148149</v>
      </c>
    </row>
    <row r="95" spans="1:20" ht="45" x14ac:dyDescent="0.25">
      <c r="A95">
        <v>3867</v>
      </c>
      <c r="B95" s="3" t="s">
        <v>3864</v>
      </c>
      <c r="C95" s="3" t="s">
        <v>7976</v>
      </c>
      <c r="D95" s="9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>
        <v>13</v>
      </c>
      <c r="P95">
        <v>50.2</v>
      </c>
      <c r="Q95" t="s">
        <v>8324</v>
      </c>
      <c r="R95" t="s">
        <v>8327</v>
      </c>
      <c r="S95" s="14">
        <v>42509.814108796301</v>
      </c>
      <c r="T95" s="14">
        <v>42539.814108796301</v>
      </c>
    </row>
    <row r="96" spans="1:20" ht="45" x14ac:dyDescent="0.25">
      <c r="A96">
        <v>4089</v>
      </c>
      <c r="B96" s="3" t="s">
        <v>4085</v>
      </c>
      <c r="C96" s="3" t="s">
        <v>8192</v>
      </c>
      <c r="D96" s="9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>
        <v>5</v>
      </c>
      <c r="P96">
        <v>30</v>
      </c>
      <c r="Q96" t="s">
        <v>8324</v>
      </c>
      <c r="R96" t="s">
        <v>8327</v>
      </c>
      <c r="S96" s="14">
        <v>42122.732499999998</v>
      </c>
      <c r="T96" s="14">
        <v>42155.732638888891</v>
      </c>
    </row>
    <row r="97" spans="1:20" ht="45" x14ac:dyDescent="0.25">
      <c r="A97">
        <v>4044</v>
      </c>
      <c r="B97" s="3" t="s">
        <v>4040</v>
      </c>
      <c r="C97" s="3" t="s">
        <v>8148</v>
      </c>
      <c r="D97" s="9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>
        <v>38</v>
      </c>
      <c r="P97">
        <v>56.25</v>
      </c>
      <c r="Q97" t="s">
        <v>8324</v>
      </c>
      <c r="R97" t="s">
        <v>8327</v>
      </c>
      <c r="S97" s="14">
        <v>42074.219699074078</v>
      </c>
      <c r="T97" s="14">
        <v>42104.208333333328</v>
      </c>
    </row>
    <row r="98" spans="1:20" ht="45" x14ac:dyDescent="0.25">
      <c r="A98">
        <v>4027</v>
      </c>
      <c r="B98" s="3" t="s">
        <v>4023</v>
      </c>
      <c r="C98" s="3" t="s">
        <v>8132</v>
      </c>
      <c r="D98" s="9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>
        <v>7</v>
      </c>
      <c r="P98">
        <v>30.71</v>
      </c>
      <c r="Q98" t="s">
        <v>8324</v>
      </c>
      <c r="R98" t="s">
        <v>8327</v>
      </c>
      <c r="S98" s="14">
        <v>42768.97084490741</v>
      </c>
      <c r="T98" s="14">
        <v>42789.041666666672</v>
      </c>
    </row>
    <row r="99" spans="1:20" ht="45" x14ac:dyDescent="0.25">
      <c r="A99">
        <v>3978</v>
      </c>
      <c r="B99" s="3" t="s">
        <v>3975</v>
      </c>
      <c r="C99" s="3" t="s">
        <v>8085</v>
      </c>
      <c r="D99" s="9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>
        <v>11</v>
      </c>
      <c r="P99">
        <v>26.75</v>
      </c>
      <c r="Q99" t="s">
        <v>8324</v>
      </c>
      <c r="R99" t="s">
        <v>8327</v>
      </c>
      <c r="S99" s="14">
        <v>41975.642974537041</v>
      </c>
      <c r="T99" s="14">
        <v>42035.642974537041</v>
      </c>
    </row>
    <row r="100" spans="1:20" ht="45" x14ac:dyDescent="0.25">
      <c r="A100">
        <v>3969</v>
      </c>
      <c r="B100" s="3" t="s">
        <v>3966</v>
      </c>
      <c r="C100" s="3" t="s">
        <v>8076</v>
      </c>
      <c r="D100" s="9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>
        <v>7</v>
      </c>
      <c r="P100">
        <v>35.17</v>
      </c>
      <c r="Q100" t="s">
        <v>8324</v>
      </c>
      <c r="R100" t="s">
        <v>8327</v>
      </c>
      <c r="S100" s="14">
        <v>42601.854699074072</v>
      </c>
      <c r="T100" s="14">
        <v>42611.163194444445</v>
      </c>
    </row>
    <row r="101" spans="1:20" ht="30" x14ac:dyDescent="0.25">
      <c r="A101">
        <v>3972</v>
      </c>
      <c r="B101" s="3" t="s">
        <v>3969</v>
      </c>
      <c r="C101" s="3" t="s">
        <v>8079</v>
      </c>
      <c r="D101" s="9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0">
        <v>21</v>
      </c>
      <c r="P101">
        <v>26.38</v>
      </c>
      <c r="Q101" t="s">
        <v>8324</v>
      </c>
      <c r="R101" t="s">
        <v>8327</v>
      </c>
      <c r="S101" s="14">
        <v>41981.067523148144</v>
      </c>
      <c r="T101" s="14">
        <v>42041.067523148144</v>
      </c>
    </row>
    <row r="102" spans="1:20" ht="45" x14ac:dyDescent="0.25">
      <c r="A102">
        <v>4091</v>
      </c>
      <c r="B102" s="3" t="s">
        <v>4087</v>
      </c>
      <c r="C102" s="3" t="s">
        <v>8194</v>
      </c>
      <c r="D102" s="9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>
        <v>13</v>
      </c>
      <c r="P102">
        <v>25.5</v>
      </c>
      <c r="Q102" t="s">
        <v>8324</v>
      </c>
      <c r="R102" t="s">
        <v>8327</v>
      </c>
      <c r="S102" s="14">
        <v>41990.506377314814</v>
      </c>
      <c r="T102" s="14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9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>
        <v>2</v>
      </c>
      <c r="P103">
        <v>202</v>
      </c>
      <c r="Q103" t="s">
        <v>8324</v>
      </c>
      <c r="R103" t="s">
        <v>8327</v>
      </c>
      <c r="S103" s="14">
        <v>42621.389340277776</v>
      </c>
      <c r="T103" s="14"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9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>
        <v>10</v>
      </c>
      <c r="P104">
        <v>100.5</v>
      </c>
      <c r="Q104" t="s">
        <v>8324</v>
      </c>
      <c r="R104" t="s">
        <v>8327</v>
      </c>
      <c r="S104" s="14">
        <v>42020.587349537032</v>
      </c>
      <c r="T104" s="14">
        <v>42050.587349537032</v>
      </c>
    </row>
    <row r="105" spans="1:20" ht="45" x14ac:dyDescent="0.25">
      <c r="A105">
        <v>4034</v>
      </c>
      <c r="B105" s="3" t="s">
        <v>4030</v>
      </c>
      <c r="C105" s="3" t="s">
        <v>8139</v>
      </c>
      <c r="D105" s="9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>
        <v>1</v>
      </c>
      <c r="P105">
        <v>100</v>
      </c>
      <c r="Q105" t="s">
        <v>8324</v>
      </c>
      <c r="R105" t="s">
        <v>8327</v>
      </c>
      <c r="S105" s="14">
        <v>42067.947337962964</v>
      </c>
      <c r="T105" s="14">
        <v>42097.905671296292</v>
      </c>
    </row>
    <row r="106" spans="1:20" ht="30" x14ac:dyDescent="0.25">
      <c r="A106">
        <v>3946</v>
      </c>
      <c r="B106" s="3" t="s">
        <v>3943</v>
      </c>
      <c r="C106" s="3" t="s">
        <v>8054</v>
      </c>
      <c r="D106" s="9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>
        <v>3</v>
      </c>
      <c r="P106">
        <v>39</v>
      </c>
      <c r="Q106" t="s">
        <v>8324</v>
      </c>
      <c r="R106" t="s">
        <v>8327</v>
      </c>
      <c r="S106" s="14">
        <v>42031.833587962959</v>
      </c>
      <c r="T106" s="14"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9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>
        <v>3</v>
      </c>
      <c r="P107">
        <v>23.63</v>
      </c>
      <c r="Q107" t="s">
        <v>8324</v>
      </c>
      <c r="R107" t="s">
        <v>8327</v>
      </c>
      <c r="S107" s="14">
        <v>41885.221550925926</v>
      </c>
      <c r="T107" s="14">
        <v>41916.290972222225</v>
      </c>
    </row>
    <row r="108" spans="1:20" ht="30" x14ac:dyDescent="0.25">
      <c r="A108">
        <v>2884</v>
      </c>
      <c r="B108" s="3" t="s">
        <v>2884</v>
      </c>
      <c r="C108" s="3" t="s">
        <v>6994</v>
      </c>
      <c r="D108" s="9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0">
        <v>0</v>
      </c>
      <c r="P108">
        <v>46.25</v>
      </c>
      <c r="Q108" t="s">
        <v>8324</v>
      </c>
      <c r="R108" t="s">
        <v>8327</v>
      </c>
      <c r="S108" s="14">
        <v>41948.727256944447</v>
      </c>
      <c r="T108" s="14">
        <v>41978.727256944447</v>
      </c>
    </row>
    <row r="109" spans="1:20" ht="45" x14ac:dyDescent="0.25">
      <c r="A109">
        <v>3910</v>
      </c>
      <c r="B109" s="3" t="s">
        <v>3907</v>
      </c>
      <c r="C109" s="3" t="s">
        <v>8018</v>
      </c>
      <c r="D109" s="9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0">
        <v>3</v>
      </c>
      <c r="P109">
        <v>61.67</v>
      </c>
      <c r="Q109" t="s">
        <v>8324</v>
      </c>
      <c r="R109" t="s">
        <v>8327</v>
      </c>
      <c r="S109" s="14">
        <v>42224.756909722222</v>
      </c>
      <c r="T109" s="14">
        <v>42254.756909722222</v>
      </c>
    </row>
    <row r="110" spans="1:20" ht="45" x14ac:dyDescent="0.25">
      <c r="A110">
        <v>2869</v>
      </c>
      <c r="B110" s="3" t="s">
        <v>2869</v>
      </c>
      <c r="C110" s="3" t="s">
        <v>6979</v>
      </c>
      <c r="D110" s="9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>
        <v>1</v>
      </c>
      <c r="P110">
        <v>35.4</v>
      </c>
      <c r="Q110" t="s">
        <v>8324</v>
      </c>
      <c r="R110" t="s">
        <v>8327</v>
      </c>
      <c r="S110" s="14">
        <v>42540.593530092592</v>
      </c>
      <c r="T110" s="14">
        <v>42570.593530092592</v>
      </c>
    </row>
    <row r="111" spans="1:20" ht="45" x14ac:dyDescent="0.25">
      <c r="A111">
        <v>3896</v>
      </c>
      <c r="B111" s="3" t="s">
        <v>3893</v>
      </c>
      <c r="C111" s="3" t="s">
        <v>8004</v>
      </c>
      <c r="D111" s="9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>
        <v>11</v>
      </c>
      <c r="P111">
        <v>42.5</v>
      </c>
      <c r="Q111" t="s">
        <v>8324</v>
      </c>
      <c r="R111" t="s">
        <v>8327</v>
      </c>
      <c r="S111" s="14">
        <v>41793.191875000004</v>
      </c>
      <c r="T111" s="14">
        <v>41807.191875000004</v>
      </c>
    </row>
    <row r="112" spans="1:20" ht="30" x14ac:dyDescent="0.25">
      <c r="A112">
        <v>4070</v>
      </c>
      <c r="B112" s="3" t="s">
        <v>4066</v>
      </c>
      <c r="C112" s="3" t="s">
        <v>8173</v>
      </c>
      <c r="D112" s="9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>
        <v>17</v>
      </c>
      <c r="P112">
        <v>27.5</v>
      </c>
      <c r="Q112" t="s">
        <v>8324</v>
      </c>
      <c r="R112" t="s">
        <v>8327</v>
      </c>
      <c r="S112" s="14">
        <v>42031.666898148149</v>
      </c>
      <c r="T112" s="14"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9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>
        <v>15</v>
      </c>
      <c r="P113">
        <v>38.25</v>
      </c>
      <c r="Q113" t="s">
        <v>8324</v>
      </c>
      <c r="R113" t="s">
        <v>8327</v>
      </c>
      <c r="S113" s="14">
        <v>41906.819513888891</v>
      </c>
      <c r="T113" s="14">
        <v>41938.838888888888</v>
      </c>
    </row>
    <row r="114" spans="1:20" ht="30" x14ac:dyDescent="0.25">
      <c r="A114">
        <v>3737</v>
      </c>
      <c r="B114" s="3" t="s">
        <v>3734</v>
      </c>
      <c r="C114" s="3" t="s">
        <v>7847</v>
      </c>
      <c r="D114" s="9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>
        <v>21</v>
      </c>
      <c r="P114">
        <v>37.5</v>
      </c>
      <c r="Q114" t="s">
        <v>8324</v>
      </c>
      <c r="R114" t="s">
        <v>8327</v>
      </c>
      <c r="S114" s="14">
        <v>42297.691006944442</v>
      </c>
      <c r="T114" s="14">
        <v>42320.290972222225</v>
      </c>
    </row>
    <row r="115" spans="1:20" ht="45" x14ac:dyDescent="0.25">
      <c r="A115">
        <v>2856</v>
      </c>
      <c r="B115" s="3" t="s">
        <v>2856</v>
      </c>
      <c r="C115" s="3" t="s">
        <v>6966</v>
      </c>
      <c r="D115" s="9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>
        <v>5</v>
      </c>
      <c r="P115">
        <v>24.33</v>
      </c>
      <c r="Q115" t="s">
        <v>8324</v>
      </c>
      <c r="R115" t="s">
        <v>8327</v>
      </c>
      <c r="S115" s="14">
        <v>42165.037581018521</v>
      </c>
      <c r="T115" s="14">
        <v>42224.898611111115</v>
      </c>
    </row>
    <row r="116" spans="1:20" ht="30" x14ac:dyDescent="0.25">
      <c r="A116">
        <v>4102</v>
      </c>
      <c r="B116" s="3" t="s">
        <v>4098</v>
      </c>
      <c r="C116" s="3" t="s">
        <v>8205</v>
      </c>
      <c r="D116" s="9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>
        <v>27</v>
      </c>
      <c r="P116">
        <v>22.83</v>
      </c>
      <c r="Q116" t="s">
        <v>8324</v>
      </c>
      <c r="R116" t="s">
        <v>8327</v>
      </c>
      <c r="S116" s="14">
        <v>42475.848067129627</v>
      </c>
      <c r="T116" s="14">
        <v>42505.848067129627</v>
      </c>
    </row>
    <row r="117" spans="1:20" ht="45" x14ac:dyDescent="0.25">
      <c r="A117">
        <v>3971</v>
      </c>
      <c r="B117" s="3" t="s">
        <v>3968</v>
      </c>
      <c r="C117" s="3" t="s">
        <v>8078</v>
      </c>
      <c r="D117" s="9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>
        <v>1</v>
      </c>
      <c r="P117">
        <v>22.67</v>
      </c>
      <c r="Q117" t="s">
        <v>8324</v>
      </c>
      <c r="R117" t="s">
        <v>8327</v>
      </c>
      <c r="S117" s="14">
        <v>41811.536180555559</v>
      </c>
      <c r="T117" s="14">
        <v>41841.536180555559</v>
      </c>
    </row>
    <row r="118" spans="1:20" ht="30" x14ac:dyDescent="0.25">
      <c r="A118">
        <v>3900</v>
      </c>
      <c r="B118" s="3" t="s">
        <v>3897</v>
      </c>
      <c r="C118" s="3" t="s">
        <v>8008</v>
      </c>
      <c r="D118" s="9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0">
        <v>5</v>
      </c>
      <c r="P118">
        <v>27</v>
      </c>
      <c r="Q118" t="s">
        <v>8324</v>
      </c>
      <c r="R118" t="s">
        <v>8327</v>
      </c>
      <c r="S118" s="14">
        <v>42136.092488425929</v>
      </c>
      <c r="T118" s="14">
        <v>42166.092488425929</v>
      </c>
    </row>
    <row r="119" spans="1:20" ht="45" x14ac:dyDescent="0.25">
      <c r="A119">
        <v>3909</v>
      </c>
      <c r="B119" s="3" t="s">
        <v>3906</v>
      </c>
      <c r="C119" s="3" t="s">
        <v>8017</v>
      </c>
      <c r="D119" s="9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0">
        <v>0</v>
      </c>
      <c r="P119">
        <v>33.75</v>
      </c>
      <c r="Q119" t="s">
        <v>8324</v>
      </c>
      <c r="R119" t="s">
        <v>8327</v>
      </c>
      <c r="S119" s="14">
        <v>41863.359282407408</v>
      </c>
      <c r="T119" s="14">
        <v>41893.359282407408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9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>
        <v>33</v>
      </c>
      <c r="P120">
        <v>26</v>
      </c>
      <c r="Q120" t="s">
        <v>8324</v>
      </c>
      <c r="R120" t="s">
        <v>8327</v>
      </c>
      <c r="S120" s="14">
        <v>42047.07640046296</v>
      </c>
      <c r="T120" s="14"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9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>
        <v>6</v>
      </c>
      <c r="P121">
        <v>42</v>
      </c>
      <c r="Q121" t="s">
        <v>8324</v>
      </c>
      <c r="R121" t="s">
        <v>8327</v>
      </c>
      <c r="S121" s="14">
        <v>42053.722060185188</v>
      </c>
      <c r="T121" s="14">
        <v>42113.680393518516</v>
      </c>
    </row>
    <row r="122" spans="1:20" ht="30" x14ac:dyDescent="0.25">
      <c r="A122">
        <v>3899</v>
      </c>
      <c r="B122" s="3" t="s">
        <v>3896</v>
      </c>
      <c r="C122" s="3" t="s">
        <v>8007</v>
      </c>
      <c r="D122" s="9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0">
        <v>1</v>
      </c>
      <c r="P122">
        <v>62.5</v>
      </c>
      <c r="Q122" t="s">
        <v>8324</v>
      </c>
      <c r="R122" t="s">
        <v>8327</v>
      </c>
      <c r="S122" s="14">
        <v>41843.775011574071</v>
      </c>
      <c r="T122" s="14">
        <v>41863.775011574071</v>
      </c>
    </row>
    <row r="123" spans="1:20" ht="30" x14ac:dyDescent="0.25">
      <c r="A123">
        <v>4021</v>
      </c>
      <c r="B123" s="3" t="s">
        <v>4017</v>
      </c>
      <c r="C123" s="3" t="s">
        <v>8126</v>
      </c>
      <c r="D123" s="9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0">
        <v>1</v>
      </c>
      <c r="P123">
        <v>62.5</v>
      </c>
      <c r="Q123" t="s">
        <v>8324</v>
      </c>
      <c r="R123" t="s">
        <v>8327</v>
      </c>
      <c r="S123" s="14">
        <v>41878.911550925928</v>
      </c>
      <c r="T123" s="14">
        <v>41938.911550925928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9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>
        <v>1</v>
      </c>
      <c r="P124">
        <v>13.11</v>
      </c>
      <c r="Q124" t="s">
        <v>8324</v>
      </c>
      <c r="R124" t="s">
        <v>8327</v>
      </c>
      <c r="S124" s="14">
        <v>41977.004976851851</v>
      </c>
      <c r="T124" s="14">
        <v>42008.976388888885</v>
      </c>
    </row>
    <row r="125" spans="1:20" ht="45" x14ac:dyDescent="0.25">
      <c r="A125">
        <v>4047</v>
      </c>
      <c r="B125" s="3" t="s">
        <v>4043</v>
      </c>
      <c r="C125" s="3" t="s">
        <v>8151</v>
      </c>
      <c r="D125" s="9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>
        <v>2</v>
      </c>
      <c r="P125">
        <v>27.5</v>
      </c>
      <c r="Q125" t="s">
        <v>8324</v>
      </c>
      <c r="R125" t="s">
        <v>8327</v>
      </c>
      <c r="S125" s="14">
        <v>41991.022488425922</v>
      </c>
      <c r="T125" s="14">
        <v>42015.041666666672</v>
      </c>
    </row>
    <row r="126" spans="1:20" ht="45" x14ac:dyDescent="0.25">
      <c r="A126">
        <v>4017</v>
      </c>
      <c r="B126" s="3" t="s">
        <v>4013</v>
      </c>
      <c r="C126" s="3" t="s">
        <v>8122</v>
      </c>
      <c r="D126" s="9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>
        <v>1</v>
      </c>
      <c r="P126">
        <v>52.5</v>
      </c>
      <c r="Q126" t="s">
        <v>8324</v>
      </c>
      <c r="R126" t="s">
        <v>8327</v>
      </c>
      <c r="S126" s="14">
        <v>41856.672152777777</v>
      </c>
      <c r="T126" s="14">
        <v>41886.672152777777</v>
      </c>
    </row>
    <row r="127" spans="1:20" ht="45" x14ac:dyDescent="0.25">
      <c r="A127">
        <v>3947</v>
      </c>
      <c r="B127" s="3" t="s">
        <v>3944</v>
      </c>
      <c r="C127" s="3" t="s">
        <v>8055</v>
      </c>
      <c r="D127" s="9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>
        <v>3</v>
      </c>
      <c r="P127">
        <v>50.5</v>
      </c>
      <c r="Q127" t="s">
        <v>8324</v>
      </c>
      <c r="R127" t="s">
        <v>8327</v>
      </c>
      <c r="S127" s="14">
        <v>42615.142870370371</v>
      </c>
      <c r="T127" s="14">
        <v>42645.142870370371</v>
      </c>
    </row>
    <row r="128" spans="1:20" ht="45" x14ac:dyDescent="0.25">
      <c r="A128">
        <v>3730</v>
      </c>
      <c r="B128" s="3" t="s">
        <v>3727</v>
      </c>
      <c r="C128" s="3" t="s">
        <v>7840</v>
      </c>
      <c r="D128" s="9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0">
        <v>10</v>
      </c>
      <c r="P128">
        <v>100</v>
      </c>
      <c r="Q128" t="s">
        <v>8324</v>
      </c>
      <c r="R128" t="s">
        <v>8327</v>
      </c>
      <c r="S128" s="14">
        <v>42203.677766203706</v>
      </c>
      <c r="T128" s="14">
        <v>42233.677766203706</v>
      </c>
    </row>
    <row r="129" spans="1:20" ht="45" x14ac:dyDescent="0.25">
      <c r="A129">
        <v>3742</v>
      </c>
      <c r="B129" s="3" t="s">
        <v>3739</v>
      </c>
      <c r="C129" s="3" t="s">
        <v>7852</v>
      </c>
      <c r="D129" s="9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0">
        <v>2</v>
      </c>
      <c r="P129">
        <v>25</v>
      </c>
      <c r="Q129" t="s">
        <v>8324</v>
      </c>
      <c r="R129" t="s">
        <v>8327</v>
      </c>
      <c r="S129" s="14">
        <v>41858.214629629627</v>
      </c>
      <c r="T129" s="14">
        <v>41888.214629629627</v>
      </c>
    </row>
    <row r="130" spans="1:20" x14ac:dyDescent="0.25">
      <c r="A130">
        <v>3861</v>
      </c>
      <c r="B130" s="3" t="s">
        <v>3858</v>
      </c>
      <c r="C130" s="3" t="s">
        <v>7970</v>
      </c>
      <c r="D130" s="9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0">
        <v>5</v>
      </c>
      <c r="P130">
        <v>100</v>
      </c>
      <c r="Q130" t="s">
        <v>8324</v>
      </c>
      <c r="R130" t="s">
        <v>8327</v>
      </c>
      <c r="S130" s="14">
        <v>41914.590011574073</v>
      </c>
      <c r="T130" s="14"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9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0">
        <v>20</v>
      </c>
      <c r="P131">
        <v>100</v>
      </c>
      <c r="Q131" t="s">
        <v>8324</v>
      </c>
      <c r="R131" t="s">
        <v>8327</v>
      </c>
      <c r="S131" s="14">
        <v>42125.644467592589</v>
      </c>
      <c r="T131" s="14">
        <v>42155.644467592589</v>
      </c>
    </row>
    <row r="132" spans="1:20" ht="45" x14ac:dyDescent="0.25">
      <c r="A132">
        <v>4020</v>
      </c>
      <c r="B132" s="3" t="s">
        <v>4016</v>
      </c>
      <c r="C132" s="3" t="s">
        <v>8125</v>
      </c>
      <c r="D132" s="9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0">
        <v>17</v>
      </c>
      <c r="P132">
        <v>33.33</v>
      </c>
      <c r="Q132" t="s">
        <v>8324</v>
      </c>
      <c r="R132" t="s">
        <v>8327</v>
      </c>
      <c r="S132" s="14">
        <v>42057.190960648149</v>
      </c>
      <c r="T132" s="14">
        <v>42087.149293981478</v>
      </c>
    </row>
    <row r="133" spans="1:20" ht="45" x14ac:dyDescent="0.25">
      <c r="A133">
        <v>4103</v>
      </c>
      <c r="B133" s="3" t="s">
        <v>4099</v>
      </c>
      <c r="C133" s="3" t="s">
        <v>8206</v>
      </c>
      <c r="D133" s="9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0">
        <v>10</v>
      </c>
      <c r="P133">
        <v>16.670000000000002</v>
      </c>
      <c r="Q133" t="s">
        <v>8324</v>
      </c>
      <c r="R133" t="s">
        <v>8327</v>
      </c>
      <c r="S133" s="14">
        <v>42188.83293981482</v>
      </c>
      <c r="T133" s="14">
        <v>42242.772222222222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9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0">
        <v>2</v>
      </c>
      <c r="P134">
        <v>15.83</v>
      </c>
      <c r="Q134" t="s">
        <v>8324</v>
      </c>
      <c r="R134" t="s">
        <v>8327</v>
      </c>
      <c r="S134" s="14">
        <v>41781.045173611114</v>
      </c>
      <c r="T134" s="14">
        <v>41811.045173611114</v>
      </c>
    </row>
    <row r="135" spans="1:20" ht="45" x14ac:dyDescent="0.25">
      <c r="A135">
        <v>4058</v>
      </c>
      <c r="B135" s="3" t="s">
        <v>4054</v>
      </c>
      <c r="C135" s="3" t="s">
        <v>8162</v>
      </c>
      <c r="D135" s="9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0">
        <v>3</v>
      </c>
      <c r="P135">
        <v>23.75</v>
      </c>
      <c r="Q135" t="s">
        <v>8324</v>
      </c>
      <c r="R135" t="s">
        <v>8327</v>
      </c>
      <c r="S135" s="14">
        <v>42446.060694444444</v>
      </c>
      <c r="T135" s="14">
        <v>42461.165972222225</v>
      </c>
    </row>
    <row r="136" spans="1:20" ht="45" x14ac:dyDescent="0.25">
      <c r="A136">
        <v>4111</v>
      </c>
      <c r="B136" s="3" t="s">
        <v>4107</v>
      </c>
      <c r="C136" s="3" t="s">
        <v>8214</v>
      </c>
      <c r="D136" s="9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>
        <v>3</v>
      </c>
      <c r="P136">
        <v>15.67</v>
      </c>
      <c r="Q136" t="s">
        <v>8324</v>
      </c>
      <c r="R136" t="s">
        <v>8327</v>
      </c>
      <c r="S136" s="14">
        <v>42029.135879629626</v>
      </c>
      <c r="T136" s="14">
        <v>42059.135879629626</v>
      </c>
    </row>
    <row r="137" spans="1:20" ht="45" x14ac:dyDescent="0.25">
      <c r="A137">
        <v>4037</v>
      </c>
      <c r="B137" s="3" t="s">
        <v>4033</v>
      </c>
      <c r="C137" s="3" t="s">
        <v>8141</v>
      </c>
      <c r="D137" s="9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>
        <v>11</v>
      </c>
      <c r="P137">
        <v>40</v>
      </c>
      <c r="Q137" t="s">
        <v>8324</v>
      </c>
      <c r="R137" t="s">
        <v>8327</v>
      </c>
      <c r="S137" s="14">
        <v>42497.070775462969</v>
      </c>
      <c r="T137" s="14">
        <v>42514.600694444445</v>
      </c>
    </row>
    <row r="138" spans="1:20" ht="45" x14ac:dyDescent="0.25">
      <c r="A138">
        <v>2848</v>
      </c>
      <c r="B138" s="3" t="s">
        <v>2848</v>
      </c>
      <c r="C138" s="3" t="s">
        <v>6958</v>
      </c>
      <c r="D138" s="9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>
        <v>0</v>
      </c>
      <c r="P138">
        <v>23.33</v>
      </c>
      <c r="Q138" t="s">
        <v>8324</v>
      </c>
      <c r="R138" t="s">
        <v>8327</v>
      </c>
      <c r="S138" s="14">
        <v>42123.648831018523</v>
      </c>
      <c r="T138" s="14">
        <v>42153.648831018523</v>
      </c>
    </row>
    <row r="139" spans="1:20" ht="45" x14ac:dyDescent="0.25">
      <c r="A139">
        <v>3908</v>
      </c>
      <c r="B139" s="3" t="s">
        <v>3905</v>
      </c>
      <c r="C139" s="3" t="s">
        <v>8016</v>
      </c>
      <c r="D139" s="9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>
        <v>9</v>
      </c>
      <c r="P139">
        <v>16.25</v>
      </c>
      <c r="Q139" t="s">
        <v>8324</v>
      </c>
      <c r="R139" t="s">
        <v>8327</v>
      </c>
      <c r="S139" s="14">
        <v>41834.135370370372</v>
      </c>
      <c r="T139" s="14">
        <v>41849.135370370372</v>
      </c>
    </row>
    <row r="140" spans="1:20" ht="45" x14ac:dyDescent="0.25">
      <c r="A140">
        <v>3922</v>
      </c>
      <c r="B140" s="3" t="s">
        <v>3919</v>
      </c>
      <c r="C140" s="3" t="s">
        <v>8030</v>
      </c>
      <c r="D140" s="9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>
        <v>8</v>
      </c>
      <c r="P140">
        <v>10.17</v>
      </c>
      <c r="Q140" t="s">
        <v>8324</v>
      </c>
      <c r="R140" t="s">
        <v>8327</v>
      </c>
      <c r="S140" s="14">
        <v>42020.768634259264</v>
      </c>
      <c r="T140" s="14">
        <v>42065.958333333328</v>
      </c>
    </row>
    <row r="141" spans="1:20" ht="45" x14ac:dyDescent="0.25">
      <c r="A141">
        <v>3864</v>
      </c>
      <c r="B141" s="3" t="s">
        <v>3861</v>
      </c>
      <c r="C141" s="3" t="s">
        <v>7973</v>
      </c>
      <c r="D141" s="9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>
        <v>1</v>
      </c>
      <c r="P141">
        <v>20</v>
      </c>
      <c r="Q141" t="s">
        <v>8324</v>
      </c>
      <c r="R141" t="s">
        <v>8327</v>
      </c>
      <c r="S141" s="14">
        <v>42295.891828703709</v>
      </c>
      <c r="T141" s="14">
        <v>42325.933495370366</v>
      </c>
    </row>
    <row r="142" spans="1:20" ht="45" x14ac:dyDescent="0.25">
      <c r="A142">
        <v>4108</v>
      </c>
      <c r="B142" s="3" t="s">
        <v>4104</v>
      </c>
      <c r="C142" s="3" t="s">
        <v>8211</v>
      </c>
      <c r="D142" s="9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>
        <v>2</v>
      </c>
      <c r="P142">
        <v>59</v>
      </c>
      <c r="Q142" t="s">
        <v>8324</v>
      </c>
      <c r="R142" t="s">
        <v>8327</v>
      </c>
      <c r="S142" s="14">
        <v>42767.031678240746</v>
      </c>
      <c r="T142" s="14">
        <v>42797.208333333328</v>
      </c>
    </row>
    <row r="143" spans="1:20" ht="45" x14ac:dyDescent="0.25">
      <c r="A143">
        <v>2862</v>
      </c>
      <c r="B143" s="3" t="s">
        <v>2862</v>
      </c>
      <c r="C143" s="3" t="s">
        <v>6972</v>
      </c>
      <c r="D143" s="9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>
        <v>0</v>
      </c>
      <c r="P143">
        <v>18.329999999999998</v>
      </c>
      <c r="Q143" t="s">
        <v>8324</v>
      </c>
      <c r="R143" t="s">
        <v>8327</v>
      </c>
      <c r="S143" s="14">
        <v>41784.789687500001</v>
      </c>
      <c r="T143" s="14"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9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>
        <v>9</v>
      </c>
      <c r="P144">
        <v>8.5</v>
      </c>
      <c r="Q144" t="s">
        <v>8324</v>
      </c>
      <c r="R144" t="s">
        <v>8327</v>
      </c>
      <c r="S144" s="14">
        <v>41826.61954861111</v>
      </c>
      <c r="T144" s="14">
        <v>41856.61954861111</v>
      </c>
    </row>
    <row r="145" spans="1:20" ht="45" x14ac:dyDescent="0.25">
      <c r="A145">
        <v>3895</v>
      </c>
      <c r="B145" s="3" t="s">
        <v>3892</v>
      </c>
      <c r="C145" s="3" t="s">
        <v>8003</v>
      </c>
      <c r="D145" s="9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0">
        <v>5</v>
      </c>
      <c r="P145">
        <v>50</v>
      </c>
      <c r="Q145" t="s">
        <v>8324</v>
      </c>
      <c r="R145" t="s">
        <v>8327</v>
      </c>
      <c r="S145" s="14">
        <v>42032.250208333338</v>
      </c>
      <c r="T145" s="14">
        <v>42063.250208333338</v>
      </c>
    </row>
    <row r="146" spans="1:20" ht="45" x14ac:dyDescent="0.25">
      <c r="A146">
        <v>3941</v>
      </c>
      <c r="B146" s="3" t="s">
        <v>3938</v>
      </c>
      <c r="C146" s="3" t="s">
        <v>8049</v>
      </c>
      <c r="D146" s="9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0">
        <v>1</v>
      </c>
      <c r="P146">
        <v>25</v>
      </c>
      <c r="Q146" t="s">
        <v>8324</v>
      </c>
      <c r="R146" t="s">
        <v>8327</v>
      </c>
      <c r="S146" s="14">
        <v>41940.587233796294</v>
      </c>
      <c r="T146" s="14">
        <v>41968.041666666672</v>
      </c>
    </row>
    <row r="147" spans="1:20" ht="45" x14ac:dyDescent="0.25">
      <c r="A147">
        <v>4099</v>
      </c>
      <c r="B147" s="3" t="s">
        <v>4095</v>
      </c>
      <c r="C147" s="3" t="s">
        <v>8202</v>
      </c>
      <c r="D147" s="9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0">
        <v>1</v>
      </c>
      <c r="P147">
        <v>50</v>
      </c>
      <c r="Q147" t="s">
        <v>8324</v>
      </c>
      <c r="R147" t="s">
        <v>8327</v>
      </c>
      <c r="S147" s="14">
        <v>42570.850381944445</v>
      </c>
      <c r="T147" s="14">
        <v>42615.850381944445</v>
      </c>
    </row>
    <row r="148" spans="1:20" ht="45" x14ac:dyDescent="0.25">
      <c r="A148">
        <v>4086</v>
      </c>
      <c r="B148" s="3" t="s">
        <v>4082</v>
      </c>
      <c r="C148" s="3" t="s">
        <v>8189</v>
      </c>
      <c r="D148" s="9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>
        <v>5</v>
      </c>
      <c r="P148">
        <v>9.4</v>
      </c>
      <c r="Q148" t="s">
        <v>8324</v>
      </c>
      <c r="R148" t="s">
        <v>8327</v>
      </c>
      <c r="S148" s="14">
        <v>42304.940960648149</v>
      </c>
      <c r="T148" s="14">
        <v>42329.166666666672</v>
      </c>
    </row>
    <row r="149" spans="1:20" ht="45" x14ac:dyDescent="0.25">
      <c r="A149">
        <v>2866</v>
      </c>
      <c r="B149" s="3" t="s">
        <v>2866</v>
      </c>
      <c r="C149" s="3" t="s">
        <v>6976</v>
      </c>
      <c r="D149" s="9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>
        <v>22.5</v>
      </c>
      <c r="Q149" t="s">
        <v>8324</v>
      </c>
      <c r="R149" t="s">
        <v>8327</v>
      </c>
      <c r="S149" s="14">
        <v>42627.955104166671</v>
      </c>
      <c r="T149" s="14">
        <v>42657.916666666672</v>
      </c>
    </row>
    <row r="150" spans="1:20" ht="45" x14ac:dyDescent="0.25">
      <c r="A150">
        <v>3960</v>
      </c>
      <c r="B150" s="3" t="s">
        <v>3957</v>
      </c>
      <c r="C150" s="3" t="s">
        <v>8067</v>
      </c>
      <c r="D150" s="9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0">
        <v>2</v>
      </c>
      <c r="P150">
        <v>11.25</v>
      </c>
      <c r="Q150" t="s">
        <v>8324</v>
      </c>
      <c r="R150" t="s">
        <v>8327</v>
      </c>
      <c r="S150" s="14">
        <v>42342.845555555556</v>
      </c>
      <c r="T150" s="14">
        <v>42372.845555555556</v>
      </c>
    </row>
    <row r="151" spans="1:20" ht="45" x14ac:dyDescent="0.25">
      <c r="A151">
        <v>3966</v>
      </c>
      <c r="B151" s="3" t="s">
        <v>3963</v>
      </c>
      <c r="C151" s="3" t="s">
        <v>8073</v>
      </c>
      <c r="D151" s="9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0">
        <v>1</v>
      </c>
      <c r="P151">
        <v>22.5</v>
      </c>
      <c r="Q151" t="s">
        <v>8324</v>
      </c>
      <c r="R151" t="s">
        <v>8327</v>
      </c>
      <c r="S151" s="14">
        <v>41801.711550925924</v>
      </c>
      <c r="T151" s="14">
        <v>41844.124305555553</v>
      </c>
    </row>
    <row r="152" spans="1:20" ht="45" x14ac:dyDescent="0.25">
      <c r="A152">
        <v>4107</v>
      </c>
      <c r="B152" s="3" t="s">
        <v>4103</v>
      </c>
      <c r="C152" s="3" t="s">
        <v>8210</v>
      </c>
      <c r="D152" s="9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>
        <v>2</v>
      </c>
      <c r="P152">
        <v>10.25</v>
      </c>
      <c r="Q152" t="s">
        <v>8324</v>
      </c>
      <c r="R152" t="s">
        <v>8327</v>
      </c>
      <c r="S152" s="14">
        <v>41883.916678240741</v>
      </c>
      <c r="T152" s="14">
        <v>41906.916678240741</v>
      </c>
    </row>
    <row r="153" spans="1:20" ht="45" x14ac:dyDescent="0.25">
      <c r="A153">
        <v>4005</v>
      </c>
      <c r="B153" s="3" t="s">
        <v>4001</v>
      </c>
      <c r="C153" s="3" t="s">
        <v>8110</v>
      </c>
      <c r="D153" s="9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>
        <v>20</v>
      </c>
      <c r="Q153" t="s">
        <v>8324</v>
      </c>
      <c r="R153" t="s">
        <v>8327</v>
      </c>
      <c r="S153" s="14">
        <v>41872.807696759257</v>
      </c>
      <c r="T153" s="14">
        <v>41932.807696759257</v>
      </c>
    </row>
    <row r="154" spans="1:20" ht="45" x14ac:dyDescent="0.25">
      <c r="A154">
        <v>2903</v>
      </c>
      <c r="B154" s="3" t="s">
        <v>2903</v>
      </c>
      <c r="C154" s="3" t="s">
        <v>7013</v>
      </c>
      <c r="D154" s="9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>
        <v>1</v>
      </c>
      <c r="P154">
        <v>9.75</v>
      </c>
      <c r="Q154" t="s">
        <v>8324</v>
      </c>
      <c r="R154" t="s">
        <v>8327</v>
      </c>
      <c r="S154" s="14">
        <v>42196.166874999995</v>
      </c>
      <c r="T154" s="14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9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>
        <v>4</v>
      </c>
      <c r="P155">
        <v>9.5</v>
      </c>
      <c r="Q155" t="s">
        <v>8324</v>
      </c>
      <c r="R155" t="s">
        <v>8327</v>
      </c>
      <c r="S155" s="14">
        <v>41975.124340277776</v>
      </c>
      <c r="T155" s="14">
        <v>42005.124340277776</v>
      </c>
    </row>
    <row r="156" spans="1:20" ht="45" x14ac:dyDescent="0.25">
      <c r="A156">
        <v>4073</v>
      </c>
      <c r="B156" s="3" t="s">
        <v>4069</v>
      </c>
      <c r="C156" s="3" t="s">
        <v>8176</v>
      </c>
      <c r="D156" s="9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>
        <v>1</v>
      </c>
      <c r="P156">
        <v>18.5</v>
      </c>
      <c r="Q156" t="s">
        <v>8324</v>
      </c>
      <c r="R156" t="s">
        <v>8327</v>
      </c>
      <c r="S156" s="14">
        <v>42078.34520833334</v>
      </c>
      <c r="T156" s="14">
        <v>42133.166666666672</v>
      </c>
    </row>
    <row r="157" spans="1:20" ht="30" x14ac:dyDescent="0.25">
      <c r="A157">
        <v>4068</v>
      </c>
      <c r="B157" s="3" t="s">
        <v>4064</v>
      </c>
      <c r="C157" s="3" t="s">
        <v>8171</v>
      </c>
      <c r="D157" s="9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>
        <v>1</v>
      </c>
      <c r="P157">
        <v>34.950000000000003</v>
      </c>
      <c r="Q157" t="s">
        <v>8324</v>
      </c>
      <c r="R157" t="s">
        <v>8327</v>
      </c>
      <c r="S157" s="14">
        <v>42718.963599537034</v>
      </c>
      <c r="T157" s="14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9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0">
        <v>2</v>
      </c>
      <c r="P158">
        <v>8</v>
      </c>
      <c r="Q158" t="s">
        <v>8324</v>
      </c>
      <c r="R158" t="s">
        <v>8327</v>
      </c>
      <c r="S158" s="14">
        <v>42230.08116898148</v>
      </c>
      <c r="T158" s="14"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9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0">
        <v>3</v>
      </c>
      <c r="P159">
        <v>10.67</v>
      </c>
      <c r="Q159" t="s">
        <v>8324</v>
      </c>
      <c r="R159" t="s">
        <v>8327</v>
      </c>
      <c r="S159" s="14">
        <v>42209.67288194444</v>
      </c>
      <c r="T159" s="14">
        <v>42223.625</v>
      </c>
    </row>
    <row r="160" spans="1:20" ht="30" x14ac:dyDescent="0.25">
      <c r="A160">
        <v>2879</v>
      </c>
      <c r="B160" s="3" t="s">
        <v>2879</v>
      </c>
      <c r="C160" s="3" t="s">
        <v>6989</v>
      </c>
      <c r="D160" s="9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0">
        <v>0</v>
      </c>
      <c r="P160">
        <v>29</v>
      </c>
      <c r="Q160" t="s">
        <v>8324</v>
      </c>
      <c r="R160" t="s">
        <v>8327</v>
      </c>
      <c r="S160" s="14">
        <v>42359.725243055553</v>
      </c>
      <c r="T160" s="14">
        <v>42389.725243055553</v>
      </c>
    </row>
    <row r="161" spans="1:20" ht="45" x14ac:dyDescent="0.25">
      <c r="A161">
        <v>4019</v>
      </c>
      <c r="B161" s="3" t="s">
        <v>4015</v>
      </c>
      <c r="C161" s="3" t="s">
        <v>8124</v>
      </c>
      <c r="D161" s="9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0">
        <v>1</v>
      </c>
      <c r="P161">
        <v>7.25</v>
      </c>
      <c r="Q161" t="s">
        <v>8324</v>
      </c>
      <c r="R161" t="s">
        <v>8327</v>
      </c>
      <c r="S161" s="14">
        <v>42417.675879629634</v>
      </c>
      <c r="T161" s="14">
        <v>42475.686111111107</v>
      </c>
    </row>
    <row r="162" spans="1:20" ht="30" x14ac:dyDescent="0.25">
      <c r="A162">
        <v>4065</v>
      </c>
      <c r="B162" s="3" t="s">
        <v>4061</v>
      </c>
      <c r="C162" s="3" t="s">
        <v>8169</v>
      </c>
      <c r="D162" s="9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>
        <v>1</v>
      </c>
      <c r="P162">
        <v>6.75</v>
      </c>
      <c r="Q162" t="s">
        <v>8324</v>
      </c>
      <c r="R162" t="s">
        <v>8327</v>
      </c>
      <c r="S162" s="14">
        <v>41833.951516203706</v>
      </c>
      <c r="T162" s="14">
        <v>41863.951516203706</v>
      </c>
    </row>
    <row r="163" spans="1:20" ht="30" x14ac:dyDescent="0.25">
      <c r="A163">
        <v>3853</v>
      </c>
      <c r="B163" s="3" t="s">
        <v>3850</v>
      </c>
      <c r="C163" s="3" t="s">
        <v>7962</v>
      </c>
      <c r="D163" s="9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0">
        <v>0</v>
      </c>
      <c r="P163">
        <v>13</v>
      </c>
      <c r="Q163" t="s">
        <v>8324</v>
      </c>
      <c r="R163" t="s">
        <v>8327</v>
      </c>
      <c r="S163" s="14">
        <v>41848.84002314815</v>
      </c>
      <c r="T163" s="14">
        <v>41883.84002314815</v>
      </c>
    </row>
    <row r="164" spans="1:20" ht="45" x14ac:dyDescent="0.25">
      <c r="A164">
        <v>4013</v>
      </c>
      <c r="B164" s="3" t="s">
        <v>4009</v>
      </c>
      <c r="C164" s="3" t="s">
        <v>8118</v>
      </c>
      <c r="D164" s="9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0">
        <v>1</v>
      </c>
      <c r="P164">
        <v>13</v>
      </c>
      <c r="Q164" t="s">
        <v>8324</v>
      </c>
      <c r="R164" t="s">
        <v>8327</v>
      </c>
      <c r="S164" s="14">
        <v>42021.301192129627</v>
      </c>
      <c r="T164" s="14">
        <v>42051.301192129627</v>
      </c>
    </row>
    <row r="165" spans="1:20" x14ac:dyDescent="0.25">
      <c r="A165">
        <v>2893</v>
      </c>
      <c r="B165" s="3" t="s">
        <v>2893</v>
      </c>
      <c r="C165" s="3" t="s">
        <v>7003</v>
      </c>
      <c r="D165" s="9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0">
        <v>1</v>
      </c>
      <c r="P165">
        <v>12.5</v>
      </c>
      <c r="Q165" t="s">
        <v>8324</v>
      </c>
      <c r="R165" t="s">
        <v>8327</v>
      </c>
      <c r="S165" s="14">
        <v>41953.773090277777</v>
      </c>
      <c r="T165" s="14">
        <v>42013.083333333328</v>
      </c>
    </row>
    <row r="166" spans="1:20" ht="30" x14ac:dyDescent="0.25">
      <c r="A166">
        <v>2902</v>
      </c>
      <c r="B166" s="3" t="s">
        <v>2902</v>
      </c>
      <c r="C166" s="3" t="s">
        <v>7012</v>
      </c>
      <c r="D166" s="9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0">
        <v>0</v>
      </c>
      <c r="P166">
        <v>25</v>
      </c>
      <c r="Q166" t="s">
        <v>8324</v>
      </c>
      <c r="R166" t="s">
        <v>8327</v>
      </c>
      <c r="S166" s="14">
        <v>42210.439768518518</v>
      </c>
      <c r="T166" s="14">
        <v>42240.439768518518</v>
      </c>
    </row>
    <row r="167" spans="1:20" ht="45" x14ac:dyDescent="0.25">
      <c r="A167">
        <v>3855</v>
      </c>
      <c r="B167" s="3" t="s">
        <v>3852</v>
      </c>
      <c r="C167" s="3" t="s">
        <v>7964</v>
      </c>
      <c r="D167" s="9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0">
        <v>3</v>
      </c>
      <c r="P167">
        <v>25</v>
      </c>
      <c r="Q167" t="s">
        <v>8324</v>
      </c>
      <c r="R167" t="s">
        <v>8327</v>
      </c>
      <c r="S167" s="14">
        <v>42059.970729166671</v>
      </c>
      <c r="T167" s="14">
        <v>42089.929062499999</v>
      </c>
    </row>
    <row r="168" spans="1:20" ht="45" x14ac:dyDescent="0.25">
      <c r="A168">
        <v>3901</v>
      </c>
      <c r="B168" s="3" t="s">
        <v>3898</v>
      </c>
      <c r="C168" s="3" t="s">
        <v>8009</v>
      </c>
      <c r="D168" s="9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0">
        <v>1</v>
      </c>
      <c r="P168">
        <v>25</v>
      </c>
      <c r="Q168" t="s">
        <v>8324</v>
      </c>
      <c r="R168" t="s">
        <v>8327</v>
      </c>
      <c r="S168" s="14">
        <v>42317.826377314821</v>
      </c>
      <c r="T168" s="14">
        <v>42357.826377314821</v>
      </c>
    </row>
    <row r="169" spans="1:20" ht="45" x14ac:dyDescent="0.25">
      <c r="A169">
        <v>3950</v>
      </c>
      <c r="B169" s="3" t="s">
        <v>3947</v>
      </c>
      <c r="C169" s="3" t="s">
        <v>8058</v>
      </c>
      <c r="D169" s="9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0">
        <v>1</v>
      </c>
      <c r="P169">
        <v>25</v>
      </c>
      <c r="Q169" t="s">
        <v>8324</v>
      </c>
      <c r="R169" t="s">
        <v>8327</v>
      </c>
      <c r="S169" s="14">
        <v>42439.702314814815</v>
      </c>
      <c r="T169" s="14">
        <v>42468.774305555555</v>
      </c>
    </row>
    <row r="170" spans="1:20" ht="45" x14ac:dyDescent="0.25">
      <c r="A170">
        <v>3952</v>
      </c>
      <c r="B170" s="3" t="s">
        <v>3949</v>
      </c>
      <c r="C170" s="3" t="s">
        <v>8059</v>
      </c>
      <c r="D170" s="9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25</v>
      </c>
      <c r="Q170" t="s">
        <v>8324</v>
      </c>
      <c r="R170" t="s">
        <v>8327</v>
      </c>
      <c r="S170" s="14">
        <v>42243.790393518517</v>
      </c>
      <c r="T170" s="14">
        <v>42303.790393518517</v>
      </c>
    </row>
    <row r="171" spans="1:20" ht="45" x14ac:dyDescent="0.25">
      <c r="A171">
        <v>4066</v>
      </c>
      <c r="B171" s="3" t="s">
        <v>4062</v>
      </c>
      <c r="C171" s="3" t="s">
        <v>8170</v>
      </c>
      <c r="D171" s="9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25</v>
      </c>
      <c r="Q171" t="s">
        <v>8324</v>
      </c>
      <c r="R171" t="s">
        <v>8327</v>
      </c>
      <c r="S171" s="14">
        <v>42479.039212962962</v>
      </c>
      <c r="T171" s="14">
        <v>42509.039212962962</v>
      </c>
    </row>
    <row r="172" spans="1:20" ht="45" x14ac:dyDescent="0.25">
      <c r="A172">
        <v>2895</v>
      </c>
      <c r="B172" s="3" t="s">
        <v>2895</v>
      </c>
      <c r="C172" s="3" t="s">
        <v>7005</v>
      </c>
      <c r="D172" s="9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0">
        <v>5</v>
      </c>
      <c r="P172">
        <v>5.75</v>
      </c>
      <c r="Q172" t="s">
        <v>8324</v>
      </c>
      <c r="R172" t="s">
        <v>8327</v>
      </c>
      <c r="S172" s="14">
        <v>41811.555462962962</v>
      </c>
      <c r="T172" s="14">
        <v>41812.875</v>
      </c>
    </row>
    <row r="173" spans="1:20" ht="45" x14ac:dyDescent="0.25">
      <c r="A173">
        <v>4002</v>
      </c>
      <c r="B173" s="3" t="s">
        <v>3998</v>
      </c>
      <c r="C173" s="3" t="s">
        <v>8108</v>
      </c>
      <c r="D173" s="9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0">
        <v>2</v>
      </c>
      <c r="P173">
        <v>5.75</v>
      </c>
      <c r="Q173" t="s">
        <v>8324</v>
      </c>
      <c r="R173" t="s">
        <v>8327</v>
      </c>
      <c r="S173" s="14">
        <v>41879.043530092589</v>
      </c>
      <c r="T173" s="14">
        <v>41909.043530092589</v>
      </c>
    </row>
    <row r="174" spans="1:20" ht="45" x14ac:dyDescent="0.25">
      <c r="A174">
        <v>2890</v>
      </c>
      <c r="B174" s="3" t="s">
        <v>2890</v>
      </c>
      <c r="C174" s="3" t="s">
        <v>7000</v>
      </c>
      <c r="D174" s="9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0">
        <v>1</v>
      </c>
      <c r="P174">
        <v>7</v>
      </c>
      <c r="Q174" t="s">
        <v>8324</v>
      </c>
      <c r="R174" t="s">
        <v>8327</v>
      </c>
      <c r="S174" s="14">
        <v>41831.742962962962</v>
      </c>
      <c r="T174" s="14">
        <v>41860.125</v>
      </c>
    </row>
    <row r="175" spans="1:20" ht="45" x14ac:dyDescent="0.25">
      <c r="A175">
        <v>4042</v>
      </c>
      <c r="B175" s="3" t="s">
        <v>4038</v>
      </c>
      <c r="C175" s="3" t="s">
        <v>8146</v>
      </c>
      <c r="D175" s="9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>
        <v>0</v>
      </c>
      <c r="P175">
        <v>7</v>
      </c>
      <c r="Q175" t="s">
        <v>8324</v>
      </c>
      <c r="R175" t="s">
        <v>8327</v>
      </c>
      <c r="S175" s="14">
        <v>41995.084074074075</v>
      </c>
      <c r="T175" s="14">
        <v>42024.802777777775</v>
      </c>
    </row>
    <row r="176" spans="1:20" ht="45" x14ac:dyDescent="0.25">
      <c r="A176">
        <v>2863</v>
      </c>
      <c r="B176" s="3" t="s">
        <v>2863</v>
      </c>
      <c r="C176" s="3" t="s">
        <v>6973</v>
      </c>
      <c r="D176" s="9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0">
        <v>0</v>
      </c>
      <c r="P176">
        <v>20</v>
      </c>
      <c r="Q176" t="s">
        <v>8324</v>
      </c>
      <c r="R176" t="s">
        <v>8327</v>
      </c>
      <c r="S176" s="14">
        <v>41831.675034722226</v>
      </c>
      <c r="T176" s="14">
        <v>41891.675034722226</v>
      </c>
    </row>
    <row r="177" spans="1:20" ht="45" x14ac:dyDescent="0.25">
      <c r="A177">
        <v>2909</v>
      </c>
      <c r="B177" s="3" t="s">
        <v>2909</v>
      </c>
      <c r="C177" s="3" t="s">
        <v>7019</v>
      </c>
      <c r="D177" s="9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0">
        <v>0</v>
      </c>
      <c r="P177">
        <v>20</v>
      </c>
      <c r="Q177" t="s">
        <v>8324</v>
      </c>
      <c r="R177" t="s">
        <v>8327</v>
      </c>
      <c r="S177" s="14">
        <v>41929.266215277778</v>
      </c>
      <c r="T177" s="14">
        <v>41968.823611111111</v>
      </c>
    </row>
    <row r="178" spans="1:20" ht="45" x14ac:dyDescent="0.25">
      <c r="A178">
        <v>3852</v>
      </c>
      <c r="B178" s="3" t="s">
        <v>3849</v>
      </c>
      <c r="C178" s="3" t="s">
        <v>7961</v>
      </c>
      <c r="D178" s="9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0">
        <v>0</v>
      </c>
      <c r="P178">
        <v>10</v>
      </c>
      <c r="Q178" t="s">
        <v>8324</v>
      </c>
      <c r="R178" t="s">
        <v>8327</v>
      </c>
      <c r="S178" s="14">
        <v>42065.190694444449</v>
      </c>
      <c r="T178" s="14">
        <v>42090.149027777778</v>
      </c>
    </row>
    <row r="179" spans="1:20" ht="45" x14ac:dyDescent="0.25">
      <c r="A179">
        <v>4092</v>
      </c>
      <c r="B179" s="3" t="s">
        <v>4088</v>
      </c>
      <c r="C179" s="3" t="s">
        <v>8195</v>
      </c>
      <c r="D179" s="9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0">
        <v>0</v>
      </c>
      <c r="P179">
        <v>20</v>
      </c>
      <c r="Q179" t="s">
        <v>8324</v>
      </c>
      <c r="R179" t="s">
        <v>8327</v>
      </c>
      <c r="S179" s="14">
        <v>42039.194988425923</v>
      </c>
      <c r="T179" s="14">
        <v>42099.153321759266</v>
      </c>
    </row>
    <row r="180" spans="1:20" ht="45" x14ac:dyDescent="0.25">
      <c r="A180">
        <v>4049</v>
      </c>
      <c r="B180" s="3" t="s">
        <v>4045</v>
      </c>
      <c r="C180" s="3" t="s">
        <v>8153</v>
      </c>
      <c r="D180" s="9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16</v>
      </c>
      <c r="Q180" t="s">
        <v>8324</v>
      </c>
      <c r="R180" t="s">
        <v>8327</v>
      </c>
      <c r="S180" s="14">
        <v>42169.958506944444</v>
      </c>
      <c r="T180" s="14"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9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>
        <v>10</v>
      </c>
      <c r="P181">
        <v>5</v>
      </c>
      <c r="Q181" t="s">
        <v>8324</v>
      </c>
      <c r="R181" t="s">
        <v>8327</v>
      </c>
      <c r="S181" s="14">
        <v>41820.870821759258</v>
      </c>
      <c r="T181" s="14"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9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0">
        <v>1</v>
      </c>
      <c r="P182">
        <v>5.5</v>
      </c>
      <c r="Q182" t="s">
        <v>8324</v>
      </c>
      <c r="R182" t="s">
        <v>8327</v>
      </c>
      <c r="S182" s="14">
        <v>42402.947002314817</v>
      </c>
      <c r="T182" s="14">
        <v>42452.145138888889</v>
      </c>
    </row>
    <row r="183" spans="1:20" ht="45" x14ac:dyDescent="0.25">
      <c r="A183">
        <v>3940</v>
      </c>
      <c r="B183" s="3" t="s">
        <v>3937</v>
      </c>
      <c r="C183" s="3" t="s">
        <v>8048</v>
      </c>
      <c r="D183" s="9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>
        <v>0</v>
      </c>
      <c r="P183">
        <v>5.5</v>
      </c>
      <c r="Q183" t="s">
        <v>8324</v>
      </c>
      <c r="R183" t="s">
        <v>8327</v>
      </c>
      <c r="S183" s="14">
        <v>41961.492488425924</v>
      </c>
      <c r="T183" s="14">
        <v>42006.492488425924</v>
      </c>
    </row>
    <row r="184" spans="1:20" ht="45" x14ac:dyDescent="0.25">
      <c r="A184">
        <v>3970</v>
      </c>
      <c r="B184" s="3" t="s">
        <v>3967</v>
      </c>
      <c r="C184" s="3" t="s">
        <v>8077</v>
      </c>
      <c r="D184" s="9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0">
        <v>0</v>
      </c>
      <c r="P184">
        <v>5.5</v>
      </c>
      <c r="Q184" t="s">
        <v>8324</v>
      </c>
      <c r="R184" t="s">
        <v>8327</v>
      </c>
      <c r="S184" s="14">
        <v>42447.863553240735</v>
      </c>
      <c r="T184" s="14">
        <v>42477.863553240735</v>
      </c>
    </row>
    <row r="185" spans="1:20" ht="45" x14ac:dyDescent="0.25">
      <c r="A185">
        <v>2886</v>
      </c>
      <c r="B185" s="3" t="s">
        <v>2886</v>
      </c>
      <c r="C185" s="3" t="s">
        <v>6996</v>
      </c>
      <c r="D185" s="9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0">
        <v>5</v>
      </c>
      <c r="P185">
        <v>10</v>
      </c>
      <c r="Q185" t="s">
        <v>8324</v>
      </c>
      <c r="R185" t="s">
        <v>8327</v>
      </c>
      <c r="S185" s="14">
        <v>42261.632916666669</v>
      </c>
      <c r="T185" s="14">
        <v>42266.165972222225</v>
      </c>
    </row>
    <row r="186" spans="1:20" ht="30" x14ac:dyDescent="0.25">
      <c r="A186">
        <v>3745</v>
      </c>
      <c r="B186" s="3" t="s">
        <v>3742</v>
      </c>
      <c r="C186" s="3" t="s">
        <v>7855</v>
      </c>
      <c r="D186" s="9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0">
        <v>10</v>
      </c>
      <c r="P186">
        <v>10</v>
      </c>
      <c r="Q186" t="s">
        <v>8324</v>
      </c>
      <c r="R186" t="s">
        <v>8327</v>
      </c>
      <c r="S186" s="14">
        <v>41831.697939814818</v>
      </c>
      <c r="T186" s="14">
        <v>41861.697939814818</v>
      </c>
    </row>
    <row r="187" spans="1:20" x14ac:dyDescent="0.25">
      <c r="A187">
        <v>4000</v>
      </c>
      <c r="B187" s="3" t="s">
        <v>3996</v>
      </c>
      <c r="C187" s="3" t="s">
        <v>8106</v>
      </c>
      <c r="D187" s="9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0">
        <v>0</v>
      </c>
      <c r="P187">
        <v>10</v>
      </c>
      <c r="Q187" t="s">
        <v>8324</v>
      </c>
      <c r="R187" t="s">
        <v>8327</v>
      </c>
      <c r="S187" s="14">
        <v>42437.64534722222</v>
      </c>
      <c r="T187" s="14">
        <v>42497.603680555556</v>
      </c>
    </row>
    <row r="188" spans="1:20" ht="45" x14ac:dyDescent="0.25">
      <c r="A188">
        <v>4024</v>
      </c>
      <c r="B188" s="3" t="s">
        <v>4020</v>
      </c>
      <c r="C188" s="3" t="s">
        <v>8129</v>
      </c>
      <c r="D188" s="9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0">
        <v>1</v>
      </c>
      <c r="P188">
        <v>10</v>
      </c>
      <c r="Q188" t="s">
        <v>8324</v>
      </c>
      <c r="R188" t="s">
        <v>8327</v>
      </c>
      <c r="S188" s="14">
        <v>42217.670104166667</v>
      </c>
      <c r="T188" s="14">
        <v>42247.670104166667</v>
      </c>
    </row>
    <row r="189" spans="1:20" ht="45" x14ac:dyDescent="0.25">
      <c r="A189">
        <v>4085</v>
      </c>
      <c r="B189" s="3" t="s">
        <v>4081</v>
      </c>
      <c r="C189" s="3" t="s">
        <v>8188</v>
      </c>
      <c r="D189" s="9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0">
        <v>0</v>
      </c>
      <c r="P189">
        <v>10</v>
      </c>
      <c r="Q189" t="s">
        <v>8324</v>
      </c>
      <c r="R189" t="s">
        <v>8327</v>
      </c>
      <c r="S189" s="14">
        <v>42058.603877314818</v>
      </c>
      <c r="T189" s="14">
        <v>42087.165972222225</v>
      </c>
    </row>
    <row r="190" spans="1:20" ht="45" x14ac:dyDescent="0.25">
      <c r="A190">
        <v>2875</v>
      </c>
      <c r="B190" s="3" t="s">
        <v>2875</v>
      </c>
      <c r="C190" s="3" t="s">
        <v>6985</v>
      </c>
      <c r="D190" s="9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0">
        <v>0</v>
      </c>
      <c r="P190">
        <v>2.33</v>
      </c>
      <c r="Q190" t="s">
        <v>8324</v>
      </c>
      <c r="R190" t="s">
        <v>8327</v>
      </c>
      <c r="S190" s="14">
        <v>42465.128391203703</v>
      </c>
      <c r="T190" s="14">
        <v>42495.128391203703</v>
      </c>
    </row>
    <row r="191" spans="1:20" ht="30" x14ac:dyDescent="0.25">
      <c r="A191">
        <v>3957</v>
      </c>
      <c r="B191" s="3" t="s">
        <v>3954</v>
      </c>
      <c r="C191" s="3" t="s">
        <v>8064</v>
      </c>
      <c r="D191" s="9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0">
        <v>0</v>
      </c>
      <c r="P191">
        <v>7</v>
      </c>
      <c r="Q191" t="s">
        <v>8324</v>
      </c>
      <c r="R191" t="s">
        <v>8327</v>
      </c>
      <c r="S191" s="14">
        <v>42513.976319444439</v>
      </c>
      <c r="T191" s="14">
        <v>42559.976319444439</v>
      </c>
    </row>
    <row r="192" spans="1:20" ht="45" x14ac:dyDescent="0.25">
      <c r="A192">
        <v>2901</v>
      </c>
      <c r="B192" s="3" t="s">
        <v>2901</v>
      </c>
      <c r="C192" s="3" t="s">
        <v>7011</v>
      </c>
      <c r="D192" s="9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>
        <v>3</v>
      </c>
      <c r="Q192" t="s">
        <v>8324</v>
      </c>
      <c r="R192" t="s">
        <v>8327</v>
      </c>
      <c r="S192" s="14">
        <v>41982.904386574075</v>
      </c>
      <c r="T192" s="14">
        <v>42042.904386574075</v>
      </c>
    </row>
    <row r="193" spans="1:20" ht="45" x14ac:dyDescent="0.25">
      <c r="A193">
        <v>2887</v>
      </c>
      <c r="B193" s="3" t="s">
        <v>2887</v>
      </c>
      <c r="C193" s="3" t="s">
        <v>6997</v>
      </c>
      <c r="D193" s="9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0">
        <v>0</v>
      </c>
      <c r="P193">
        <v>5</v>
      </c>
      <c r="Q193" t="s">
        <v>8324</v>
      </c>
      <c r="R193" t="s">
        <v>8327</v>
      </c>
      <c r="S193" s="14">
        <v>41985.427361111113</v>
      </c>
      <c r="T193" s="14">
        <v>42015.427361111113</v>
      </c>
    </row>
    <row r="194" spans="1:20" ht="45" x14ac:dyDescent="0.25">
      <c r="A194">
        <v>3945</v>
      </c>
      <c r="B194" s="3" t="s">
        <v>3942</v>
      </c>
      <c r="C194" s="3" t="s">
        <v>8053</v>
      </c>
      <c r="D194" s="9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0">
        <v>0</v>
      </c>
      <c r="P194">
        <v>5</v>
      </c>
      <c r="Q194" t="s">
        <v>8324</v>
      </c>
      <c r="R194" t="s">
        <v>8327</v>
      </c>
      <c r="S194" s="14">
        <v>42109.801712962959</v>
      </c>
      <c r="T194" s="14">
        <v>42139.801712962959</v>
      </c>
    </row>
    <row r="195" spans="1:20" ht="30" x14ac:dyDescent="0.25">
      <c r="A195">
        <v>3994</v>
      </c>
      <c r="B195" s="3" t="s">
        <v>3990</v>
      </c>
      <c r="C195" s="3" t="s">
        <v>8100</v>
      </c>
      <c r="D195" s="9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0">
        <v>0</v>
      </c>
      <c r="P195">
        <v>5</v>
      </c>
      <c r="Q195" t="s">
        <v>8324</v>
      </c>
      <c r="R195" t="s">
        <v>8327</v>
      </c>
      <c r="S195" s="14">
        <v>41809.389930555553</v>
      </c>
      <c r="T195" s="14">
        <v>41839.389930555553</v>
      </c>
    </row>
    <row r="196" spans="1:20" ht="45" x14ac:dyDescent="0.25">
      <c r="A196">
        <v>4007</v>
      </c>
      <c r="B196" s="3" t="s">
        <v>4003</v>
      </c>
      <c r="C196" s="3" t="s">
        <v>8112</v>
      </c>
      <c r="D196" s="9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0">
        <v>0</v>
      </c>
      <c r="P196">
        <v>5</v>
      </c>
      <c r="Q196" t="s">
        <v>8324</v>
      </c>
      <c r="R196" t="s">
        <v>8327</v>
      </c>
      <c r="S196" s="14">
        <v>41848.772928240738</v>
      </c>
      <c r="T196" s="14">
        <v>41877.686111111114</v>
      </c>
    </row>
    <row r="197" spans="1:20" ht="45" x14ac:dyDescent="0.25">
      <c r="A197">
        <v>4079</v>
      </c>
      <c r="B197" s="3" t="s">
        <v>4075</v>
      </c>
      <c r="C197" s="3" t="s">
        <v>8182</v>
      </c>
      <c r="D197" s="9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0">
        <v>0</v>
      </c>
      <c r="P197">
        <v>5</v>
      </c>
      <c r="Q197" t="s">
        <v>8324</v>
      </c>
      <c r="R197" t="s">
        <v>8327</v>
      </c>
      <c r="S197" s="14">
        <v>42510.938900462963</v>
      </c>
      <c r="T197" s="14"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9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0">
        <v>0</v>
      </c>
      <c r="P198">
        <v>1.5</v>
      </c>
      <c r="Q198" t="s">
        <v>8324</v>
      </c>
      <c r="R198" t="s">
        <v>8327</v>
      </c>
      <c r="S198" s="14">
        <v>42095.229166666672</v>
      </c>
      <c r="T198" s="14">
        <v>42109.211111111115</v>
      </c>
    </row>
    <row r="199" spans="1:20" ht="30" x14ac:dyDescent="0.25">
      <c r="A199">
        <v>3993</v>
      </c>
      <c r="B199" s="3" t="s">
        <v>3989</v>
      </c>
      <c r="C199" s="3" t="s">
        <v>8099</v>
      </c>
      <c r="D199" s="9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0">
        <v>0</v>
      </c>
      <c r="P199">
        <v>3</v>
      </c>
      <c r="Q199" t="s">
        <v>8324</v>
      </c>
      <c r="R199" t="s">
        <v>8327</v>
      </c>
      <c r="S199" s="14">
        <v>42107.864722222221</v>
      </c>
      <c r="T199" s="14">
        <v>42137.864722222221</v>
      </c>
    </row>
    <row r="200" spans="1:20" ht="45" x14ac:dyDescent="0.25">
      <c r="A200">
        <v>4082</v>
      </c>
      <c r="B200" s="3" t="s">
        <v>4078</v>
      </c>
      <c r="C200" s="3" t="s">
        <v>8185</v>
      </c>
      <c r="D200" s="9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0">
        <v>2</v>
      </c>
      <c r="P200">
        <v>1.5</v>
      </c>
      <c r="Q200" t="s">
        <v>8324</v>
      </c>
      <c r="R200" t="s">
        <v>8327</v>
      </c>
      <c r="S200" s="14">
        <v>42307.189270833333</v>
      </c>
      <c r="T200" s="14">
        <v>42322.958333333328</v>
      </c>
    </row>
    <row r="201" spans="1:20" ht="45" x14ac:dyDescent="0.25">
      <c r="A201">
        <v>4113</v>
      </c>
      <c r="B201" s="3" t="s">
        <v>4109</v>
      </c>
      <c r="C201" s="3" t="s">
        <v>8215</v>
      </c>
      <c r="D201" s="9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0">
        <v>0</v>
      </c>
      <c r="P201">
        <v>1</v>
      </c>
      <c r="Q201" t="s">
        <v>8324</v>
      </c>
      <c r="R201" t="s">
        <v>8327</v>
      </c>
      <c r="S201" s="14">
        <v>42358.573182870372</v>
      </c>
      <c r="T201" s="14">
        <v>42377.273611111115</v>
      </c>
    </row>
    <row r="202" spans="1:20" ht="45" x14ac:dyDescent="0.25">
      <c r="A202">
        <v>2907</v>
      </c>
      <c r="B202" s="3" t="s">
        <v>2907</v>
      </c>
      <c r="C202" s="3" t="s">
        <v>7017</v>
      </c>
      <c r="D202" s="9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0">
        <v>0</v>
      </c>
      <c r="P202">
        <v>1</v>
      </c>
      <c r="Q202" t="s">
        <v>8324</v>
      </c>
      <c r="R202" t="s">
        <v>8327</v>
      </c>
      <c r="S202" s="14">
        <v>42444.877743055549</v>
      </c>
      <c r="T202" s="14">
        <v>42504.877743055549</v>
      </c>
    </row>
    <row r="203" spans="1:20" ht="45" x14ac:dyDescent="0.25">
      <c r="A203">
        <v>2913</v>
      </c>
      <c r="B203" s="3" t="s">
        <v>2913</v>
      </c>
      <c r="C203" s="3" t="s">
        <v>7023</v>
      </c>
      <c r="D203" s="9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>
        <v>0</v>
      </c>
      <c r="P203">
        <v>1</v>
      </c>
      <c r="Q203" t="s">
        <v>8324</v>
      </c>
      <c r="R203" t="s">
        <v>8327</v>
      </c>
      <c r="S203" s="14">
        <v>41828.922905092593</v>
      </c>
      <c r="T203" s="14">
        <v>41888.922905092593</v>
      </c>
    </row>
    <row r="204" spans="1:20" ht="45" x14ac:dyDescent="0.25">
      <c r="A204">
        <v>4006</v>
      </c>
      <c r="B204" s="3" t="s">
        <v>4002</v>
      </c>
      <c r="C204" s="3" t="s">
        <v>8111</v>
      </c>
      <c r="D204" s="9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0">
        <v>0</v>
      </c>
      <c r="P204">
        <v>2</v>
      </c>
      <c r="Q204" t="s">
        <v>8324</v>
      </c>
      <c r="R204" t="s">
        <v>8327</v>
      </c>
      <c r="S204" s="14">
        <v>42391.772997685184</v>
      </c>
      <c r="T204" s="14">
        <v>42416.772997685184</v>
      </c>
    </row>
    <row r="205" spans="1:20" ht="45" x14ac:dyDescent="0.25">
      <c r="A205">
        <v>3856</v>
      </c>
      <c r="B205" s="3" t="s">
        <v>3853</v>
      </c>
      <c r="C205" s="3" t="s">
        <v>7965</v>
      </c>
      <c r="D205" s="9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0">
        <v>0</v>
      </c>
      <c r="P205">
        <v>1</v>
      </c>
      <c r="Q205" t="s">
        <v>8324</v>
      </c>
      <c r="R205" t="s">
        <v>8327</v>
      </c>
      <c r="S205" s="14">
        <v>42041.743090277778</v>
      </c>
      <c r="T205" s="14"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9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>
        <v>1</v>
      </c>
      <c r="Q206" t="s">
        <v>8324</v>
      </c>
      <c r="R206" t="s">
        <v>8327</v>
      </c>
      <c r="S206" s="14">
        <v>41789.893599537041</v>
      </c>
      <c r="T206" s="14"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9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0">
        <v>0</v>
      </c>
      <c r="P207">
        <v>1</v>
      </c>
      <c r="Q207" t="s">
        <v>8324</v>
      </c>
      <c r="R207" t="s">
        <v>8327</v>
      </c>
      <c r="S207" s="14">
        <v>42611.261064814811</v>
      </c>
      <c r="T207" s="14"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9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>
        <v>1</v>
      </c>
      <c r="Q208" t="s">
        <v>8324</v>
      </c>
      <c r="R208" t="s">
        <v>8327</v>
      </c>
      <c r="S208" s="14">
        <v>42059.270023148143</v>
      </c>
      <c r="T208" s="14">
        <v>42119.190972222219</v>
      </c>
    </row>
    <row r="209" spans="1:20" ht="45" x14ac:dyDescent="0.25">
      <c r="A209">
        <v>3932</v>
      </c>
      <c r="B209" s="3" t="s">
        <v>3929</v>
      </c>
      <c r="C209" s="3" t="s">
        <v>8040</v>
      </c>
      <c r="D209" s="9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0">
        <v>0</v>
      </c>
      <c r="P209">
        <v>1</v>
      </c>
      <c r="Q209" t="s">
        <v>8324</v>
      </c>
      <c r="R209" t="s">
        <v>8327</v>
      </c>
      <c r="S209" s="14">
        <v>42415.168564814812</v>
      </c>
      <c r="T209" s="14"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9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>
        <v>1</v>
      </c>
      <c r="Q210" t="s">
        <v>8324</v>
      </c>
      <c r="R210" t="s">
        <v>8327</v>
      </c>
      <c r="S210" s="14">
        <v>41890.16269675926</v>
      </c>
      <c r="T210" s="14">
        <v>41920.16269675926</v>
      </c>
    </row>
    <row r="211" spans="1:20" ht="45" x14ac:dyDescent="0.25">
      <c r="A211">
        <v>4015</v>
      </c>
      <c r="B211" s="3" t="s">
        <v>4011</v>
      </c>
      <c r="C211" s="3" t="s">
        <v>8120</v>
      </c>
      <c r="D211" s="9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</v>
      </c>
      <c r="Q211" t="s">
        <v>8324</v>
      </c>
      <c r="R211" t="s">
        <v>8327</v>
      </c>
      <c r="S211" s="14">
        <v>42174.780821759254</v>
      </c>
      <c r="T211" s="14">
        <v>42204.780821759254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9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8324</v>
      </c>
      <c r="R212" t="s">
        <v>8327</v>
      </c>
      <c r="S212" s="14">
        <v>41905.636469907404</v>
      </c>
      <c r="T212" s="14">
        <v>41935.636469907404</v>
      </c>
    </row>
    <row r="213" spans="1:20" ht="45" x14ac:dyDescent="0.25">
      <c r="A213">
        <v>2843</v>
      </c>
      <c r="B213" s="3" t="s">
        <v>2843</v>
      </c>
      <c r="C213" s="3" t="s">
        <v>6953</v>
      </c>
      <c r="D213" s="9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 t="s">
        <v>8308</v>
      </c>
      <c r="M213" t="b">
        <v>0</v>
      </c>
      <c r="N213" t="s">
        <v>8269</v>
      </c>
      <c r="O213" s="10">
        <v>0</v>
      </c>
      <c r="P213">
        <v>0</v>
      </c>
      <c r="Q213" t="s">
        <v>8324</v>
      </c>
      <c r="R213" t="s">
        <v>8327</v>
      </c>
      <c r="S213" s="14">
        <v>42492.737847222219</v>
      </c>
      <c r="T213" s="14">
        <v>42534.166666666672</v>
      </c>
    </row>
    <row r="214" spans="1:20" ht="45" x14ac:dyDescent="0.25">
      <c r="A214">
        <v>2846</v>
      </c>
      <c r="B214" s="3" t="s">
        <v>2846</v>
      </c>
      <c r="C214" s="3" t="s">
        <v>6956</v>
      </c>
      <c r="D214" s="9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 t="s">
        <v>8308</v>
      </c>
      <c r="M214" t="b">
        <v>0</v>
      </c>
      <c r="N214" t="s">
        <v>8269</v>
      </c>
      <c r="O214" s="10">
        <v>0</v>
      </c>
      <c r="P214">
        <v>0</v>
      </c>
      <c r="Q214" t="s">
        <v>8324</v>
      </c>
      <c r="R214" t="s">
        <v>8327</v>
      </c>
      <c r="S214" s="14">
        <v>42108.692060185189</v>
      </c>
      <c r="T214" s="14">
        <v>42153.692060185189</v>
      </c>
    </row>
    <row r="215" spans="1:20" ht="45" x14ac:dyDescent="0.25">
      <c r="A215">
        <v>2847</v>
      </c>
      <c r="B215" s="3" t="s">
        <v>2847</v>
      </c>
      <c r="C215" s="3" t="s">
        <v>6957</v>
      </c>
      <c r="D215" s="9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 t="s">
        <v>8308</v>
      </c>
      <c r="M215" t="b">
        <v>0</v>
      </c>
      <c r="N215" t="s">
        <v>8269</v>
      </c>
      <c r="O215" s="10">
        <v>0</v>
      </c>
      <c r="P215">
        <v>0</v>
      </c>
      <c r="Q215" t="s">
        <v>8324</v>
      </c>
      <c r="R215" t="s">
        <v>8327</v>
      </c>
      <c r="S215" s="14">
        <v>42453.806307870371</v>
      </c>
      <c r="T215" s="14">
        <v>42513.806307870371</v>
      </c>
    </row>
    <row r="216" spans="1:20" ht="45" x14ac:dyDescent="0.25">
      <c r="A216">
        <v>2865</v>
      </c>
      <c r="B216" s="3" t="s">
        <v>2865</v>
      </c>
      <c r="C216" s="3" t="s">
        <v>6975</v>
      </c>
      <c r="D216" s="9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 t="s">
        <v>8308</v>
      </c>
      <c r="M216" t="b">
        <v>0</v>
      </c>
      <c r="N216" t="s">
        <v>8269</v>
      </c>
      <c r="O216" s="10">
        <v>0</v>
      </c>
      <c r="P216">
        <v>0</v>
      </c>
      <c r="Q216" t="s">
        <v>8324</v>
      </c>
      <c r="R216" t="s">
        <v>8327</v>
      </c>
      <c r="S216" s="14">
        <v>41950.114108796297</v>
      </c>
      <c r="T216" s="14">
        <v>42010.114108796297</v>
      </c>
    </row>
    <row r="217" spans="1:20" ht="30" x14ac:dyDescent="0.25">
      <c r="A217">
        <v>2872</v>
      </c>
      <c r="B217" s="3" t="s">
        <v>2872</v>
      </c>
      <c r="C217" s="3" t="s">
        <v>6982</v>
      </c>
      <c r="D217" s="9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 t="s">
        <v>8308</v>
      </c>
      <c r="M217" t="b">
        <v>0</v>
      </c>
      <c r="N217" t="s">
        <v>8269</v>
      </c>
      <c r="O217" s="10">
        <v>0</v>
      </c>
      <c r="P217">
        <v>0</v>
      </c>
      <c r="Q217" t="s">
        <v>8324</v>
      </c>
      <c r="R217" t="s">
        <v>8327</v>
      </c>
      <c r="S217" s="14">
        <v>42115.11618055556</v>
      </c>
      <c r="T217" s="14">
        <v>42175.11618055556</v>
      </c>
    </row>
    <row r="218" spans="1:20" ht="45" x14ac:dyDescent="0.25">
      <c r="A218">
        <v>2876</v>
      </c>
      <c r="B218" s="3" t="s">
        <v>2876</v>
      </c>
      <c r="C218" s="3" t="s">
        <v>6986</v>
      </c>
      <c r="D218" s="9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 t="s">
        <v>8308</v>
      </c>
      <c r="M218" t="b">
        <v>0</v>
      </c>
      <c r="N218" t="s">
        <v>8269</v>
      </c>
      <c r="O218" s="10">
        <v>0</v>
      </c>
      <c r="P218">
        <v>0</v>
      </c>
      <c r="Q218" t="s">
        <v>8324</v>
      </c>
      <c r="R218" t="s">
        <v>8327</v>
      </c>
      <c r="S218" s="14">
        <v>42171.743969907402</v>
      </c>
      <c r="T218" s="14">
        <v>42201.743969907402</v>
      </c>
    </row>
    <row r="219" spans="1:20" ht="45" x14ac:dyDescent="0.25">
      <c r="A219">
        <v>2881</v>
      </c>
      <c r="B219" s="3" t="s">
        <v>2881</v>
      </c>
      <c r="C219" s="3" t="s">
        <v>6991</v>
      </c>
      <c r="D219" s="9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 t="s">
        <v>8308</v>
      </c>
      <c r="M219" t="b">
        <v>0</v>
      </c>
      <c r="N219" t="s">
        <v>8269</v>
      </c>
      <c r="O219" s="10">
        <v>0</v>
      </c>
      <c r="P219">
        <v>0</v>
      </c>
      <c r="Q219" t="s">
        <v>8324</v>
      </c>
      <c r="R219" t="s">
        <v>8327</v>
      </c>
      <c r="S219" s="14">
        <v>41916.597638888888</v>
      </c>
      <c r="T219" s="14">
        <v>41976.639305555553</v>
      </c>
    </row>
    <row r="220" spans="1:20" ht="45" x14ac:dyDescent="0.25">
      <c r="A220">
        <v>2888</v>
      </c>
      <c r="B220" s="3" t="s">
        <v>2888</v>
      </c>
      <c r="C220" s="3" t="s">
        <v>6998</v>
      </c>
      <c r="D220" s="9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 t="s">
        <v>8308</v>
      </c>
      <c r="M220" t="b">
        <v>0</v>
      </c>
      <c r="N220" t="s">
        <v>8269</v>
      </c>
      <c r="O220" s="10">
        <v>0</v>
      </c>
      <c r="P220">
        <v>0</v>
      </c>
      <c r="Q220" t="s">
        <v>8324</v>
      </c>
      <c r="R220" t="s">
        <v>8327</v>
      </c>
      <c r="S220" s="14">
        <v>41922.535185185188</v>
      </c>
      <c r="T220" s="14"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9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 t="s">
        <v>8308</v>
      </c>
      <c r="M221" t="b">
        <v>0</v>
      </c>
      <c r="N221" t="s">
        <v>8269</v>
      </c>
      <c r="O221" s="10">
        <v>0</v>
      </c>
      <c r="P221">
        <v>0</v>
      </c>
      <c r="Q221" t="s">
        <v>8324</v>
      </c>
      <c r="R221" t="s">
        <v>8327</v>
      </c>
      <c r="S221" s="14">
        <v>42037.986284722225</v>
      </c>
      <c r="T221" s="14">
        <v>42097.944618055553</v>
      </c>
    </row>
    <row r="222" spans="1:20" ht="45" x14ac:dyDescent="0.25">
      <c r="A222">
        <v>2899</v>
      </c>
      <c r="B222" s="3" t="s">
        <v>2899</v>
      </c>
      <c r="C222" s="3" t="s">
        <v>7009</v>
      </c>
      <c r="D222" s="9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 t="s">
        <v>8308</v>
      </c>
      <c r="M222" t="b">
        <v>0</v>
      </c>
      <c r="N222" t="s">
        <v>8269</v>
      </c>
      <c r="O222" s="10">
        <v>0</v>
      </c>
      <c r="P222">
        <v>0</v>
      </c>
      <c r="Q222" t="s">
        <v>8324</v>
      </c>
      <c r="R222" t="s">
        <v>8327</v>
      </c>
      <c r="S222" s="14">
        <v>42515.078217592592</v>
      </c>
      <c r="T222" s="14">
        <v>42575.078217592592</v>
      </c>
    </row>
    <row r="223" spans="1:20" ht="30" x14ac:dyDescent="0.25">
      <c r="A223">
        <v>3733</v>
      </c>
      <c r="B223" s="3" t="s">
        <v>3730</v>
      </c>
      <c r="C223" s="3" t="s">
        <v>7843</v>
      </c>
      <c r="D223" s="9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 t="s">
        <v>8308</v>
      </c>
      <c r="M223" t="b">
        <v>0</v>
      </c>
      <c r="N223" t="s">
        <v>8269</v>
      </c>
      <c r="O223" s="10">
        <v>0</v>
      </c>
      <c r="P223">
        <v>0</v>
      </c>
      <c r="Q223" t="s">
        <v>8324</v>
      </c>
      <c r="R223" t="s">
        <v>8327</v>
      </c>
      <c r="S223" s="14">
        <v>42103.024398148147</v>
      </c>
      <c r="T223" s="14"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9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 t="s">
        <v>8308</v>
      </c>
      <c r="M224" t="b">
        <v>0</v>
      </c>
      <c r="N224" t="s">
        <v>8269</v>
      </c>
      <c r="O224" s="10">
        <v>0</v>
      </c>
      <c r="P224">
        <v>0</v>
      </c>
      <c r="Q224" t="s">
        <v>8324</v>
      </c>
      <c r="R224" t="s">
        <v>8327</v>
      </c>
      <c r="S224" s="14">
        <v>42325.920717592591</v>
      </c>
      <c r="T224" s="14">
        <v>42355.920717592591</v>
      </c>
    </row>
    <row r="225" spans="1:20" ht="30" x14ac:dyDescent="0.25">
      <c r="A225">
        <v>3743</v>
      </c>
      <c r="B225" s="3" t="s">
        <v>3740</v>
      </c>
      <c r="C225" s="3" t="s">
        <v>7853</v>
      </c>
      <c r="D225" s="9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 t="s">
        <v>8308</v>
      </c>
      <c r="M225" t="b">
        <v>0</v>
      </c>
      <c r="N225" t="s">
        <v>8269</v>
      </c>
      <c r="O225" s="10">
        <v>0</v>
      </c>
      <c r="P225">
        <v>0</v>
      </c>
      <c r="Q225" t="s">
        <v>8324</v>
      </c>
      <c r="R225" t="s">
        <v>8327</v>
      </c>
      <c r="S225" s="14">
        <v>41793.710231481484</v>
      </c>
      <c r="T225" s="14">
        <v>41823.710231481484</v>
      </c>
    </row>
    <row r="226" spans="1:20" ht="45" x14ac:dyDescent="0.25">
      <c r="A226">
        <v>3744</v>
      </c>
      <c r="B226" s="3" t="s">
        <v>3741</v>
      </c>
      <c r="C226" s="3" t="s">
        <v>7854</v>
      </c>
      <c r="D226" s="9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 t="s">
        <v>8308</v>
      </c>
      <c r="M226" t="b">
        <v>0</v>
      </c>
      <c r="N226" t="s">
        <v>8269</v>
      </c>
      <c r="O226" s="10">
        <v>0</v>
      </c>
      <c r="P226">
        <v>0</v>
      </c>
      <c r="Q226" t="s">
        <v>8324</v>
      </c>
      <c r="R226" t="s">
        <v>8327</v>
      </c>
      <c r="S226" s="14">
        <v>41793.814259259263</v>
      </c>
      <c r="T226" s="14">
        <v>41825.165972222225</v>
      </c>
    </row>
    <row r="227" spans="1:20" ht="45" x14ac:dyDescent="0.25">
      <c r="A227">
        <v>3863</v>
      </c>
      <c r="B227" s="3" t="s">
        <v>3860</v>
      </c>
      <c r="C227" s="3" t="s">
        <v>7972</v>
      </c>
      <c r="D227" s="9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 t="s">
        <v>8308</v>
      </c>
      <c r="M227" t="b">
        <v>0</v>
      </c>
      <c r="N227" t="s">
        <v>8269</v>
      </c>
      <c r="O227" s="10">
        <v>0</v>
      </c>
      <c r="P227">
        <v>0</v>
      </c>
      <c r="Q227" t="s">
        <v>8324</v>
      </c>
      <c r="R227" t="s">
        <v>8327</v>
      </c>
      <c r="S227" s="14">
        <v>42253.633159722223</v>
      </c>
      <c r="T227" s="14">
        <v>42313.674826388888</v>
      </c>
    </row>
    <row r="228" spans="1:20" ht="45" x14ac:dyDescent="0.25">
      <c r="A228">
        <v>3892</v>
      </c>
      <c r="B228" s="3" t="s">
        <v>3889</v>
      </c>
      <c r="C228" s="3" t="s">
        <v>8000</v>
      </c>
      <c r="D228" s="9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 t="s">
        <v>8308</v>
      </c>
      <c r="M228" t="b">
        <v>0</v>
      </c>
      <c r="N228" t="s">
        <v>8269</v>
      </c>
      <c r="O228" s="10">
        <v>0</v>
      </c>
      <c r="P228">
        <v>0</v>
      </c>
      <c r="Q228" t="s">
        <v>8324</v>
      </c>
      <c r="R228" t="s">
        <v>8327</v>
      </c>
      <c r="S228" s="14">
        <v>41867.652280092596</v>
      </c>
      <c r="T228" s="14">
        <v>41875.291666666664</v>
      </c>
    </row>
    <row r="229" spans="1:20" ht="45" x14ac:dyDescent="0.25">
      <c r="A229">
        <v>3903</v>
      </c>
      <c r="B229" s="3" t="s">
        <v>3900</v>
      </c>
      <c r="C229" s="3" t="s">
        <v>8011</v>
      </c>
      <c r="D229" s="9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 t="s">
        <v>8308</v>
      </c>
      <c r="M229" t="b">
        <v>0</v>
      </c>
      <c r="N229" t="s">
        <v>8269</v>
      </c>
      <c r="O229" s="10">
        <v>0</v>
      </c>
      <c r="P229">
        <v>0</v>
      </c>
      <c r="Q229" t="s">
        <v>8324</v>
      </c>
      <c r="R229" t="s">
        <v>8327</v>
      </c>
      <c r="S229" s="14">
        <v>42186.01116898148</v>
      </c>
      <c r="T229" s="14">
        <v>42230.818055555559</v>
      </c>
    </row>
    <row r="230" spans="1:20" ht="45" x14ac:dyDescent="0.25">
      <c r="A230">
        <v>3931</v>
      </c>
      <c r="B230" s="3" t="s">
        <v>3928</v>
      </c>
      <c r="C230" s="3" t="s">
        <v>8039</v>
      </c>
      <c r="D230" s="9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 t="s">
        <v>8308</v>
      </c>
      <c r="M230" t="b">
        <v>0</v>
      </c>
      <c r="N230" t="s">
        <v>8269</v>
      </c>
      <c r="O230" s="10">
        <v>0</v>
      </c>
      <c r="P230">
        <v>0</v>
      </c>
      <c r="Q230" t="s">
        <v>8324</v>
      </c>
      <c r="R230" t="s">
        <v>8327</v>
      </c>
      <c r="S230" s="14">
        <v>42228.151701388888</v>
      </c>
      <c r="T230" s="14">
        <v>42253.151701388888</v>
      </c>
    </row>
    <row r="231" spans="1:20" ht="45" x14ac:dyDescent="0.25">
      <c r="A231">
        <v>3936</v>
      </c>
      <c r="B231" s="3" t="s">
        <v>3933</v>
      </c>
      <c r="C231" s="3" t="s">
        <v>8044</v>
      </c>
      <c r="D231" s="9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 t="s">
        <v>8308</v>
      </c>
      <c r="M231" t="b">
        <v>0</v>
      </c>
      <c r="N231" t="s">
        <v>8269</v>
      </c>
      <c r="O231" s="10">
        <v>0</v>
      </c>
      <c r="P231">
        <v>0</v>
      </c>
      <c r="Q231" t="s">
        <v>8324</v>
      </c>
      <c r="R231" t="s">
        <v>8327</v>
      </c>
      <c r="S231" s="14">
        <v>42675.262962962966</v>
      </c>
      <c r="T231" s="14"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9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 t="s">
        <v>8308</v>
      </c>
      <c r="M232" t="b">
        <v>0</v>
      </c>
      <c r="N232" t="s">
        <v>8269</v>
      </c>
      <c r="O232" s="10">
        <v>0</v>
      </c>
      <c r="P232">
        <v>0</v>
      </c>
      <c r="Q232" t="s">
        <v>8324</v>
      </c>
      <c r="R232" t="s">
        <v>8327</v>
      </c>
      <c r="S232" s="14">
        <v>42111.904097222221</v>
      </c>
      <c r="T232" s="14">
        <v>42171.904097222221</v>
      </c>
    </row>
    <row r="233" spans="1:20" ht="45" x14ac:dyDescent="0.25">
      <c r="A233">
        <v>3944</v>
      </c>
      <c r="B233" s="3" t="s">
        <v>3941</v>
      </c>
      <c r="C233" s="3" t="s">
        <v>8052</v>
      </c>
      <c r="D233" s="9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 t="s">
        <v>8308</v>
      </c>
      <c r="M233" t="b">
        <v>0</v>
      </c>
      <c r="N233" t="s">
        <v>8269</v>
      </c>
      <c r="O233" s="10">
        <v>0</v>
      </c>
      <c r="P233">
        <v>0</v>
      </c>
      <c r="Q233" t="s">
        <v>8324</v>
      </c>
      <c r="R233" t="s">
        <v>8327</v>
      </c>
      <c r="S233" s="14">
        <v>42213.662905092591</v>
      </c>
      <c r="T233" s="14"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9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 t="s">
        <v>8308</v>
      </c>
      <c r="M234" t="b">
        <v>0</v>
      </c>
      <c r="N234" t="s">
        <v>8269</v>
      </c>
      <c r="O234" s="10">
        <v>0</v>
      </c>
      <c r="P234">
        <v>0</v>
      </c>
      <c r="Q234" t="s">
        <v>8324</v>
      </c>
      <c r="R234" t="s">
        <v>8327</v>
      </c>
      <c r="S234" s="14">
        <v>42550.048449074078</v>
      </c>
      <c r="T234" s="14">
        <v>42580.978472222225</v>
      </c>
    </row>
    <row r="235" spans="1:20" ht="45" x14ac:dyDescent="0.25">
      <c r="A235">
        <v>3956</v>
      </c>
      <c r="B235" s="3" t="s">
        <v>3953</v>
      </c>
      <c r="C235" s="3" t="s">
        <v>8063</v>
      </c>
      <c r="D235" s="9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 t="s">
        <v>8308</v>
      </c>
      <c r="M235" t="b">
        <v>0</v>
      </c>
      <c r="N235" t="s">
        <v>8269</v>
      </c>
      <c r="O235" s="10">
        <v>0</v>
      </c>
      <c r="P235">
        <v>0</v>
      </c>
      <c r="Q235" t="s">
        <v>8324</v>
      </c>
      <c r="R235" t="s">
        <v>8327</v>
      </c>
      <c r="S235" s="14">
        <v>42457.932025462964</v>
      </c>
      <c r="T235" s="14">
        <v>42485.013888888891</v>
      </c>
    </row>
    <row r="236" spans="1:20" ht="45" x14ac:dyDescent="0.25">
      <c r="A236">
        <v>3975</v>
      </c>
      <c r="B236" s="3" t="s">
        <v>3972</v>
      </c>
      <c r="C236" s="3" t="s">
        <v>8082</v>
      </c>
      <c r="D236" s="9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 t="s">
        <v>8308</v>
      </c>
      <c r="M236" t="b">
        <v>0</v>
      </c>
      <c r="N236" t="s">
        <v>8269</v>
      </c>
      <c r="O236" s="10">
        <v>0</v>
      </c>
      <c r="P236">
        <v>0</v>
      </c>
      <c r="Q236" t="s">
        <v>8324</v>
      </c>
      <c r="R236" t="s">
        <v>8327</v>
      </c>
      <c r="S236" s="14">
        <v>42534.866875</v>
      </c>
      <c r="T236" s="14">
        <v>42564.866875</v>
      </c>
    </row>
    <row r="237" spans="1:20" ht="45" x14ac:dyDescent="0.25">
      <c r="A237">
        <v>3989</v>
      </c>
      <c r="B237" s="3" t="s">
        <v>3985</v>
      </c>
      <c r="C237" s="3" t="s">
        <v>8095</v>
      </c>
      <c r="D237" s="9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 t="s">
        <v>8308</v>
      </c>
      <c r="M237" t="b">
        <v>0</v>
      </c>
      <c r="N237" t="s">
        <v>8269</v>
      </c>
      <c r="O237" s="10">
        <v>0</v>
      </c>
      <c r="P237">
        <v>0</v>
      </c>
      <c r="Q237" t="s">
        <v>8324</v>
      </c>
      <c r="R237" t="s">
        <v>8327</v>
      </c>
      <c r="S237" s="14">
        <v>42286.749780092592</v>
      </c>
      <c r="T237" s="14">
        <v>42316.791446759264</v>
      </c>
    </row>
    <row r="238" spans="1:20" ht="45" x14ac:dyDescent="0.25">
      <c r="A238">
        <v>4014</v>
      </c>
      <c r="B238" s="3" t="s">
        <v>4010</v>
      </c>
      <c r="C238" s="3" t="s">
        <v>8119</v>
      </c>
      <c r="D238" s="9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 t="s">
        <v>8308</v>
      </c>
      <c r="M238" t="b">
        <v>0</v>
      </c>
      <c r="N238" t="s">
        <v>8269</v>
      </c>
      <c r="O238" s="10">
        <v>0</v>
      </c>
      <c r="P238">
        <v>0</v>
      </c>
      <c r="Q238" t="s">
        <v>8324</v>
      </c>
      <c r="R238" t="s">
        <v>8327</v>
      </c>
      <c r="S238" s="14">
        <v>42419.246168981481</v>
      </c>
      <c r="T238" s="14"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9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 t="s">
        <v>8308</v>
      </c>
      <c r="M239" t="b">
        <v>0</v>
      </c>
      <c r="N239" t="s">
        <v>8269</v>
      </c>
      <c r="O239" s="10">
        <v>0</v>
      </c>
      <c r="P239">
        <v>0</v>
      </c>
      <c r="Q239" t="s">
        <v>8324</v>
      </c>
      <c r="R239" t="s">
        <v>8327</v>
      </c>
      <c r="S239" s="14">
        <v>42408.999571759254</v>
      </c>
      <c r="T239" s="14"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9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 t="s">
        <v>8308</v>
      </c>
      <c r="M240" t="b">
        <v>0</v>
      </c>
      <c r="N240" t="s">
        <v>8269</v>
      </c>
      <c r="O240" s="10">
        <v>0</v>
      </c>
      <c r="P240">
        <v>0</v>
      </c>
      <c r="Q240" t="s">
        <v>8324</v>
      </c>
      <c r="R240" t="s">
        <v>8327</v>
      </c>
      <c r="S240" s="14">
        <v>42282.655543981484</v>
      </c>
      <c r="T240" s="14"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9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 t="s">
        <v>8308</v>
      </c>
      <c r="M241" t="b">
        <v>0</v>
      </c>
      <c r="N241" t="s">
        <v>8269</v>
      </c>
      <c r="O241" s="10">
        <v>0</v>
      </c>
      <c r="P241">
        <v>0</v>
      </c>
      <c r="Q241" t="s">
        <v>8324</v>
      </c>
      <c r="R241" t="s">
        <v>8327</v>
      </c>
      <c r="S241" s="14">
        <v>42322.025115740747</v>
      </c>
      <c r="T241" s="14">
        <v>42352.025115740747</v>
      </c>
    </row>
    <row r="242" spans="1:20" ht="45" x14ac:dyDescent="0.25">
      <c r="A242">
        <v>4031</v>
      </c>
      <c r="B242" s="3" t="s">
        <v>4027</v>
      </c>
      <c r="C242" s="3" t="s">
        <v>8136</v>
      </c>
      <c r="D242" s="9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 t="s">
        <v>8308</v>
      </c>
      <c r="M242" t="b">
        <v>0</v>
      </c>
      <c r="N242" t="s">
        <v>8269</v>
      </c>
      <c r="O242" s="10">
        <v>0</v>
      </c>
      <c r="P242">
        <v>0</v>
      </c>
      <c r="Q242" t="s">
        <v>8324</v>
      </c>
      <c r="R242" t="s">
        <v>8327</v>
      </c>
      <c r="S242" s="14">
        <v>41941.585231481484</v>
      </c>
      <c r="T242" s="14"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9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 t="s">
        <v>8308</v>
      </c>
      <c r="M243" t="b">
        <v>0</v>
      </c>
      <c r="N243" t="s">
        <v>8269</v>
      </c>
      <c r="O243" s="10">
        <v>0</v>
      </c>
      <c r="P243">
        <v>0</v>
      </c>
      <c r="Q243" t="s">
        <v>8324</v>
      </c>
      <c r="R243" t="s">
        <v>8327</v>
      </c>
      <c r="S243" s="14">
        <v>41761.810150462967</v>
      </c>
      <c r="T243" s="14"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9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 t="s">
        <v>8308</v>
      </c>
      <c r="M244" t="b">
        <v>0</v>
      </c>
      <c r="N244" t="s">
        <v>8269</v>
      </c>
      <c r="O244" s="10">
        <v>0</v>
      </c>
      <c r="P244">
        <v>0</v>
      </c>
      <c r="Q244" t="s">
        <v>8324</v>
      </c>
      <c r="R244" t="s">
        <v>8327</v>
      </c>
      <c r="S244" s="14">
        <v>42613.841261574074</v>
      </c>
      <c r="T244" s="14">
        <v>42644.166666666672</v>
      </c>
    </row>
    <row r="245" spans="1:20" ht="30" x14ac:dyDescent="0.25">
      <c r="A245">
        <v>4061</v>
      </c>
      <c r="B245" s="3" t="s">
        <v>4057</v>
      </c>
      <c r="C245" s="3" t="s">
        <v>8165</v>
      </c>
      <c r="D245" s="9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 t="s">
        <v>8308</v>
      </c>
      <c r="M245" t="b">
        <v>0</v>
      </c>
      <c r="N245" t="s">
        <v>8269</v>
      </c>
      <c r="O245" s="10">
        <v>0</v>
      </c>
      <c r="P245">
        <v>0</v>
      </c>
      <c r="Q245" t="s">
        <v>8324</v>
      </c>
      <c r="R245" t="s">
        <v>8327</v>
      </c>
      <c r="S245" s="14">
        <v>42421.141469907408</v>
      </c>
      <c r="T245" s="14">
        <v>42481.099803240737</v>
      </c>
    </row>
    <row r="246" spans="1:20" ht="30" x14ac:dyDescent="0.25">
      <c r="A246">
        <v>4076</v>
      </c>
      <c r="B246" s="3" t="s">
        <v>4072</v>
      </c>
      <c r="C246" s="3" t="s">
        <v>8179</v>
      </c>
      <c r="D246" s="9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 t="s">
        <v>8308</v>
      </c>
      <c r="M246" t="b">
        <v>0</v>
      </c>
      <c r="N246" t="s">
        <v>8269</v>
      </c>
      <c r="O246" s="10">
        <v>0</v>
      </c>
      <c r="P246">
        <v>0</v>
      </c>
      <c r="Q246" t="s">
        <v>8324</v>
      </c>
      <c r="R246" t="s">
        <v>8327</v>
      </c>
      <c r="S246" s="14">
        <v>41905.795706018522</v>
      </c>
      <c r="T246" s="14">
        <v>41933.82708333333</v>
      </c>
    </row>
    <row r="247" spans="1:20" ht="45" x14ac:dyDescent="0.25">
      <c r="A247">
        <v>4080</v>
      </c>
      <c r="B247" s="3" t="s">
        <v>4076</v>
      </c>
      <c r="C247" s="3" t="s">
        <v>8183</v>
      </c>
      <c r="D247" s="9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 t="s">
        <v>8308</v>
      </c>
      <c r="M247" t="b">
        <v>0</v>
      </c>
      <c r="N247" t="s">
        <v>8269</v>
      </c>
      <c r="O247" s="10">
        <v>0</v>
      </c>
      <c r="P247">
        <v>0</v>
      </c>
      <c r="Q247" t="s">
        <v>8324</v>
      </c>
      <c r="R247" t="s">
        <v>8327</v>
      </c>
      <c r="S247" s="14">
        <v>42511.698101851856</v>
      </c>
      <c r="T247" s="14"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9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 t="s">
        <v>8308</v>
      </c>
      <c r="M248" t="b">
        <v>0</v>
      </c>
      <c r="N248" t="s">
        <v>8269</v>
      </c>
      <c r="O248" s="10">
        <v>0</v>
      </c>
      <c r="P248">
        <v>0</v>
      </c>
      <c r="Q248" t="s">
        <v>8324</v>
      </c>
      <c r="R248" t="s">
        <v>8327</v>
      </c>
      <c r="S248" s="14">
        <v>42538.742893518516</v>
      </c>
      <c r="T248" s="14">
        <v>42568.742893518516</v>
      </c>
    </row>
    <row r="249" spans="1:20" ht="30" x14ac:dyDescent="0.25">
      <c r="A249">
        <v>4098</v>
      </c>
      <c r="B249" s="3" t="s">
        <v>4094</v>
      </c>
      <c r="C249" s="3" t="s">
        <v>8201</v>
      </c>
      <c r="D249" s="9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 t="s">
        <v>8308</v>
      </c>
      <c r="M249" t="b">
        <v>0</v>
      </c>
      <c r="N249" t="s">
        <v>8269</v>
      </c>
      <c r="O249" s="10">
        <v>0</v>
      </c>
      <c r="P249">
        <v>0</v>
      </c>
      <c r="Q249" t="s">
        <v>8324</v>
      </c>
      <c r="R249" t="s">
        <v>8327</v>
      </c>
      <c r="S249" s="14">
        <v>42495.722187499996</v>
      </c>
      <c r="T249" s="14">
        <v>42525.722187499996</v>
      </c>
    </row>
    <row r="250" spans="1:20" ht="30" x14ac:dyDescent="0.25">
      <c r="A250">
        <v>4100</v>
      </c>
      <c r="B250" s="3" t="s">
        <v>4096</v>
      </c>
      <c r="C250" s="3" t="s">
        <v>8203</v>
      </c>
      <c r="D250" s="9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 t="s">
        <v>8308</v>
      </c>
      <c r="M250" t="b">
        <v>0</v>
      </c>
      <c r="N250" t="s">
        <v>8269</v>
      </c>
      <c r="O250" s="10">
        <v>0</v>
      </c>
      <c r="P250">
        <v>0</v>
      </c>
      <c r="Q250" t="s">
        <v>8324</v>
      </c>
      <c r="R250" t="s">
        <v>8327</v>
      </c>
      <c r="S250" s="14">
        <v>41927.124884259261</v>
      </c>
      <c r="T250" s="14">
        <v>41937.124884259261</v>
      </c>
    </row>
    <row r="251" spans="1:20" ht="45" x14ac:dyDescent="0.25">
      <c r="A251">
        <v>4101</v>
      </c>
      <c r="B251" s="3" t="s">
        <v>4097</v>
      </c>
      <c r="C251" s="3" t="s">
        <v>8204</v>
      </c>
      <c r="D251" s="9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 t="s">
        <v>8308</v>
      </c>
      <c r="M251" t="b">
        <v>0</v>
      </c>
      <c r="N251" t="s">
        <v>8269</v>
      </c>
      <c r="O251" s="10">
        <v>0</v>
      </c>
      <c r="P251">
        <v>0</v>
      </c>
      <c r="Q251" t="s">
        <v>8324</v>
      </c>
      <c r="R251" t="s">
        <v>8327</v>
      </c>
      <c r="S251" s="14">
        <v>42730.903726851851</v>
      </c>
      <c r="T251" s="14">
        <v>42760.903726851851</v>
      </c>
    </row>
    <row r="252" spans="1:20" x14ac:dyDescent="0.25">
      <c r="B252" s="3"/>
      <c r="C252" s="3"/>
      <c r="D252" s="6"/>
      <c r="E252" s="8"/>
    </row>
    <row r="253" spans="1:20" x14ac:dyDescent="0.25">
      <c r="B253" s="3"/>
      <c r="C253" s="3"/>
      <c r="D253" s="6"/>
      <c r="E253" s="8"/>
    </row>
    <row r="254" spans="1:20" x14ac:dyDescent="0.25">
      <c r="B254" s="3"/>
      <c r="C254" s="3"/>
      <c r="D254" s="6"/>
      <c r="E254" s="8"/>
    </row>
  </sheetData>
  <conditionalFormatting sqref="F2:F251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5F4E-5274-4670-8EDD-D22CC24E1E97}">
  <dimension ref="A1:T143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60" x14ac:dyDescent="0.25">
      <c r="A2">
        <v>2310</v>
      </c>
      <c r="B2" s="3" t="s">
        <v>2311</v>
      </c>
      <c r="C2" s="3" t="s">
        <v>6420</v>
      </c>
      <c r="D2" s="9">
        <v>18500</v>
      </c>
      <c r="E2" s="8">
        <v>79335.360000000001</v>
      </c>
      <c r="F2" t="s">
        <v>8218</v>
      </c>
      <c r="G2" t="s">
        <v>8223</v>
      </c>
      <c r="H2" t="s">
        <v>8245</v>
      </c>
      <c r="I2">
        <v>1363889015</v>
      </c>
      <c r="J2">
        <v>1361300615</v>
      </c>
      <c r="K2" t="b">
        <v>1</v>
      </c>
      <c r="L2">
        <v>1224</v>
      </c>
      <c r="M2" t="b">
        <v>1</v>
      </c>
      <c r="N2" t="s">
        <v>8277</v>
      </c>
      <c r="O2" s="10">
        <v>429</v>
      </c>
      <c r="P2">
        <v>64.819999999999993</v>
      </c>
      <c r="Q2" t="s">
        <v>8328</v>
      </c>
      <c r="R2" t="s">
        <v>8329</v>
      </c>
      <c r="S2" s="14">
        <v>41324.79415509259</v>
      </c>
      <c r="T2" s="14">
        <v>41354.752488425926</v>
      </c>
    </row>
    <row r="3" spans="1:20" ht="60" x14ac:dyDescent="0.25">
      <c r="A3">
        <v>2308</v>
      </c>
      <c r="B3" s="3" t="s">
        <v>2309</v>
      </c>
      <c r="C3" s="3" t="s">
        <v>6418</v>
      </c>
      <c r="D3" s="9">
        <v>50000</v>
      </c>
      <c r="E3" s="8">
        <v>50653.11</v>
      </c>
      <c r="F3" t="s">
        <v>8218</v>
      </c>
      <c r="G3" t="s">
        <v>8223</v>
      </c>
      <c r="H3" t="s">
        <v>8245</v>
      </c>
      <c r="I3">
        <v>1409274000</v>
      </c>
      <c r="J3">
        <v>1406847996</v>
      </c>
      <c r="K3" t="b">
        <v>1</v>
      </c>
      <c r="L3">
        <v>614</v>
      </c>
      <c r="M3" t="b">
        <v>1</v>
      </c>
      <c r="N3" t="s">
        <v>8277</v>
      </c>
      <c r="O3" s="10">
        <v>101</v>
      </c>
      <c r="P3">
        <v>82.5</v>
      </c>
      <c r="Q3" t="s">
        <v>8328</v>
      </c>
      <c r="R3" t="s">
        <v>8329</v>
      </c>
      <c r="S3" s="14">
        <v>41851.962916666671</v>
      </c>
      <c r="T3" s="14">
        <v>41880.041666666664</v>
      </c>
    </row>
    <row r="4" spans="1:20" ht="45" x14ac:dyDescent="0.25">
      <c r="A4">
        <v>2116</v>
      </c>
      <c r="B4" s="3" t="s">
        <v>2117</v>
      </c>
      <c r="C4" s="3" t="s">
        <v>6226</v>
      </c>
      <c r="D4" s="9">
        <v>48000</v>
      </c>
      <c r="E4" s="8">
        <v>48434</v>
      </c>
      <c r="F4" t="s">
        <v>8218</v>
      </c>
      <c r="G4" t="s">
        <v>8223</v>
      </c>
      <c r="H4" t="s">
        <v>8245</v>
      </c>
      <c r="I4">
        <v>1349203203</v>
      </c>
      <c r="J4">
        <v>1345056003</v>
      </c>
      <c r="K4" t="b">
        <v>0</v>
      </c>
      <c r="L4">
        <v>92</v>
      </c>
      <c r="M4" t="b">
        <v>1</v>
      </c>
      <c r="N4" t="s">
        <v>8277</v>
      </c>
      <c r="O4" s="10">
        <v>101</v>
      </c>
      <c r="P4">
        <v>526.46</v>
      </c>
      <c r="Q4" t="s">
        <v>8328</v>
      </c>
      <c r="R4" t="s">
        <v>8329</v>
      </c>
      <c r="S4" s="14">
        <v>41136.777812500004</v>
      </c>
      <c r="T4" s="14">
        <v>41184.777812500004</v>
      </c>
    </row>
    <row r="5" spans="1:20" ht="60" x14ac:dyDescent="0.25">
      <c r="A5">
        <v>2493</v>
      </c>
      <c r="B5" s="3" t="s">
        <v>2493</v>
      </c>
      <c r="C5" s="3" t="s">
        <v>6603</v>
      </c>
      <c r="D5" s="9">
        <v>20000</v>
      </c>
      <c r="E5" s="8">
        <v>25740</v>
      </c>
      <c r="F5" t="s">
        <v>8218</v>
      </c>
      <c r="G5" t="s">
        <v>8223</v>
      </c>
      <c r="H5" t="s">
        <v>8245</v>
      </c>
      <c r="I5">
        <v>1367208140</v>
      </c>
      <c r="J5">
        <v>1363320140</v>
      </c>
      <c r="K5" t="b">
        <v>0</v>
      </c>
      <c r="L5">
        <v>259</v>
      </c>
      <c r="M5" t="b">
        <v>1</v>
      </c>
      <c r="N5" t="s">
        <v>8277</v>
      </c>
      <c r="O5" s="10">
        <v>129</v>
      </c>
      <c r="P5">
        <v>99.38</v>
      </c>
      <c r="Q5" t="s">
        <v>8328</v>
      </c>
      <c r="R5" t="s">
        <v>8329</v>
      </c>
      <c r="S5" s="14">
        <v>41348.168287037035</v>
      </c>
      <c r="T5" s="14">
        <v>41393.168287037035</v>
      </c>
    </row>
    <row r="6" spans="1:20" ht="285" x14ac:dyDescent="0.25">
      <c r="A6">
        <v>2091</v>
      </c>
      <c r="B6" s="3" t="s">
        <v>2092</v>
      </c>
      <c r="C6" s="3" t="s">
        <v>6201</v>
      </c>
      <c r="D6" s="9">
        <v>18000</v>
      </c>
      <c r="E6" s="8">
        <v>21684.2</v>
      </c>
      <c r="F6" t="s">
        <v>8218</v>
      </c>
      <c r="G6" t="s">
        <v>8223</v>
      </c>
      <c r="H6" t="s">
        <v>8245</v>
      </c>
      <c r="I6">
        <v>1299009600</v>
      </c>
      <c r="J6">
        <v>1294818278</v>
      </c>
      <c r="K6" t="b">
        <v>0</v>
      </c>
      <c r="L6">
        <v>246</v>
      </c>
      <c r="M6" t="b">
        <v>1</v>
      </c>
      <c r="N6" t="s">
        <v>8277</v>
      </c>
      <c r="O6" s="10">
        <v>120</v>
      </c>
      <c r="P6">
        <v>88.15</v>
      </c>
      <c r="Q6" t="s">
        <v>8328</v>
      </c>
      <c r="R6" t="s">
        <v>8329</v>
      </c>
      <c r="S6" s="14">
        <v>40555.322662037033</v>
      </c>
      <c r="T6" s="14">
        <v>40603.833333333336</v>
      </c>
    </row>
    <row r="7" spans="1:20" ht="255" x14ac:dyDescent="0.25">
      <c r="A7">
        <v>2305</v>
      </c>
      <c r="B7" s="3" t="s">
        <v>2306</v>
      </c>
      <c r="C7" s="3" t="s">
        <v>6415</v>
      </c>
      <c r="D7" s="9">
        <v>18000</v>
      </c>
      <c r="E7" s="8">
        <v>18221</v>
      </c>
      <c r="F7" t="s">
        <v>8218</v>
      </c>
      <c r="G7" t="s">
        <v>8223</v>
      </c>
      <c r="H7" t="s">
        <v>8245</v>
      </c>
      <c r="I7">
        <v>1407520800</v>
      </c>
      <c r="J7">
        <v>1405356072</v>
      </c>
      <c r="K7" t="b">
        <v>1</v>
      </c>
      <c r="L7">
        <v>167</v>
      </c>
      <c r="M7" t="b">
        <v>1</v>
      </c>
      <c r="N7" t="s">
        <v>8277</v>
      </c>
      <c r="O7" s="10">
        <v>101</v>
      </c>
      <c r="P7">
        <v>109.11</v>
      </c>
      <c r="Q7" t="s">
        <v>8328</v>
      </c>
      <c r="R7" t="s">
        <v>8329</v>
      </c>
      <c r="S7" s="14">
        <v>41834.695277777777</v>
      </c>
      <c r="T7" s="14">
        <v>41859.75</v>
      </c>
    </row>
    <row r="8" spans="1:20" ht="270" x14ac:dyDescent="0.25">
      <c r="A8">
        <v>1938</v>
      </c>
      <c r="B8" s="3" t="s">
        <v>1939</v>
      </c>
      <c r="C8" s="3" t="s">
        <v>6048</v>
      </c>
      <c r="D8" s="9">
        <v>15000</v>
      </c>
      <c r="E8" s="8">
        <v>17390</v>
      </c>
      <c r="F8" t="s">
        <v>8218</v>
      </c>
      <c r="G8" t="s">
        <v>8223</v>
      </c>
      <c r="H8" t="s">
        <v>8245</v>
      </c>
      <c r="I8">
        <v>1372741200</v>
      </c>
      <c r="J8">
        <v>1370067231</v>
      </c>
      <c r="K8" t="b">
        <v>0</v>
      </c>
      <c r="L8">
        <v>114</v>
      </c>
      <c r="M8" t="b">
        <v>1</v>
      </c>
      <c r="N8" t="s">
        <v>8277</v>
      </c>
      <c r="O8" s="10">
        <v>116</v>
      </c>
      <c r="P8">
        <v>152.54</v>
      </c>
      <c r="Q8" t="s">
        <v>8328</v>
      </c>
      <c r="R8" t="s">
        <v>8329</v>
      </c>
      <c r="S8" s="14">
        <v>41426.259618055556</v>
      </c>
      <c r="T8" s="14">
        <v>41457.208333333336</v>
      </c>
    </row>
    <row r="9" spans="1:20" ht="255" x14ac:dyDescent="0.25">
      <c r="A9">
        <v>1890</v>
      </c>
      <c r="B9" s="3" t="s">
        <v>1891</v>
      </c>
      <c r="C9" s="3" t="s">
        <v>6000</v>
      </c>
      <c r="D9" s="9">
        <v>12000</v>
      </c>
      <c r="E9" s="8">
        <v>17350.13</v>
      </c>
      <c r="F9" t="s">
        <v>8218</v>
      </c>
      <c r="G9" t="s">
        <v>8223</v>
      </c>
      <c r="H9" t="s">
        <v>8245</v>
      </c>
      <c r="I9">
        <v>1355597528</v>
      </c>
      <c r="J9">
        <v>1353005528</v>
      </c>
      <c r="K9" t="b">
        <v>0</v>
      </c>
      <c r="L9">
        <v>246</v>
      </c>
      <c r="M9" t="b">
        <v>1</v>
      </c>
      <c r="N9" t="s">
        <v>8277</v>
      </c>
      <c r="O9" s="10">
        <v>145</v>
      </c>
      <c r="P9">
        <v>70.53</v>
      </c>
      <c r="Q9" t="s">
        <v>8328</v>
      </c>
      <c r="R9" t="s">
        <v>8329</v>
      </c>
      <c r="S9" s="14">
        <v>41228.786203703705</v>
      </c>
      <c r="T9" s="14">
        <v>41258.786203703705</v>
      </c>
    </row>
    <row r="10" spans="1:20" ht="270" x14ac:dyDescent="0.25">
      <c r="A10">
        <v>2108</v>
      </c>
      <c r="B10" s="3" t="s">
        <v>2109</v>
      </c>
      <c r="C10" s="3" t="s">
        <v>6218</v>
      </c>
      <c r="D10" s="9">
        <v>16000</v>
      </c>
      <c r="E10" s="8">
        <v>17170</v>
      </c>
      <c r="F10" t="s">
        <v>8218</v>
      </c>
      <c r="G10" t="s">
        <v>8223</v>
      </c>
      <c r="H10" t="s">
        <v>8245</v>
      </c>
      <c r="I10">
        <v>1347249300</v>
      </c>
      <c r="J10">
        <v>1344917580</v>
      </c>
      <c r="K10" t="b">
        <v>0</v>
      </c>
      <c r="L10">
        <v>191</v>
      </c>
      <c r="M10" t="b">
        <v>1</v>
      </c>
      <c r="N10" t="s">
        <v>8277</v>
      </c>
      <c r="O10" s="10">
        <v>107</v>
      </c>
      <c r="P10">
        <v>89.9</v>
      </c>
      <c r="Q10" t="s">
        <v>8328</v>
      </c>
      <c r="R10" t="s">
        <v>8329</v>
      </c>
      <c r="S10" s="14">
        <v>41135.175694444442</v>
      </c>
      <c r="T10" s="14">
        <v>41162.163194444445</v>
      </c>
    </row>
    <row r="11" spans="1:20" ht="300" x14ac:dyDescent="0.25">
      <c r="A11">
        <v>2316</v>
      </c>
      <c r="B11" s="3" t="s">
        <v>2317</v>
      </c>
      <c r="C11" s="3" t="s">
        <v>6426</v>
      </c>
      <c r="D11" s="9">
        <v>15000</v>
      </c>
      <c r="E11" s="8">
        <v>15606.4</v>
      </c>
      <c r="F11" t="s">
        <v>8218</v>
      </c>
      <c r="G11" t="s">
        <v>8223</v>
      </c>
      <c r="H11" t="s">
        <v>8245</v>
      </c>
      <c r="I11">
        <v>1260383040</v>
      </c>
      <c r="J11">
        <v>1253726650</v>
      </c>
      <c r="K11" t="b">
        <v>1</v>
      </c>
      <c r="L11">
        <v>200</v>
      </c>
      <c r="M11" t="b">
        <v>1</v>
      </c>
      <c r="N11" t="s">
        <v>8277</v>
      </c>
      <c r="O11" s="10">
        <v>104</v>
      </c>
      <c r="P11">
        <v>78.03</v>
      </c>
      <c r="Q11" t="s">
        <v>8328</v>
      </c>
      <c r="R11" t="s">
        <v>8329</v>
      </c>
      <c r="S11" s="14">
        <v>40079.725115740745</v>
      </c>
      <c r="T11" s="14">
        <v>40156.76666666667</v>
      </c>
    </row>
    <row r="12" spans="1:20" ht="150" x14ac:dyDescent="0.25">
      <c r="A12">
        <v>2103</v>
      </c>
      <c r="B12" s="3" t="s">
        <v>2104</v>
      </c>
      <c r="C12" s="3" t="s">
        <v>6213</v>
      </c>
      <c r="D12" s="9">
        <v>7777</v>
      </c>
      <c r="E12" s="8">
        <v>11364</v>
      </c>
      <c r="F12" t="s">
        <v>8218</v>
      </c>
      <c r="G12" t="s">
        <v>8223</v>
      </c>
      <c r="H12" t="s">
        <v>8245</v>
      </c>
      <c r="I12">
        <v>1352488027</v>
      </c>
      <c r="J12">
        <v>1349892427</v>
      </c>
      <c r="K12" t="b">
        <v>0</v>
      </c>
      <c r="L12">
        <v>115</v>
      </c>
      <c r="M12" t="b">
        <v>1</v>
      </c>
      <c r="N12" t="s">
        <v>8277</v>
      </c>
      <c r="O12" s="10">
        <v>146</v>
      </c>
      <c r="P12">
        <v>98.82</v>
      </c>
      <c r="Q12" t="s">
        <v>8328</v>
      </c>
      <c r="R12" t="s">
        <v>8329</v>
      </c>
      <c r="S12" s="14">
        <v>41192.754942129628</v>
      </c>
      <c r="T12" s="14">
        <v>41222.7966087963</v>
      </c>
    </row>
    <row r="13" spans="1:20" ht="285" x14ac:dyDescent="0.25">
      <c r="A13">
        <v>1939</v>
      </c>
      <c r="B13" s="3" t="s">
        <v>1940</v>
      </c>
      <c r="C13" s="3" t="s">
        <v>6049</v>
      </c>
      <c r="D13" s="9">
        <v>10000</v>
      </c>
      <c r="E13" s="8">
        <v>11070</v>
      </c>
      <c r="F13" t="s">
        <v>8218</v>
      </c>
      <c r="G13" t="s">
        <v>8223</v>
      </c>
      <c r="H13" t="s">
        <v>8245</v>
      </c>
      <c r="I13">
        <v>1362955108</v>
      </c>
      <c r="J13">
        <v>1360366708</v>
      </c>
      <c r="K13" t="b">
        <v>0</v>
      </c>
      <c r="L13">
        <v>96</v>
      </c>
      <c r="M13" t="b">
        <v>1</v>
      </c>
      <c r="N13" t="s">
        <v>8277</v>
      </c>
      <c r="O13" s="10">
        <v>111</v>
      </c>
      <c r="P13">
        <v>115.31</v>
      </c>
      <c r="Q13" t="s">
        <v>8328</v>
      </c>
      <c r="R13" t="s">
        <v>8329</v>
      </c>
      <c r="S13" s="14">
        <v>41313.985046296293</v>
      </c>
      <c r="T13" s="14">
        <v>41343.943379629629</v>
      </c>
    </row>
    <row r="14" spans="1:20" ht="330" x14ac:dyDescent="0.25">
      <c r="A14">
        <v>1891</v>
      </c>
      <c r="B14" s="3" t="s">
        <v>1892</v>
      </c>
      <c r="C14" s="3" t="s">
        <v>6001</v>
      </c>
      <c r="D14" s="9">
        <v>10000</v>
      </c>
      <c r="E14" s="8">
        <v>10555</v>
      </c>
      <c r="F14" t="s">
        <v>8218</v>
      </c>
      <c r="G14" t="s">
        <v>8223</v>
      </c>
      <c r="H14" t="s">
        <v>8245</v>
      </c>
      <c r="I14">
        <v>1279778400</v>
      </c>
      <c r="J14">
        <v>1275851354</v>
      </c>
      <c r="K14" t="b">
        <v>0</v>
      </c>
      <c r="L14">
        <v>120</v>
      </c>
      <c r="M14" t="b">
        <v>1</v>
      </c>
      <c r="N14" t="s">
        <v>8277</v>
      </c>
      <c r="O14" s="10">
        <v>106</v>
      </c>
      <c r="P14">
        <v>87.96</v>
      </c>
      <c r="Q14" t="s">
        <v>8328</v>
      </c>
      <c r="R14" t="s">
        <v>8329</v>
      </c>
      <c r="S14" s="14">
        <v>40335.798078703701</v>
      </c>
      <c r="T14" s="14">
        <v>40381.25</v>
      </c>
    </row>
    <row r="15" spans="1:20" ht="255" x14ac:dyDescent="0.25">
      <c r="A15">
        <v>1933</v>
      </c>
      <c r="B15" s="3" t="s">
        <v>1934</v>
      </c>
      <c r="C15" s="3" t="s">
        <v>6043</v>
      </c>
      <c r="D15" s="9">
        <v>6000</v>
      </c>
      <c r="E15" s="8">
        <v>10346</v>
      </c>
      <c r="F15" t="s">
        <v>8218</v>
      </c>
      <c r="G15" t="s">
        <v>8223</v>
      </c>
      <c r="H15" t="s">
        <v>8245</v>
      </c>
      <c r="I15">
        <v>1411787307</v>
      </c>
      <c r="J15">
        <v>1409195307</v>
      </c>
      <c r="K15" t="b">
        <v>0</v>
      </c>
      <c r="L15">
        <v>110</v>
      </c>
      <c r="M15" t="b">
        <v>1</v>
      </c>
      <c r="N15" t="s">
        <v>8277</v>
      </c>
      <c r="O15" s="10">
        <v>172</v>
      </c>
      <c r="P15">
        <v>94.05</v>
      </c>
      <c r="Q15" t="s">
        <v>8328</v>
      </c>
      <c r="R15" t="s">
        <v>8329</v>
      </c>
      <c r="S15" s="14">
        <v>41879.130868055552</v>
      </c>
      <c r="T15" s="14">
        <v>41909.130868055552</v>
      </c>
    </row>
    <row r="16" spans="1:20" ht="270" x14ac:dyDescent="0.25">
      <c r="A16">
        <v>2478</v>
      </c>
      <c r="B16" s="3" t="s">
        <v>2478</v>
      </c>
      <c r="C16" s="3" t="s">
        <v>6588</v>
      </c>
      <c r="D16" s="9">
        <v>8000</v>
      </c>
      <c r="E16" s="8">
        <v>10200</v>
      </c>
      <c r="F16" t="s">
        <v>8218</v>
      </c>
      <c r="G16" t="s">
        <v>8223</v>
      </c>
      <c r="H16" t="s">
        <v>8245</v>
      </c>
      <c r="I16">
        <v>1358117313</v>
      </c>
      <c r="J16">
        <v>1355525313</v>
      </c>
      <c r="K16" t="b">
        <v>0</v>
      </c>
      <c r="L16">
        <v>79</v>
      </c>
      <c r="M16" t="b">
        <v>1</v>
      </c>
      <c r="N16" t="s">
        <v>8277</v>
      </c>
      <c r="O16" s="10">
        <v>128</v>
      </c>
      <c r="P16">
        <v>129.11000000000001</v>
      </c>
      <c r="Q16" t="s">
        <v>8328</v>
      </c>
      <c r="R16" t="s">
        <v>8329</v>
      </c>
      <c r="S16" s="14">
        <v>41257.950381944444</v>
      </c>
      <c r="T16" s="14">
        <v>41287.950381944444</v>
      </c>
    </row>
    <row r="17" spans="1:20" ht="285" x14ac:dyDescent="0.25">
      <c r="A17">
        <v>2472</v>
      </c>
      <c r="B17" s="3" t="s">
        <v>2473</v>
      </c>
      <c r="C17" s="3" t="s">
        <v>6582</v>
      </c>
      <c r="D17" s="9">
        <v>7500</v>
      </c>
      <c r="E17" s="8">
        <v>10182.02</v>
      </c>
      <c r="F17" t="s">
        <v>8218</v>
      </c>
      <c r="G17" t="s">
        <v>8223</v>
      </c>
      <c r="H17" t="s">
        <v>8245</v>
      </c>
      <c r="I17">
        <v>1283562180</v>
      </c>
      <c r="J17">
        <v>1277433980</v>
      </c>
      <c r="K17" t="b">
        <v>0</v>
      </c>
      <c r="L17">
        <v>104</v>
      </c>
      <c r="M17" t="b">
        <v>1</v>
      </c>
      <c r="N17" t="s">
        <v>8277</v>
      </c>
      <c r="O17" s="10">
        <v>136</v>
      </c>
      <c r="P17">
        <v>97.9</v>
      </c>
      <c r="Q17" t="s">
        <v>8328</v>
      </c>
      <c r="R17" t="s">
        <v>8329</v>
      </c>
      <c r="S17" s="14">
        <v>40354.11550925926</v>
      </c>
      <c r="T17" s="14">
        <v>40425.043749999997</v>
      </c>
    </row>
    <row r="18" spans="1:20" ht="255" x14ac:dyDescent="0.25">
      <c r="A18">
        <v>2311</v>
      </c>
      <c r="B18" s="3" t="s">
        <v>2312</v>
      </c>
      <c r="C18" s="3" t="s">
        <v>6421</v>
      </c>
      <c r="D18" s="9">
        <v>9000</v>
      </c>
      <c r="E18" s="8">
        <v>9370</v>
      </c>
      <c r="F18" t="s">
        <v>8218</v>
      </c>
      <c r="G18" t="s">
        <v>8223</v>
      </c>
      <c r="H18" t="s">
        <v>8245</v>
      </c>
      <c r="I18">
        <v>1399421189</v>
      </c>
      <c r="J18">
        <v>1396829189</v>
      </c>
      <c r="K18" t="b">
        <v>1</v>
      </c>
      <c r="L18">
        <v>104</v>
      </c>
      <c r="M18" t="b">
        <v>1</v>
      </c>
      <c r="N18" t="s">
        <v>8277</v>
      </c>
      <c r="O18" s="10">
        <v>104</v>
      </c>
      <c r="P18">
        <v>90.1</v>
      </c>
      <c r="Q18" t="s">
        <v>8328</v>
      </c>
      <c r="R18" t="s">
        <v>8329</v>
      </c>
      <c r="S18" s="14">
        <v>41736.004502314812</v>
      </c>
      <c r="T18" s="14">
        <v>41766.004502314812</v>
      </c>
    </row>
    <row r="19" spans="1:20" ht="285" x14ac:dyDescent="0.25">
      <c r="A19">
        <v>1895</v>
      </c>
      <c r="B19" s="3" t="s">
        <v>1896</v>
      </c>
      <c r="C19" s="3" t="s">
        <v>6005</v>
      </c>
      <c r="D19" s="9">
        <v>9072</v>
      </c>
      <c r="E19" s="8">
        <v>9228</v>
      </c>
      <c r="F19" t="s">
        <v>8218</v>
      </c>
      <c r="G19" t="s">
        <v>8223</v>
      </c>
      <c r="H19" t="s">
        <v>8245</v>
      </c>
      <c r="I19">
        <v>1445363722</v>
      </c>
      <c r="J19">
        <v>1442771722</v>
      </c>
      <c r="K19" t="b">
        <v>0</v>
      </c>
      <c r="L19">
        <v>47</v>
      </c>
      <c r="M19" t="b">
        <v>1</v>
      </c>
      <c r="N19" t="s">
        <v>8277</v>
      </c>
      <c r="O19" s="10">
        <v>102</v>
      </c>
      <c r="P19">
        <v>196.34</v>
      </c>
      <c r="Q19" t="s">
        <v>8328</v>
      </c>
      <c r="R19" t="s">
        <v>8329</v>
      </c>
      <c r="S19" s="14">
        <v>42267.746782407412</v>
      </c>
      <c r="T19" s="14">
        <v>42297.746782407412</v>
      </c>
    </row>
    <row r="20" spans="1:20" ht="270" x14ac:dyDescent="0.25">
      <c r="A20">
        <v>2090</v>
      </c>
      <c r="B20" s="3" t="s">
        <v>2091</v>
      </c>
      <c r="C20" s="3" t="s">
        <v>6200</v>
      </c>
      <c r="D20" s="9">
        <v>8000</v>
      </c>
      <c r="E20" s="8">
        <v>9203.23</v>
      </c>
      <c r="F20" t="s">
        <v>8218</v>
      </c>
      <c r="G20" t="s">
        <v>8223</v>
      </c>
      <c r="H20" t="s">
        <v>8245</v>
      </c>
      <c r="I20">
        <v>1361696955</v>
      </c>
      <c r="J20">
        <v>1359104955</v>
      </c>
      <c r="K20" t="b">
        <v>0</v>
      </c>
      <c r="L20">
        <v>160</v>
      </c>
      <c r="M20" t="b">
        <v>1</v>
      </c>
      <c r="N20" t="s">
        <v>8277</v>
      </c>
      <c r="O20" s="10">
        <v>115</v>
      </c>
      <c r="P20">
        <v>57.52</v>
      </c>
      <c r="Q20" t="s">
        <v>8328</v>
      </c>
      <c r="R20" t="s">
        <v>8329</v>
      </c>
      <c r="S20" s="14">
        <v>41299.381423611114</v>
      </c>
      <c r="T20" s="14">
        <v>41329.381423611114</v>
      </c>
    </row>
    <row r="21" spans="1:20" ht="165" x14ac:dyDescent="0.25">
      <c r="A21">
        <v>2313</v>
      </c>
      <c r="B21" s="3" t="s">
        <v>2314</v>
      </c>
      <c r="C21" s="3" t="s">
        <v>6423</v>
      </c>
      <c r="D21" s="9">
        <v>5000</v>
      </c>
      <c r="E21" s="8">
        <v>8792.02</v>
      </c>
      <c r="F21" t="s">
        <v>8218</v>
      </c>
      <c r="G21" t="s">
        <v>8223</v>
      </c>
      <c r="H21" t="s">
        <v>8245</v>
      </c>
      <c r="I21">
        <v>1336086026</v>
      </c>
      <c r="J21">
        <v>1333494026</v>
      </c>
      <c r="K21" t="b">
        <v>1</v>
      </c>
      <c r="L21">
        <v>157</v>
      </c>
      <c r="M21" t="b">
        <v>1</v>
      </c>
      <c r="N21" t="s">
        <v>8277</v>
      </c>
      <c r="O21" s="10">
        <v>176</v>
      </c>
      <c r="P21">
        <v>56</v>
      </c>
      <c r="Q21" t="s">
        <v>8328</v>
      </c>
      <c r="R21" t="s">
        <v>8329</v>
      </c>
      <c r="S21" s="14">
        <v>41002.958634259259</v>
      </c>
      <c r="T21" s="14">
        <v>41032.958634259259</v>
      </c>
    </row>
    <row r="22" spans="1:20" ht="285" x14ac:dyDescent="0.25">
      <c r="A22">
        <v>1936</v>
      </c>
      <c r="B22" s="3" t="s">
        <v>1937</v>
      </c>
      <c r="C22" s="3" t="s">
        <v>6046</v>
      </c>
      <c r="D22" s="9">
        <v>7500</v>
      </c>
      <c r="E22" s="8">
        <v>8739.01</v>
      </c>
      <c r="F22" t="s">
        <v>8218</v>
      </c>
      <c r="G22" t="s">
        <v>8223</v>
      </c>
      <c r="H22" t="s">
        <v>8245</v>
      </c>
      <c r="I22">
        <v>1323151140</v>
      </c>
      <c r="J22">
        <v>1320528070</v>
      </c>
      <c r="K22" t="b">
        <v>0</v>
      </c>
      <c r="L22">
        <v>145</v>
      </c>
      <c r="M22" t="b">
        <v>1</v>
      </c>
      <c r="N22" t="s">
        <v>8277</v>
      </c>
      <c r="O22" s="10">
        <v>117</v>
      </c>
      <c r="P22">
        <v>60.27</v>
      </c>
      <c r="Q22" t="s">
        <v>8328</v>
      </c>
      <c r="R22" t="s">
        <v>8329</v>
      </c>
      <c r="S22" s="14">
        <v>40852.889699074076</v>
      </c>
      <c r="T22" s="14">
        <v>40883.249305555553</v>
      </c>
    </row>
    <row r="23" spans="1:20" ht="285" x14ac:dyDescent="0.25">
      <c r="A23">
        <v>2499</v>
      </c>
      <c r="B23" s="3" t="s">
        <v>2499</v>
      </c>
      <c r="C23" s="3" t="s">
        <v>6609</v>
      </c>
      <c r="D23" s="9">
        <v>4000</v>
      </c>
      <c r="E23" s="8">
        <v>8105</v>
      </c>
      <c r="F23" t="s">
        <v>8218</v>
      </c>
      <c r="G23" t="s">
        <v>8223</v>
      </c>
      <c r="H23" t="s">
        <v>8245</v>
      </c>
      <c r="I23">
        <v>1356976800</v>
      </c>
      <c r="J23">
        <v>1352820837</v>
      </c>
      <c r="K23" t="b">
        <v>0</v>
      </c>
      <c r="L23">
        <v>170</v>
      </c>
      <c r="M23" t="b">
        <v>1</v>
      </c>
      <c r="N23" t="s">
        <v>8277</v>
      </c>
      <c r="O23" s="10">
        <v>203</v>
      </c>
      <c r="P23">
        <v>47.68</v>
      </c>
      <c r="Q23" t="s">
        <v>8328</v>
      </c>
      <c r="R23" t="s">
        <v>8329</v>
      </c>
      <c r="S23" s="14">
        <v>41226.648576388885</v>
      </c>
      <c r="T23" s="14">
        <v>41274.75</v>
      </c>
    </row>
    <row r="24" spans="1:20" ht="165" x14ac:dyDescent="0.25">
      <c r="A24">
        <v>2120</v>
      </c>
      <c r="B24" s="3" t="s">
        <v>2121</v>
      </c>
      <c r="C24" s="3" t="s">
        <v>6230</v>
      </c>
      <c r="D24" s="9">
        <v>8000</v>
      </c>
      <c r="E24" s="8">
        <v>8070.43</v>
      </c>
      <c r="F24" t="s">
        <v>8218</v>
      </c>
      <c r="G24" t="s">
        <v>8223</v>
      </c>
      <c r="H24" t="s">
        <v>8245</v>
      </c>
      <c r="I24">
        <v>1388617736</v>
      </c>
      <c r="J24">
        <v>1384384136</v>
      </c>
      <c r="K24" t="b">
        <v>0</v>
      </c>
      <c r="L24">
        <v>69</v>
      </c>
      <c r="M24" t="b">
        <v>1</v>
      </c>
      <c r="N24" t="s">
        <v>8277</v>
      </c>
      <c r="O24" s="10">
        <v>101</v>
      </c>
      <c r="P24">
        <v>116.96</v>
      </c>
      <c r="Q24" t="s">
        <v>8328</v>
      </c>
      <c r="R24" t="s">
        <v>8329</v>
      </c>
      <c r="S24" s="14">
        <v>41591.964537037034</v>
      </c>
      <c r="T24" s="14">
        <v>41640.964537037034</v>
      </c>
    </row>
    <row r="25" spans="1:20" ht="285" x14ac:dyDescent="0.25">
      <c r="A25">
        <v>2461</v>
      </c>
      <c r="B25" s="3" t="s">
        <v>2462</v>
      </c>
      <c r="C25" s="3" t="s">
        <v>6571</v>
      </c>
      <c r="D25" s="9">
        <v>7500</v>
      </c>
      <c r="E25" s="8">
        <v>7785</v>
      </c>
      <c r="F25" t="s">
        <v>8218</v>
      </c>
      <c r="G25" t="s">
        <v>8223</v>
      </c>
      <c r="H25" t="s">
        <v>8245</v>
      </c>
      <c r="I25">
        <v>1317438000</v>
      </c>
      <c r="J25">
        <v>1314577097</v>
      </c>
      <c r="K25" t="b">
        <v>0</v>
      </c>
      <c r="L25">
        <v>86</v>
      </c>
      <c r="M25" t="b">
        <v>1</v>
      </c>
      <c r="N25" t="s">
        <v>8277</v>
      </c>
      <c r="O25" s="10">
        <v>104</v>
      </c>
      <c r="P25">
        <v>90.52</v>
      </c>
      <c r="Q25" t="s">
        <v>8328</v>
      </c>
      <c r="R25" t="s">
        <v>8329</v>
      </c>
      <c r="S25" s="14">
        <v>40784.012696759259</v>
      </c>
      <c r="T25" s="14">
        <v>40817.125</v>
      </c>
    </row>
    <row r="26" spans="1:20" ht="285" x14ac:dyDescent="0.25">
      <c r="A26">
        <v>2085</v>
      </c>
      <c r="B26" s="3" t="s">
        <v>2086</v>
      </c>
      <c r="C26" s="3" t="s">
        <v>6195</v>
      </c>
      <c r="D26" s="9">
        <v>6000</v>
      </c>
      <c r="E26" s="8">
        <v>7412</v>
      </c>
      <c r="F26" t="s">
        <v>8218</v>
      </c>
      <c r="G26" t="s">
        <v>8223</v>
      </c>
      <c r="H26" t="s">
        <v>8245</v>
      </c>
      <c r="I26">
        <v>1342382587</v>
      </c>
      <c r="J26">
        <v>1339790587</v>
      </c>
      <c r="K26" t="b">
        <v>0</v>
      </c>
      <c r="L26">
        <v>83</v>
      </c>
      <c r="M26" t="b">
        <v>1</v>
      </c>
      <c r="N26" t="s">
        <v>8277</v>
      </c>
      <c r="O26" s="10">
        <v>124</v>
      </c>
      <c r="P26">
        <v>89.3</v>
      </c>
      <c r="Q26" t="s">
        <v>8328</v>
      </c>
      <c r="R26" t="s">
        <v>8329</v>
      </c>
      <c r="S26" s="14">
        <v>41075.835497685184</v>
      </c>
      <c r="T26" s="14">
        <v>41105.835497685184</v>
      </c>
    </row>
    <row r="27" spans="1:20" ht="120" x14ac:dyDescent="0.25">
      <c r="A27">
        <v>2113</v>
      </c>
      <c r="B27" s="3" t="s">
        <v>2114</v>
      </c>
      <c r="C27" s="3" t="s">
        <v>6223</v>
      </c>
      <c r="D27" s="9">
        <v>7000</v>
      </c>
      <c r="E27" s="8">
        <v>7340</v>
      </c>
      <c r="F27" t="s">
        <v>8218</v>
      </c>
      <c r="G27" t="s">
        <v>8223</v>
      </c>
      <c r="H27" t="s">
        <v>8245</v>
      </c>
      <c r="I27">
        <v>1411505176</v>
      </c>
      <c r="J27">
        <v>1408481176</v>
      </c>
      <c r="K27" t="b">
        <v>0</v>
      </c>
      <c r="L27">
        <v>107</v>
      </c>
      <c r="M27" t="b">
        <v>1</v>
      </c>
      <c r="N27" t="s">
        <v>8277</v>
      </c>
      <c r="O27" s="10">
        <v>105</v>
      </c>
      <c r="P27">
        <v>68.599999999999994</v>
      </c>
      <c r="Q27" t="s">
        <v>8328</v>
      </c>
      <c r="R27" t="s">
        <v>8329</v>
      </c>
      <c r="S27" s="14">
        <v>41870.86546296296</v>
      </c>
      <c r="T27" s="14">
        <v>41905.86546296296</v>
      </c>
    </row>
    <row r="28" spans="1:20" ht="270" x14ac:dyDescent="0.25">
      <c r="A28">
        <v>2303</v>
      </c>
      <c r="B28" s="3" t="s">
        <v>2304</v>
      </c>
      <c r="C28" s="3" t="s">
        <v>6413</v>
      </c>
      <c r="D28" s="9">
        <v>6450</v>
      </c>
      <c r="E28" s="8">
        <v>7053.61</v>
      </c>
      <c r="F28" t="s">
        <v>8218</v>
      </c>
      <c r="G28" t="s">
        <v>8223</v>
      </c>
      <c r="H28" t="s">
        <v>8245</v>
      </c>
      <c r="I28">
        <v>1323747596</v>
      </c>
      <c r="J28">
        <v>1320287996</v>
      </c>
      <c r="K28" t="b">
        <v>1</v>
      </c>
      <c r="L28">
        <v>103</v>
      </c>
      <c r="M28" t="b">
        <v>1</v>
      </c>
      <c r="N28" t="s">
        <v>8277</v>
      </c>
      <c r="O28" s="10">
        <v>109</v>
      </c>
      <c r="P28">
        <v>68.48</v>
      </c>
      <c r="Q28" t="s">
        <v>8328</v>
      </c>
      <c r="R28" t="s">
        <v>8329</v>
      </c>
      <c r="S28" s="14">
        <v>40850.111064814817</v>
      </c>
      <c r="T28" s="14">
        <v>40890.152731481481</v>
      </c>
    </row>
    <row r="29" spans="1:20" ht="180" x14ac:dyDescent="0.25">
      <c r="A29">
        <v>2301</v>
      </c>
      <c r="B29" s="3" t="s">
        <v>2302</v>
      </c>
      <c r="C29" s="3" t="s">
        <v>6411</v>
      </c>
      <c r="D29" s="9">
        <v>5000</v>
      </c>
      <c r="E29" s="8">
        <v>6680.22</v>
      </c>
      <c r="F29" t="s">
        <v>8218</v>
      </c>
      <c r="G29" t="s">
        <v>8223</v>
      </c>
      <c r="H29" t="s">
        <v>8245</v>
      </c>
      <c r="I29">
        <v>1371785496</v>
      </c>
      <c r="J29">
        <v>1369193496</v>
      </c>
      <c r="K29" t="b">
        <v>1</v>
      </c>
      <c r="L29">
        <v>211</v>
      </c>
      <c r="M29" t="b">
        <v>1</v>
      </c>
      <c r="N29" t="s">
        <v>8277</v>
      </c>
      <c r="O29" s="10">
        <v>134</v>
      </c>
      <c r="P29">
        <v>31.66</v>
      </c>
      <c r="Q29" t="s">
        <v>8328</v>
      </c>
      <c r="R29" t="s">
        <v>8329</v>
      </c>
      <c r="S29" s="14">
        <v>41416.146944444445</v>
      </c>
      <c r="T29" s="14">
        <v>41446.146944444445</v>
      </c>
    </row>
    <row r="30" spans="1:20" ht="255" x14ac:dyDescent="0.25">
      <c r="A30">
        <v>1897</v>
      </c>
      <c r="B30" s="3" t="s">
        <v>1898</v>
      </c>
      <c r="C30" s="3" t="s">
        <v>6007</v>
      </c>
      <c r="D30" s="9">
        <v>6350</v>
      </c>
      <c r="E30" s="8">
        <v>6506</v>
      </c>
      <c r="F30" t="s">
        <v>8218</v>
      </c>
      <c r="G30" t="s">
        <v>8223</v>
      </c>
      <c r="H30" t="s">
        <v>8245</v>
      </c>
      <c r="I30">
        <v>1393966800</v>
      </c>
      <c r="J30">
        <v>1392040806</v>
      </c>
      <c r="K30" t="b">
        <v>0</v>
      </c>
      <c r="L30">
        <v>183</v>
      </c>
      <c r="M30" t="b">
        <v>1</v>
      </c>
      <c r="N30" t="s">
        <v>8277</v>
      </c>
      <c r="O30" s="10">
        <v>102</v>
      </c>
      <c r="P30">
        <v>35.549999999999997</v>
      </c>
      <c r="Q30" t="s">
        <v>8328</v>
      </c>
      <c r="R30" t="s">
        <v>8329</v>
      </c>
      <c r="S30" s="14">
        <v>41680.583402777782</v>
      </c>
      <c r="T30" s="14">
        <v>41702.875</v>
      </c>
    </row>
    <row r="31" spans="1:20" ht="255" x14ac:dyDescent="0.25">
      <c r="A31">
        <v>2309</v>
      </c>
      <c r="B31" s="3" t="s">
        <v>2310</v>
      </c>
      <c r="C31" s="3" t="s">
        <v>6419</v>
      </c>
      <c r="D31" s="9">
        <v>6000</v>
      </c>
      <c r="E31" s="8">
        <v>6400.47</v>
      </c>
      <c r="F31" t="s">
        <v>8218</v>
      </c>
      <c r="G31" t="s">
        <v>8223</v>
      </c>
      <c r="H31" t="s">
        <v>8245</v>
      </c>
      <c r="I31">
        <v>1362872537</v>
      </c>
      <c r="J31">
        <v>1359848537</v>
      </c>
      <c r="K31" t="b">
        <v>1</v>
      </c>
      <c r="L31">
        <v>107</v>
      </c>
      <c r="M31" t="b">
        <v>1</v>
      </c>
      <c r="N31" t="s">
        <v>8277</v>
      </c>
      <c r="O31" s="10">
        <v>107</v>
      </c>
      <c r="P31">
        <v>59.82</v>
      </c>
      <c r="Q31" t="s">
        <v>8328</v>
      </c>
      <c r="R31" t="s">
        <v>8329</v>
      </c>
      <c r="S31" s="14">
        <v>41307.987696759257</v>
      </c>
      <c r="T31" s="14">
        <v>41342.987696759257</v>
      </c>
    </row>
    <row r="32" spans="1:20" ht="270" x14ac:dyDescent="0.25">
      <c r="A32">
        <v>1934</v>
      </c>
      <c r="B32" s="3" t="s">
        <v>1935</v>
      </c>
      <c r="C32" s="3" t="s">
        <v>6044</v>
      </c>
      <c r="D32" s="9">
        <v>5000</v>
      </c>
      <c r="E32" s="8">
        <v>6181</v>
      </c>
      <c r="F32" t="s">
        <v>8218</v>
      </c>
      <c r="G32" t="s">
        <v>8223</v>
      </c>
      <c r="H32" t="s">
        <v>8245</v>
      </c>
      <c r="I32">
        <v>1324789200</v>
      </c>
      <c r="J32">
        <v>1321649321</v>
      </c>
      <c r="K32" t="b">
        <v>0</v>
      </c>
      <c r="L32">
        <v>77</v>
      </c>
      <c r="M32" t="b">
        <v>1</v>
      </c>
      <c r="N32" t="s">
        <v>8277</v>
      </c>
      <c r="O32" s="10">
        <v>124</v>
      </c>
      <c r="P32">
        <v>80.27</v>
      </c>
      <c r="Q32" t="s">
        <v>8328</v>
      </c>
      <c r="R32" t="s">
        <v>8329</v>
      </c>
      <c r="S32" s="14">
        <v>40865.867141203707</v>
      </c>
      <c r="T32" s="14">
        <v>40902.208333333336</v>
      </c>
    </row>
    <row r="33" spans="1:20" ht="255" x14ac:dyDescent="0.25">
      <c r="A33">
        <v>2092</v>
      </c>
      <c r="B33" s="3" t="s">
        <v>2093</v>
      </c>
      <c r="C33" s="3" t="s">
        <v>6202</v>
      </c>
      <c r="D33" s="9">
        <v>6000</v>
      </c>
      <c r="E33" s="8">
        <v>6077</v>
      </c>
      <c r="F33" t="s">
        <v>8218</v>
      </c>
      <c r="G33" t="s">
        <v>8223</v>
      </c>
      <c r="H33" t="s">
        <v>8245</v>
      </c>
      <c r="I33">
        <v>1318006732</v>
      </c>
      <c r="J33">
        <v>1312822732</v>
      </c>
      <c r="K33" t="b">
        <v>0</v>
      </c>
      <c r="L33">
        <v>55</v>
      </c>
      <c r="M33" t="b">
        <v>1</v>
      </c>
      <c r="N33" t="s">
        <v>8277</v>
      </c>
      <c r="O33" s="10">
        <v>101</v>
      </c>
      <c r="P33">
        <v>110.49</v>
      </c>
      <c r="Q33" t="s">
        <v>8328</v>
      </c>
      <c r="R33" t="s">
        <v>8329</v>
      </c>
      <c r="S33" s="14">
        <v>40763.707546296297</v>
      </c>
      <c r="T33" s="14">
        <v>40823.707546296297</v>
      </c>
    </row>
    <row r="34" spans="1:20" ht="345" x14ac:dyDescent="0.25">
      <c r="A34">
        <v>2318</v>
      </c>
      <c r="B34" s="3" t="s">
        <v>2319</v>
      </c>
      <c r="C34" s="3" t="s">
        <v>6428</v>
      </c>
      <c r="D34" s="9">
        <v>5000</v>
      </c>
      <c r="E34" s="8">
        <v>6053</v>
      </c>
      <c r="F34" t="s">
        <v>8218</v>
      </c>
      <c r="G34" t="s">
        <v>8223</v>
      </c>
      <c r="H34" t="s">
        <v>8245</v>
      </c>
      <c r="I34">
        <v>1253937540</v>
      </c>
      <c r="J34">
        <v>1251214014</v>
      </c>
      <c r="K34" t="b">
        <v>1</v>
      </c>
      <c r="L34">
        <v>163</v>
      </c>
      <c r="M34" t="b">
        <v>1</v>
      </c>
      <c r="N34" t="s">
        <v>8277</v>
      </c>
      <c r="O34" s="10">
        <v>121</v>
      </c>
      <c r="P34">
        <v>37.130000000000003</v>
      </c>
      <c r="Q34" t="s">
        <v>8328</v>
      </c>
      <c r="R34" t="s">
        <v>8329</v>
      </c>
      <c r="S34" s="14">
        <v>40050.643680555557</v>
      </c>
      <c r="T34" s="14">
        <v>40082.165972222225</v>
      </c>
    </row>
    <row r="35" spans="1:20" ht="270" x14ac:dyDescent="0.25">
      <c r="A35">
        <v>2304</v>
      </c>
      <c r="B35" s="3" t="s">
        <v>2305</v>
      </c>
      <c r="C35" s="3" t="s">
        <v>6414</v>
      </c>
      <c r="D35" s="9">
        <v>6000</v>
      </c>
      <c r="E35" s="8">
        <v>6042.02</v>
      </c>
      <c r="F35" t="s">
        <v>8218</v>
      </c>
      <c r="G35" t="s">
        <v>8223</v>
      </c>
      <c r="H35" t="s">
        <v>8245</v>
      </c>
      <c r="I35">
        <v>1293857940</v>
      </c>
      <c r="J35">
        <v>1290281691</v>
      </c>
      <c r="K35" t="b">
        <v>1</v>
      </c>
      <c r="L35">
        <v>113</v>
      </c>
      <c r="M35" t="b">
        <v>1</v>
      </c>
      <c r="N35" t="s">
        <v>8277</v>
      </c>
      <c r="O35" s="10">
        <v>101</v>
      </c>
      <c r="P35">
        <v>53.47</v>
      </c>
      <c r="Q35" t="s">
        <v>8328</v>
      </c>
      <c r="R35" t="s">
        <v>8329</v>
      </c>
      <c r="S35" s="14">
        <v>40502.815868055557</v>
      </c>
      <c r="T35" s="14">
        <v>40544.207638888889</v>
      </c>
    </row>
    <row r="36" spans="1:20" ht="285" x14ac:dyDescent="0.25">
      <c r="A36">
        <v>2098</v>
      </c>
      <c r="B36" s="3" t="s">
        <v>2099</v>
      </c>
      <c r="C36" s="3" t="s">
        <v>6208</v>
      </c>
      <c r="D36" s="9">
        <v>6000</v>
      </c>
      <c r="E36" s="8">
        <v>6020</v>
      </c>
      <c r="F36" t="s">
        <v>8218</v>
      </c>
      <c r="G36" t="s">
        <v>8223</v>
      </c>
      <c r="H36" t="s">
        <v>8245</v>
      </c>
      <c r="I36">
        <v>1331174635</v>
      </c>
      <c r="J36">
        <v>1328582635</v>
      </c>
      <c r="K36" t="b">
        <v>0</v>
      </c>
      <c r="L36">
        <v>32</v>
      </c>
      <c r="M36" t="b">
        <v>1</v>
      </c>
      <c r="N36" t="s">
        <v>8277</v>
      </c>
      <c r="O36" s="10">
        <v>100</v>
      </c>
      <c r="P36">
        <v>188.13</v>
      </c>
      <c r="Q36" t="s">
        <v>8328</v>
      </c>
      <c r="R36" t="s">
        <v>8329</v>
      </c>
      <c r="S36" s="14">
        <v>40946.11383101852</v>
      </c>
      <c r="T36" s="14">
        <v>40976.11383101852</v>
      </c>
    </row>
    <row r="37" spans="1:20" ht="150" x14ac:dyDescent="0.25">
      <c r="A37">
        <v>2496</v>
      </c>
      <c r="B37" s="3" t="s">
        <v>2496</v>
      </c>
      <c r="C37" s="3" t="s">
        <v>6606</v>
      </c>
      <c r="D37" s="9">
        <v>6000</v>
      </c>
      <c r="E37" s="8">
        <v>6000</v>
      </c>
      <c r="F37" t="s">
        <v>8218</v>
      </c>
      <c r="G37" t="s">
        <v>8223</v>
      </c>
      <c r="H37" t="s">
        <v>8245</v>
      </c>
      <c r="I37">
        <v>1364597692</v>
      </c>
      <c r="J37">
        <v>1361577292</v>
      </c>
      <c r="K37" t="b">
        <v>0</v>
      </c>
      <c r="L37">
        <v>10</v>
      </c>
      <c r="M37" t="b">
        <v>1</v>
      </c>
      <c r="N37" t="s">
        <v>8277</v>
      </c>
      <c r="O37" s="10">
        <v>100</v>
      </c>
      <c r="P37">
        <v>600</v>
      </c>
      <c r="Q37" t="s">
        <v>8328</v>
      </c>
      <c r="R37" t="s">
        <v>8329</v>
      </c>
      <c r="S37" s="14">
        <v>41327.996435185189</v>
      </c>
      <c r="T37" s="14">
        <v>41362.954768518517</v>
      </c>
    </row>
    <row r="38" spans="1:20" ht="270" x14ac:dyDescent="0.25">
      <c r="A38">
        <v>1932</v>
      </c>
      <c r="B38" s="3" t="s">
        <v>1933</v>
      </c>
      <c r="C38" s="3" t="s">
        <v>6042</v>
      </c>
      <c r="D38" s="9">
        <v>5250</v>
      </c>
      <c r="E38" s="8">
        <v>5617</v>
      </c>
      <c r="F38" t="s">
        <v>8218</v>
      </c>
      <c r="G38" t="s">
        <v>8223</v>
      </c>
      <c r="H38" t="s">
        <v>8245</v>
      </c>
      <c r="I38">
        <v>1327433173</v>
      </c>
      <c r="J38">
        <v>1325618773</v>
      </c>
      <c r="K38" t="b">
        <v>0</v>
      </c>
      <c r="L38">
        <v>80</v>
      </c>
      <c r="M38" t="b">
        <v>1</v>
      </c>
      <c r="N38" t="s">
        <v>8277</v>
      </c>
      <c r="O38" s="10">
        <v>107</v>
      </c>
      <c r="P38">
        <v>70.209999999999994</v>
      </c>
      <c r="Q38" t="s">
        <v>8328</v>
      </c>
      <c r="R38" t="s">
        <v>8329</v>
      </c>
      <c r="S38" s="14">
        <v>40911.809872685182</v>
      </c>
      <c r="T38" s="14">
        <v>40932.809872685182</v>
      </c>
    </row>
    <row r="39" spans="1:20" ht="270" x14ac:dyDescent="0.25">
      <c r="A39">
        <v>2320</v>
      </c>
      <c r="B39" s="3" t="s">
        <v>2321</v>
      </c>
      <c r="C39" s="3" t="s">
        <v>6430</v>
      </c>
      <c r="D39" s="9">
        <v>5000</v>
      </c>
      <c r="E39" s="8">
        <v>5433</v>
      </c>
      <c r="F39" t="s">
        <v>8218</v>
      </c>
      <c r="G39" t="s">
        <v>8223</v>
      </c>
      <c r="H39" t="s">
        <v>8245</v>
      </c>
      <c r="I39">
        <v>1396463800</v>
      </c>
      <c r="J39">
        <v>1393443400</v>
      </c>
      <c r="K39" t="b">
        <v>1</v>
      </c>
      <c r="L39">
        <v>89</v>
      </c>
      <c r="M39" t="b">
        <v>1</v>
      </c>
      <c r="N39" t="s">
        <v>8277</v>
      </c>
      <c r="O39" s="10">
        <v>109</v>
      </c>
      <c r="P39">
        <v>61.04</v>
      </c>
      <c r="Q39" t="s">
        <v>8328</v>
      </c>
      <c r="R39" t="s">
        <v>8329</v>
      </c>
      <c r="S39" s="14">
        <v>41696.817129629628</v>
      </c>
      <c r="T39" s="14">
        <v>41731.775462962964</v>
      </c>
    </row>
    <row r="40" spans="1:20" ht="255" x14ac:dyDescent="0.25">
      <c r="A40">
        <v>1885</v>
      </c>
      <c r="B40" s="3" t="s">
        <v>1886</v>
      </c>
      <c r="C40" s="3" t="s">
        <v>5995</v>
      </c>
      <c r="D40" s="9">
        <v>4575</v>
      </c>
      <c r="E40" s="8">
        <v>5322</v>
      </c>
      <c r="F40" t="s">
        <v>8218</v>
      </c>
      <c r="G40" t="s">
        <v>8223</v>
      </c>
      <c r="H40" t="s">
        <v>8245</v>
      </c>
      <c r="I40">
        <v>1344636000</v>
      </c>
      <c r="J40">
        <v>1341800110</v>
      </c>
      <c r="K40" t="b">
        <v>0</v>
      </c>
      <c r="L40">
        <v>105</v>
      </c>
      <c r="M40" t="b">
        <v>1</v>
      </c>
      <c r="N40" t="s">
        <v>8277</v>
      </c>
      <c r="O40" s="10">
        <v>116</v>
      </c>
      <c r="P40">
        <v>50.69</v>
      </c>
      <c r="Q40" t="s">
        <v>8328</v>
      </c>
      <c r="R40" t="s">
        <v>8329</v>
      </c>
      <c r="S40" s="14">
        <v>41099.093865740739</v>
      </c>
      <c r="T40" s="14">
        <v>41131.916666666664</v>
      </c>
    </row>
    <row r="41" spans="1:20" ht="240" x14ac:dyDescent="0.25">
      <c r="A41">
        <v>2114</v>
      </c>
      <c r="B41" s="3" t="s">
        <v>2115</v>
      </c>
      <c r="C41" s="3" t="s">
        <v>6224</v>
      </c>
      <c r="D41" s="9">
        <v>5000</v>
      </c>
      <c r="E41" s="8">
        <v>5235</v>
      </c>
      <c r="F41" t="s">
        <v>8218</v>
      </c>
      <c r="G41" t="s">
        <v>8223</v>
      </c>
      <c r="H41" t="s">
        <v>8245</v>
      </c>
      <c r="I41">
        <v>1291870740</v>
      </c>
      <c r="J41">
        <v>1286480070</v>
      </c>
      <c r="K41" t="b">
        <v>0</v>
      </c>
      <c r="L41">
        <v>147</v>
      </c>
      <c r="M41" t="b">
        <v>1</v>
      </c>
      <c r="N41" t="s">
        <v>8277</v>
      </c>
      <c r="O41" s="10">
        <v>105</v>
      </c>
      <c r="P41">
        <v>35.61</v>
      </c>
      <c r="Q41" t="s">
        <v>8328</v>
      </c>
      <c r="R41" t="s">
        <v>8329</v>
      </c>
      <c r="S41" s="14">
        <v>40458.815625000003</v>
      </c>
      <c r="T41" s="14">
        <v>40521.207638888889</v>
      </c>
    </row>
    <row r="42" spans="1:20" ht="180" x14ac:dyDescent="0.25">
      <c r="A42">
        <v>2105</v>
      </c>
      <c r="B42" s="3" t="s">
        <v>2106</v>
      </c>
      <c r="C42" s="3" t="s">
        <v>6215</v>
      </c>
      <c r="D42" s="9">
        <v>2000</v>
      </c>
      <c r="E42" s="8">
        <v>5080</v>
      </c>
      <c r="F42" t="s">
        <v>8218</v>
      </c>
      <c r="G42" t="s">
        <v>8223</v>
      </c>
      <c r="H42" t="s">
        <v>8245</v>
      </c>
      <c r="I42">
        <v>1416542400</v>
      </c>
      <c r="J42">
        <v>1415472953</v>
      </c>
      <c r="K42" t="b">
        <v>0</v>
      </c>
      <c r="L42">
        <v>99</v>
      </c>
      <c r="M42" t="b">
        <v>1</v>
      </c>
      <c r="N42" t="s">
        <v>8277</v>
      </c>
      <c r="O42" s="10">
        <v>254</v>
      </c>
      <c r="P42">
        <v>51.31</v>
      </c>
      <c r="Q42" t="s">
        <v>8328</v>
      </c>
      <c r="R42" t="s">
        <v>8329</v>
      </c>
      <c r="S42" s="14">
        <v>41951.788807870369</v>
      </c>
      <c r="T42" s="14">
        <v>41964.166666666672</v>
      </c>
    </row>
    <row r="43" spans="1:20" ht="330" x14ac:dyDescent="0.25">
      <c r="A43">
        <v>2474</v>
      </c>
      <c r="B43" s="3" t="s">
        <v>2475</v>
      </c>
      <c r="C43" s="3" t="s">
        <v>6584</v>
      </c>
      <c r="D43" s="9">
        <v>5000</v>
      </c>
      <c r="E43" s="8">
        <v>5000.18</v>
      </c>
      <c r="F43" t="s">
        <v>8218</v>
      </c>
      <c r="G43" t="s">
        <v>8223</v>
      </c>
      <c r="H43" t="s">
        <v>8245</v>
      </c>
      <c r="I43">
        <v>1286756176</v>
      </c>
      <c r="J43">
        <v>1282868176</v>
      </c>
      <c r="K43" t="b">
        <v>0</v>
      </c>
      <c r="L43">
        <v>38</v>
      </c>
      <c r="M43" t="b">
        <v>1</v>
      </c>
      <c r="N43" t="s">
        <v>8277</v>
      </c>
      <c r="O43" s="10">
        <v>100</v>
      </c>
      <c r="P43">
        <v>131.58000000000001</v>
      </c>
      <c r="Q43" t="s">
        <v>8328</v>
      </c>
      <c r="R43" t="s">
        <v>8329</v>
      </c>
      <c r="S43" s="14">
        <v>40417.011296296296</v>
      </c>
      <c r="T43" s="14">
        <v>40462.011296296296</v>
      </c>
    </row>
    <row r="44" spans="1:20" ht="270" x14ac:dyDescent="0.25">
      <c r="A44">
        <v>2489</v>
      </c>
      <c r="B44" s="3" t="s">
        <v>2489</v>
      </c>
      <c r="C44" s="3" t="s">
        <v>6599</v>
      </c>
      <c r="D44" s="9">
        <v>3500</v>
      </c>
      <c r="E44" s="8">
        <v>4678.5</v>
      </c>
      <c r="F44" t="s">
        <v>8218</v>
      </c>
      <c r="G44" t="s">
        <v>8223</v>
      </c>
      <c r="H44" t="s">
        <v>8245</v>
      </c>
      <c r="I44">
        <v>1368117239</v>
      </c>
      <c r="J44">
        <v>1365525239</v>
      </c>
      <c r="K44" t="b">
        <v>0</v>
      </c>
      <c r="L44">
        <v>75</v>
      </c>
      <c r="M44" t="b">
        <v>1</v>
      </c>
      <c r="N44" t="s">
        <v>8277</v>
      </c>
      <c r="O44" s="10">
        <v>134</v>
      </c>
      <c r="P44">
        <v>62.38</v>
      </c>
      <c r="Q44" t="s">
        <v>8328</v>
      </c>
      <c r="R44" t="s">
        <v>8329</v>
      </c>
      <c r="S44" s="14">
        <v>41373.690266203703</v>
      </c>
      <c r="T44" s="14">
        <v>41403.690266203703</v>
      </c>
    </row>
    <row r="45" spans="1:20" ht="300" x14ac:dyDescent="0.25">
      <c r="A45">
        <v>2481</v>
      </c>
      <c r="B45" s="3" t="s">
        <v>2481</v>
      </c>
      <c r="C45" s="3" t="s">
        <v>6591</v>
      </c>
      <c r="D45" s="9">
        <v>4000</v>
      </c>
      <c r="E45" s="8">
        <v>4516.4399999999996</v>
      </c>
      <c r="F45" t="s">
        <v>8218</v>
      </c>
      <c r="G45" t="s">
        <v>8223</v>
      </c>
      <c r="H45" t="s">
        <v>8245</v>
      </c>
      <c r="I45">
        <v>1335799808</v>
      </c>
      <c r="J45">
        <v>1333207808</v>
      </c>
      <c r="K45" t="b">
        <v>0</v>
      </c>
      <c r="L45">
        <v>95</v>
      </c>
      <c r="M45" t="b">
        <v>1</v>
      </c>
      <c r="N45" t="s">
        <v>8277</v>
      </c>
      <c r="O45" s="10">
        <v>113</v>
      </c>
      <c r="P45">
        <v>47.54</v>
      </c>
      <c r="Q45" t="s">
        <v>8328</v>
      </c>
      <c r="R45" t="s">
        <v>8329</v>
      </c>
      <c r="S45" s="14">
        <v>40999.645925925928</v>
      </c>
      <c r="T45" s="14">
        <v>41029.645925925928</v>
      </c>
    </row>
    <row r="46" spans="1:20" ht="270" x14ac:dyDescent="0.25">
      <c r="A46">
        <v>2497</v>
      </c>
      <c r="B46" s="3" t="s">
        <v>2497</v>
      </c>
      <c r="C46" s="3" t="s">
        <v>6607</v>
      </c>
      <c r="D46" s="9">
        <v>4000</v>
      </c>
      <c r="E46" s="8">
        <v>4510.8599999999997</v>
      </c>
      <c r="F46" t="s">
        <v>8218</v>
      </c>
      <c r="G46" t="s">
        <v>8223</v>
      </c>
      <c r="H46" t="s">
        <v>8245</v>
      </c>
      <c r="I46">
        <v>1312578338</v>
      </c>
      <c r="J46">
        <v>1309986338</v>
      </c>
      <c r="K46" t="b">
        <v>0</v>
      </c>
      <c r="L46">
        <v>56</v>
      </c>
      <c r="M46" t="b">
        <v>1</v>
      </c>
      <c r="N46" t="s">
        <v>8277</v>
      </c>
      <c r="O46" s="10">
        <v>113</v>
      </c>
      <c r="P46">
        <v>80.55</v>
      </c>
      <c r="Q46" t="s">
        <v>8328</v>
      </c>
      <c r="R46" t="s">
        <v>8329</v>
      </c>
      <c r="S46" s="14">
        <v>40730.878912037035</v>
      </c>
      <c r="T46" s="14">
        <v>40760.878912037035</v>
      </c>
    </row>
    <row r="47" spans="1:20" ht="195" x14ac:dyDescent="0.25">
      <c r="A47">
        <v>2109</v>
      </c>
      <c r="B47" s="3" t="s">
        <v>2110</v>
      </c>
      <c r="C47" s="3" t="s">
        <v>6219</v>
      </c>
      <c r="D47" s="9">
        <v>4000</v>
      </c>
      <c r="E47" s="8">
        <v>4261</v>
      </c>
      <c r="F47" t="s">
        <v>8218</v>
      </c>
      <c r="G47" t="s">
        <v>8223</v>
      </c>
      <c r="H47" t="s">
        <v>8245</v>
      </c>
      <c r="I47">
        <v>1436115617</v>
      </c>
      <c r="J47">
        <v>1433523617</v>
      </c>
      <c r="K47" t="b">
        <v>0</v>
      </c>
      <c r="L47">
        <v>40</v>
      </c>
      <c r="M47" t="b">
        <v>1</v>
      </c>
      <c r="N47" t="s">
        <v>8277</v>
      </c>
      <c r="O47" s="10">
        <v>107</v>
      </c>
      <c r="P47">
        <v>106.53</v>
      </c>
      <c r="Q47" t="s">
        <v>8328</v>
      </c>
      <c r="R47" t="s">
        <v>8329</v>
      </c>
      <c r="S47" s="14">
        <v>42160.708530092597</v>
      </c>
      <c r="T47" s="14">
        <v>42190.708530092597</v>
      </c>
    </row>
    <row r="48" spans="1:20" ht="285" x14ac:dyDescent="0.25">
      <c r="A48">
        <v>2094</v>
      </c>
      <c r="B48" s="3" t="s">
        <v>2095</v>
      </c>
      <c r="C48" s="3" t="s">
        <v>6204</v>
      </c>
      <c r="D48" s="9">
        <v>3500</v>
      </c>
      <c r="E48" s="8">
        <v>4219</v>
      </c>
      <c r="F48" t="s">
        <v>8218</v>
      </c>
      <c r="G48" t="s">
        <v>8223</v>
      </c>
      <c r="H48" t="s">
        <v>8245</v>
      </c>
      <c r="I48">
        <v>1330916400</v>
      </c>
      <c r="J48">
        <v>1327969730</v>
      </c>
      <c r="K48" t="b">
        <v>0</v>
      </c>
      <c r="L48">
        <v>72</v>
      </c>
      <c r="M48" t="b">
        <v>1</v>
      </c>
      <c r="N48" t="s">
        <v>8277</v>
      </c>
      <c r="O48" s="10">
        <v>121</v>
      </c>
      <c r="P48">
        <v>58.6</v>
      </c>
      <c r="Q48" t="s">
        <v>8328</v>
      </c>
      <c r="R48" t="s">
        <v>8329</v>
      </c>
      <c r="S48" s="14">
        <v>40939.02002314815</v>
      </c>
      <c r="T48" s="14">
        <v>40973.125</v>
      </c>
    </row>
    <row r="49" spans="1:20" ht="285" x14ac:dyDescent="0.25">
      <c r="A49">
        <v>2484</v>
      </c>
      <c r="B49" s="3" t="s">
        <v>2484</v>
      </c>
      <c r="C49" s="3" t="s">
        <v>6594</v>
      </c>
      <c r="D49" s="9">
        <v>3500</v>
      </c>
      <c r="E49" s="8">
        <v>4176.1099999999997</v>
      </c>
      <c r="F49" t="s">
        <v>8218</v>
      </c>
      <c r="G49" t="s">
        <v>8223</v>
      </c>
      <c r="H49" t="s">
        <v>8245</v>
      </c>
      <c r="I49">
        <v>1316124003</v>
      </c>
      <c r="J49">
        <v>1313532003</v>
      </c>
      <c r="K49" t="b">
        <v>0</v>
      </c>
      <c r="L49">
        <v>90</v>
      </c>
      <c r="M49" t="b">
        <v>1</v>
      </c>
      <c r="N49" t="s">
        <v>8277</v>
      </c>
      <c r="O49" s="10">
        <v>119</v>
      </c>
      <c r="P49">
        <v>46.4</v>
      </c>
      <c r="Q49" t="s">
        <v>8328</v>
      </c>
      <c r="R49" t="s">
        <v>8329</v>
      </c>
      <c r="S49" s="14">
        <v>40771.916701388887</v>
      </c>
      <c r="T49" s="14">
        <v>40801.916701388887</v>
      </c>
    </row>
    <row r="50" spans="1:20" ht="345" x14ac:dyDescent="0.25">
      <c r="A50">
        <v>1888</v>
      </c>
      <c r="B50" s="3" t="s">
        <v>1889</v>
      </c>
      <c r="C50" s="3" t="s">
        <v>5998</v>
      </c>
      <c r="D50" s="9">
        <v>2500</v>
      </c>
      <c r="E50" s="8">
        <v>4152</v>
      </c>
      <c r="F50" t="s">
        <v>8218</v>
      </c>
      <c r="G50" t="s">
        <v>8223</v>
      </c>
      <c r="H50" t="s">
        <v>8245</v>
      </c>
      <c r="I50">
        <v>1275368340</v>
      </c>
      <c r="J50">
        <v>1272692732</v>
      </c>
      <c r="K50" t="b">
        <v>0</v>
      </c>
      <c r="L50">
        <v>89</v>
      </c>
      <c r="M50" t="b">
        <v>1</v>
      </c>
      <c r="N50" t="s">
        <v>8277</v>
      </c>
      <c r="O50" s="10">
        <v>166</v>
      </c>
      <c r="P50">
        <v>46.65</v>
      </c>
      <c r="Q50" t="s">
        <v>8328</v>
      </c>
      <c r="R50" t="s">
        <v>8329</v>
      </c>
      <c r="S50" s="14">
        <v>40299.239953703705</v>
      </c>
      <c r="T50" s="14">
        <v>40330.207638888889</v>
      </c>
    </row>
    <row r="51" spans="1:20" ht="210" x14ac:dyDescent="0.25">
      <c r="A51">
        <v>2086</v>
      </c>
      <c r="B51" s="3" t="s">
        <v>2087</v>
      </c>
      <c r="C51" s="3" t="s">
        <v>6196</v>
      </c>
      <c r="D51" s="9">
        <v>4000</v>
      </c>
      <c r="E51" s="8">
        <v>4028</v>
      </c>
      <c r="F51" t="s">
        <v>8218</v>
      </c>
      <c r="G51" t="s">
        <v>8223</v>
      </c>
      <c r="H51" t="s">
        <v>8245</v>
      </c>
      <c r="I51">
        <v>1323838740</v>
      </c>
      <c r="J51">
        <v>1321200332</v>
      </c>
      <c r="K51" t="b">
        <v>0</v>
      </c>
      <c r="L51">
        <v>35</v>
      </c>
      <c r="M51" t="b">
        <v>1</v>
      </c>
      <c r="N51" t="s">
        <v>8277</v>
      </c>
      <c r="O51" s="10">
        <v>101</v>
      </c>
      <c r="P51">
        <v>115.09</v>
      </c>
      <c r="Q51" t="s">
        <v>8328</v>
      </c>
      <c r="R51" t="s">
        <v>8329</v>
      </c>
      <c r="S51" s="14">
        <v>40860.67050925926</v>
      </c>
      <c r="T51" s="14">
        <v>40891.207638888889</v>
      </c>
    </row>
    <row r="52" spans="1:20" ht="270" x14ac:dyDescent="0.25">
      <c r="A52">
        <v>2081</v>
      </c>
      <c r="B52" s="3" t="s">
        <v>2082</v>
      </c>
      <c r="C52" s="3" t="s">
        <v>6191</v>
      </c>
      <c r="D52" s="9">
        <v>3500</v>
      </c>
      <c r="E52" s="8">
        <v>4010</v>
      </c>
      <c r="F52" t="s">
        <v>8218</v>
      </c>
      <c r="G52" t="s">
        <v>8223</v>
      </c>
      <c r="H52" t="s">
        <v>8245</v>
      </c>
      <c r="I52">
        <v>1337144340</v>
      </c>
      <c r="J52">
        <v>1333597555</v>
      </c>
      <c r="K52" t="b">
        <v>0</v>
      </c>
      <c r="L52">
        <v>55</v>
      </c>
      <c r="M52" t="b">
        <v>1</v>
      </c>
      <c r="N52" t="s">
        <v>8277</v>
      </c>
      <c r="O52" s="10">
        <v>115</v>
      </c>
      <c r="P52">
        <v>72.91</v>
      </c>
      <c r="Q52" t="s">
        <v>8328</v>
      </c>
      <c r="R52" t="s">
        <v>8329</v>
      </c>
      <c r="S52" s="14">
        <v>41004.156886574077</v>
      </c>
      <c r="T52" s="14">
        <v>41045.207638888889</v>
      </c>
    </row>
    <row r="53" spans="1:20" ht="60" x14ac:dyDescent="0.25">
      <c r="A53">
        <v>2099</v>
      </c>
      <c r="B53" s="3" t="s">
        <v>2100</v>
      </c>
      <c r="C53" s="3" t="s">
        <v>6209</v>
      </c>
      <c r="D53" s="9">
        <v>3000</v>
      </c>
      <c r="E53" s="8">
        <v>3971</v>
      </c>
      <c r="F53" t="s">
        <v>8218</v>
      </c>
      <c r="G53" t="s">
        <v>8223</v>
      </c>
      <c r="H53" t="s">
        <v>8245</v>
      </c>
      <c r="I53">
        <v>1435808400</v>
      </c>
      <c r="J53">
        <v>1434650084</v>
      </c>
      <c r="K53" t="b">
        <v>0</v>
      </c>
      <c r="L53">
        <v>63</v>
      </c>
      <c r="M53" t="b">
        <v>1</v>
      </c>
      <c r="N53" t="s">
        <v>8277</v>
      </c>
      <c r="O53" s="10">
        <v>132</v>
      </c>
      <c r="P53">
        <v>63.03</v>
      </c>
      <c r="Q53" t="s">
        <v>8328</v>
      </c>
      <c r="R53" t="s">
        <v>8329</v>
      </c>
      <c r="S53" s="14">
        <v>42173.746342592596</v>
      </c>
      <c r="T53" s="14">
        <v>42187.152777777781</v>
      </c>
    </row>
    <row r="54" spans="1:20" ht="270" x14ac:dyDescent="0.25">
      <c r="A54">
        <v>2302</v>
      </c>
      <c r="B54" s="3" t="s">
        <v>2303</v>
      </c>
      <c r="C54" s="3" t="s">
        <v>6412</v>
      </c>
      <c r="D54" s="9">
        <v>2300</v>
      </c>
      <c r="E54" s="8">
        <v>3925</v>
      </c>
      <c r="F54" t="s">
        <v>8218</v>
      </c>
      <c r="G54" t="s">
        <v>8223</v>
      </c>
      <c r="H54" t="s">
        <v>8245</v>
      </c>
      <c r="I54">
        <v>1388473200</v>
      </c>
      <c r="J54">
        <v>1385585434</v>
      </c>
      <c r="K54" t="b">
        <v>1</v>
      </c>
      <c r="L54">
        <v>85</v>
      </c>
      <c r="M54" t="b">
        <v>1</v>
      </c>
      <c r="N54" t="s">
        <v>8277</v>
      </c>
      <c r="O54" s="10">
        <v>171</v>
      </c>
      <c r="P54">
        <v>46.18</v>
      </c>
      <c r="Q54" t="s">
        <v>8328</v>
      </c>
      <c r="R54" t="s">
        <v>8329</v>
      </c>
      <c r="S54" s="14">
        <v>41605.868449074071</v>
      </c>
      <c r="T54" s="14">
        <v>41639.291666666664</v>
      </c>
    </row>
    <row r="55" spans="1:20" ht="270" x14ac:dyDescent="0.25">
      <c r="A55">
        <v>2306</v>
      </c>
      <c r="B55" s="3" t="s">
        <v>2307</v>
      </c>
      <c r="C55" s="3" t="s">
        <v>6416</v>
      </c>
      <c r="D55" s="9">
        <v>3500</v>
      </c>
      <c r="E55" s="8">
        <v>3736.55</v>
      </c>
      <c r="F55" t="s">
        <v>8218</v>
      </c>
      <c r="G55" t="s">
        <v>8223</v>
      </c>
      <c r="H55" t="s">
        <v>8245</v>
      </c>
      <c r="I55">
        <v>1331352129</v>
      </c>
      <c r="J55">
        <v>1328760129</v>
      </c>
      <c r="K55" t="b">
        <v>1</v>
      </c>
      <c r="L55">
        <v>73</v>
      </c>
      <c r="M55" t="b">
        <v>1</v>
      </c>
      <c r="N55" t="s">
        <v>8277</v>
      </c>
      <c r="O55" s="10">
        <v>107</v>
      </c>
      <c r="P55">
        <v>51.19</v>
      </c>
      <c r="Q55" t="s">
        <v>8328</v>
      </c>
      <c r="R55" t="s">
        <v>8329</v>
      </c>
      <c r="S55" s="14">
        <v>40948.16815972222</v>
      </c>
      <c r="T55" s="14">
        <v>40978.16815972222</v>
      </c>
    </row>
    <row r="56" spans="1:20" ht="300" x14ac:dyDescent="0.25">
      <c r="A56">
        <v>2088</v>
      </c>
      <c r="B56" s="3" t="s">
        <v>2089</v>
      </c>
      <c r="C56" s="3" t="s">
        <v>6198</v>
      </c>
      <c r="D56" s="9">
        <v>3000</v>
      </c>
      <c r="E56" s="8">
        <v>3465.32</v>
      </c>
      <c r="F56" t="s">
        <v>8218</v>
      </c>
      <c r="G56" t="s">
        <v>8223</v>
      </c>
      <c r="H56" t="s">
        <v>8245</v>
      </c>
      <c r="I56">
        <v>1284177540</v>
      </c>
      <c r="J56">
        <v>1281028152</v>
      </c>
      <c r="K56" t="b">
        <v>0</v>
      </c>
      <c r="L56">
        <v>75</v>
      </c>
      <c r="M56" t="b">
        <v>1</v>
      </c>
      <c r="N56" t="s">
        <v>8277</v>
      </c>
      <c r="O56" s="10">
        <v>116</v>
      </c>
      <c r="P56">
        <v>46.2</v>
      </c>
      <c r="Q56" t="s">
        <v>8328</v>
      </c>
      <c r="R56" t="s">
        <v>8329</v>
      </c>
      <c r="S56" s="14">
        <v>40395.714722222219</v>
      </c>
      <c r="T56" s="14">
        <v>40432.165972222225</v>
      </c>
    </row>
    <row r="57" spans="1:20" ht="240" x14ac:dyDescent="0.25">
      <c r="A57">
        <v>1881</v>
      </c>
      <c r="B57" s="3" t="s">
        <v>1882</v>
      </c>
      <c r="C57" s="3" t="s">
        <v>5991</v>
      </c>
      <c r="D57" s="9">
        <v>2000</v>
      </c>
      <c r="E57" s="8">
        <v>3453.69</v>
      </c>
      <c r="F57" t="s">
        <v>8218</v>
      </c>
      <c r="G57" t="s">
        <v>8223</v>
      </c>
      <c r="H57" t="s">
        <v>8245</v>
      </c>
      <c r="I57">
        <v>1425955189</v>
      </c>
      <c r="J57">
        <v>1423366789</v>
      </c>
      <c r="K57" t="b">
        <v>0</v>
      </c>
      <c r="L57">
        <v>70</v>
      </c>
      <c r="M57" t="b">
        <v>1</v>
      </c>
      <c r="N57" t="s">
        <v>8277</v>
      </c>
      <c r="O57" s="10">
        <v>173</v>
      </c>
      <c r="P57">
        <v>49.34</v>
      </c>
      <c r="Q57" t="s">
        <v>8328</v>
      </c>
      <c r="R57" t="s">
        <v>8329</v>
      </c>
      <c r="S57" s="14">
        <v>42043.152650462958</v>
      </c>
      <c r="T57" s="14">
        <v>42073.110983796301</v>
      </c>
    </row>
    <row r="58" spans="1:20" ht="225" x14ac:dyDescent="0.25">
      <c r="A58">
        <v>1924</v>
      </c>
      <c r="B58" s="3" t="s">
        <v>1925</v>
      </c>
      <c r="C58" s="3" t="s">
        <v>6034</v>
      </c>
      <c r="D58" s="9">
        <v>3000</v>
      </c>
      <c r="E58" s="8">
        <v>3432</v>
      </c>
      <c r="F58" t="s">
        <v>8218</v>
      </c>
      <c r="G58" t="s">
        <v>8223</v>
      </c>
      <c r="H58" t="s">
        <v>8245</v>
      </c>
      <c r="I58">
        <v>1389814380</v>
      </c>
      <c r="J58">
        <v>1387390555</v>
      </c>
      <c r="K58" t="b">
        <v>0</v>
      </c>
      <c r="L58">
        <v>33</v>
      </c>
      <c r="M58" t="b">
        <v>1</v>
      </c>
      <c r="N58" t="s">
        <v>8277</v>
      </c>
      <c r="O58" s="10">
        <v>114</v>
      </c>
      <c r="P58">
        <v>104</v>
      </c>
      <c r="Q58" t="s">
        <v>8328</v>
      </c>
      <c r="R58" t="s">
        <v>8329</v>
      </c>
      <c r="S58" s="14">
        <v>41626.761053240742</v>
      </c>
      <c r="T58" s="14">
        <v>41654.814583333333</v>
      </c>
    </row>
    <row r="59" spans="1:20" ht="270" x14ac:dyDescent="0.25">
      <c r="A59">
        <v>2115</v>
      </c>
      <c r="B59" s="3" t="s">
        <v>2116</v>
      </c>
      <c r="C59" s="3" t="s">
        <v>6225</v>
      </c>
      <c r="D59" s="9">
        <v>1500</v>
      </c>
      <c r="E59" s="8">
        <v>3385</v>
      </c>
      <c r="F59" t="s">
        <v>8218</v>
      </c>
      <c r="G59" t="s">
        <v>8223</v>
      </c>
      <c r="H59" t="s">
        <v>8245</v>
      </c>
      <c r="I59">
        <v>1298167001</v>
      </c>
      <c r="J59">
        <v>1295575001</v>
      </c>
      <c r="K59" t="b">
        <v>0</v>
      </c>
      <c r="L59">
        <v>36</v>
      </c>
      <c r="M59" t="b">
        <v>1</v>
      </c>
      <c r="N59" t="s">
        <v>8277</v>
      </c>
      <c r="O59" s="10">
        <v>226</v>
      </c>
      <c r="P59">
        <v>94.03</v>
      </c>
      <c r="Q59" t="s">
        <v>8328</v>
      </c>
      <c r="R59" t="s">
        <v>8329</v>
      </c>
      <c r="S59" s="14">
        <v>40564.081030092595</v>
      </c>
      <c r="T59" s="14">
        <v>40594.081030092595</v>
      </c>
    </row>
    <row r="60" spans="1:20" ht="270" x14ac:dyDescent="0.25">
      <c r="A60">
        <v>1882</v>
      </c>
      <c r="B60" s="3" t="s">
        <v>1883</v>
      </c>
      <c r="C60" s="3" t="s">
        <v>5992</v>
      </c>
      <c r="D60" s="9">
        <v>3350</v>
      </c>
      <c r="E60" s="8">
        <v>3380</v>
      </c>
      <c r="F60" t="s">
        <v>8218</v>
      </c>
      <c r="G60" t="s">
        <v>8223</v>
      </c>
      <c r="H60" t="s">
        <v>8245</v>
      </c>
      <c r="I60">
        <v>1341964080</v>
      </c>
      <c r="J60">
        <v>1339109212</v>
      </c>
      <c r="K60" t="b">
        <v>0</v>
      </c>
      <c r="L60">
        <v>81</v>
      </c>
      <c r="M60" t="b">
        <v>1</v>
      </c>
      <c r="N60" t="s">
        <v>8277</v>
      </c>
      <c r="O60" s="10">
        <v>101</v>
      </c>
      <c r="P60">
        <v>41.73</v>
      </c>
      <c r="Q60" t="s">
        <v>8328</v>
      </c>
      <c r="R60" t="s">
        <v>8329</v>
      </c>
      <c r="S60" s="14">
        <v>41067.949212962965</v>
      </c>
      <c r="T60" s="14">
        <v>41100.991666666669</v>
      </c>
    </row>
    <row r="61" spans="1:20" ht="225" x14ac:dyDescent="0.25">
      <c r="A61">
        <v>2476</v>
      </c>
      <c r="B61" s="3" t="s">
        <v>2477</v>
      </c>
      <c r="C61" s="3" t="s">
        <v>6586</v>
      </c>
      <c r="D61" s="9">
        <v>3200</v>
      </c>
      <c r="E61" s="8">
        <v>3360.72</v>
      </c>
      <c r="F61" t="s">
        <v>8218</v>
      </c>
      <c r="G61" t="s">
        <v>8223</v>
      </c>
      <c r="H61" t="s">
        <v>8245</v>
      </c>
      <c r="I61">
        <v>1415004770</v>
      </c>
      <c r="J61">
        <v>1412149970</v>
      </c>
      <c r="K61" t="b">
        <v>0</v>
      </c>
      <c r="L61">
        <v>55</v>
      </c>
      <c r="M61" t="b">
        <v>1</v>
      </c>
      <c r="N61" t="s">
        <v>8277</v>
      </c>
      <c r="O61" s="10">
        <v>105</v>
      </c>
      <c r="P61">
        <v>61.1</v>
      </c>
      <c r="Q61" t="s">
        <v>8328</v>
      </c>
      <c r="R61" t="s">
        <v>8329</v>
      </c>
      <c r="S61" s="14">
        <v>41913.328356481477</v>
      </c>
      <c r="T61" s="14">
        <v>41946.370023148149</v>
      </c>
    </row>
    <row r="62" spans="1:20" ht="270" x14ac:dyDescent="0.25">
      <c r="A62">
        <v>1887</v>
      </c>
      <c r="B62" s="3" t="s">
        <v>1888</v>
      </c>
      <c r="C62" s="3" t="s">
        <v>5997</v>
      </c>
      <c r="D62" s="9">
        <v>3000</v>
      </c>
      <c r="E62" s="8">
        <v>3335</v>
      </c>
      <c r="F62" t="s">
        <v>8218</v>
      </c>
      <c r="G62" t="s">
        <v>8226</v>
      </c>
      <c r="H62" t="s">
        <v>8248</v>
      </c>
      <c r="I62">
        <v>1449178200</v>
      </c>
      <c r="J62">
        <v>1447614732</v>
      </c>
      <c r="K62" t="b">
        <v>0</v>
      </c>
      <c r="L62">
        <v>8</v>
      </c>
      <c r="M62" t="b">
        <v>1</v>
      </c>
      <c r="N62" t="s">
        <v>8277</v>
      </c>
      <c r="O62" s="10">
        <v>111</v>
      </c>
      <c r="P62">
        <v>416.88</v>
      </c>
      <c r="Q62" t="s">
        <v>8328</v>
      </c>
      <c r="R62" t="s">
        <v>8329</v>
      </c>
      <c r="S62" s="14">
        <v>42323.800138888888</v>
      </c>
      <c r="T62" s="14">
        <v>42341.895833333328</v>
      </c>
    </row>
    <row r="63" spans="1:20" ht="270" x14ac:dyDescent="0.25">
      <c r="A63">
        <v>2462</v>
      </c>
      <c r="B63" s="3" t="s">
        <v>2463</v>
      </c>
      <c r="C63" s="3" t="s">
        <v>6572</v>
      </c>
      <c r="D63" s="9">
        <v>3000</v>
      </c>
      <c r="E63" s="8">
        <v>3321.25</v>
      </c>
      <c r="F63" t="s">
        <v>8218</v>
      </c>
      <c r="G63" t="s">
        <v>8223</v>
      </c>
      <c r="H63" t="s">
        <v>8245</v>
      </c>
      <c r="I63">
        <v>1342672096</v>
      </c>
      <c r="J63">
        <v>1340944096</v>
      </c>
      <c r="K63" t="b">
        <v>0</v>
      </c>
      <c r="L63">
        <v>115</v>
      </c>
      <c r="M63" t="b">
        <v>1</v>
      </c>
      <c r="N63" t="s">
        <v>8277</v>
      </c>
      <c r="O63" s="10">
        <v>111</v>
      </c>
      <c r="P63">
        <v>28.88</v>
      </c>
      <c r="Q63" t="s">
        <v>8328</v>
      </c>
      <c r="R63" t="s">
        <v>8329</v>
      </c>
      <c r="S63" s="14">
        <v>41089.186296296299</v>
      </c>
      <c r="T63" s="14">
        <v>41109.186296296299</v>
      </c>
    </row>
    <row r="64" spans="1:20" ht="225" x14ac:dyDescent="0.25">
      <c r="A64">
        <v>2084</v>
      </c>
      <c r="B64" s="3" t="s">
        <v>2085</v>
      </c>
      <c r="C64" s="3" t="s">
        <v>6194</v>
      </c>
      <c r="D64" s="9">
        <v>3000</v>
      </c>
      <c r="E64" s="8">
        <v>3250</v>
      </c>
      <c r="F64" t="s">
        <v>8218</v>
      </c>
      <c r="G64" t="s">
        <v>8223</v>
      </c>
      <c r="H64" t="s">
        <v>8245</v>
      </c>
      <c r="I64">
        <v>1399186740</v>
      </c>
      <c r="J64">
        <v>1396468782</v>
      </c>
      <c r="K64" t="b">
        <v>0</v>
      </c>
      <c r="L64">
        <v>46</v>
      </c>
      <c r="M64" t="b">
        <v>1</v>
      </c>
      <c r="N64" t="s">
        <v>8277</v>
      </c>
      <c r="O64" s="10">
        <v>108</v>
      </c>
      <c r="P64">
        <v>70.650000000000006</v>
      </c>
      <c r="Q64" t="s">
        <v>8328</v>
      </c>
      <c r="R64" t="s">
        <v>8329</v>
      </c>
      <c r="S64" s="14">
        <v>41731.833124999997</v>
      </c>
      <c r="T64" s="14">
        <v>41763.290972222225</v>
      </c>
    </row>
    <row r="65" spans="1:20" ht="210" x14ac:dyDescent="0.25">
      <c r="A65">
        <v>2312</v>
      </c>
      <c r="B65" s="3" t="s">
        <v>2313</v>
      </c>
      <c r="C65" s="3" t="s">
        <v>6422</v>
      </c>
      <c r="D65" s="9">
        <v>3000</v>
      </c>
      <c r="E65" s="8">
        <v>3236</v>
      </c>
      <c r="F65" t="s">
        <v>8218</v>
      </c>
      <c r="G65" t="s">
        <v>8223</v>
      </c>
      <c r="H65" t="s">
        <v>8245</v>
      </c>
      <c r="I65">
        <v>1397862000</v>
      </c>
      <c r="J65">
        <v>1395155478</v>
      </c>
      <c r="K65" t="b">
        <v>1</v>
      </c>
      <c r="L65">
        <v>79</v>
      </c>
      <c r="M65" t="b">
        <v>1</v>
      </c>
      <c r="N65" t="s">
        <v>8277</v>
      </c>
      <c r="O65" s="10">
        <v>108</v>
      </c>
      <c r="P65">
        <v>40.96</v>
      </c>
      <c r="Q65" t="s">
        <v>8328</v>
      </c>
      <c r="R65" t="s">
        <v>8329</v>
      </c>
      <c r="S65" s="14">
        <v>41716.632847222223</v>
      </c>
      <c r="T65" s="14">
        <v>41747.958333333336</v>
      </c>
    </row>
    <row r="66" spans="1:20" ht="270" x14ac:dyDescent="0.25">
      <c r="A66">
        <v>2319</v>
      </c>
      <c r="B66" s="3" t="s">
        <v>2320</v>
      </c>
      <c r="C66" s="3" t="s">
        <v>6429</v>
      </c>
      <c r="D66" s="9">
        <v>3000</v>
      </c>
      <c r="E66" s="8">
        <v>3231</v>
      </c>
      <c r="F66" t="s">
        <v>8218</v>
      </c>
      <c r="G66" t="s">
        <v>8223</v>
      </c>
      <c r="H66" t="s">
        <v>8245</v>
      </c>
      <c r="I66">
        <v>1387072685</v>
      </c>
      <c r="J66">
        <v>1384480685</v>
      </c>
      <c r="K66" t="b">
        <v>1</v>
      </c>
      <c r="L66">
        <v>77</v>
      </c>
      <c r="M66" t="b">
        <v>1</v>
      </c>
      <c r="N66" t="s">
        <v>8277</v>
      </c>
      <c r="O66" s="10">
        <v>108</v>
      </c>
      <c r="P66">
        <v>41.96</v>
      </c>
      <c r="Q66" t="s">
        <v>8328</v>
      </c>
      <c r="R66" t="s">
        <v>8329</v>
      </c>
      <c r="S66" s="14">
        <v>41593.082002314812</v>
      </c>
      <c r="T66" s="14">
        <v>41623.082002314812</v>
      </c>
    </row>
    <row r="67" spans="1:20" ht="240" x14ac:dyDescent="0.25">
      <c r="A67">
        <v>1929</v>
      </c>
      <c r="B67" s="3" t="s">
        <v>1930</v>
      </c>
      <c r="C67" s="3" t="s">
        <v>6039</v>
      </c>
      <c r="D67" s="9">
        <v>3200</v>
      </c>
      <c r="E67" s="8">
        <v>3210</v>
      </c>
      <c r="F67" t="s">
        <v>8218</v>
      </c>
      <c r="G67" t="s">
        <v>8223</v>
      </c>
      <c r="H67" t="s">
        <v>8245</v>
      </c>
      <c r="I67">
        <v>1309825866</v>
      </c>
      <c r="J67">
        <v>1306197066</v>
      </c>
      <c r="K67" t="b">
        <v>0</v>
      </c>
      <c r="L67">
        <v>75</v>
      </c>
      <c r="M67" t="b">
        <v>1</v>
      </c>
      <c r="N67" t="s">
        <v>8277</v>
      </c>
      <c r="O67" s="10">
        <v>100</v>
      </c>
      <c r="P67">
        <v>42.8</v>
      </c>
      <c r="Q67" t="s">
        <v>8328</v>
      </c>
      <c r="R67" t="s">
        <v>8329</v>
      </c>
      <c r="S67" s="14">
        <v>40687.021597222221</v>
      </c>
      <c r="T67" s="14">
        <v>40729.021597222221</v>
      </c>
    </row>
    <row r="68" spans="1:20" ht="315" x14ac:dyDescent="0.25">
      <c r="A68">
        <v>2488</v>
      </c>
      <c r="B68" s="3" t="s">
        <v>2488</v>
      </c>
      <c r="C68" s="3" t="s">
        <v>6598</v>
      </c>
      <c r="D68" s="9">
        <v>3000</v>
      </c>
      <c r="E68" s="8">
        <v>3201</v>
      </c>
      <c r="F68" t="s">
        <v>8218</v>
      </c>
      <c r="G68" t="s">
        <v>8223</v>
      </c>
      <c r="H68" t="s">
        <v>8245</v>
      </c>
      <c r="I68">
        <v>1321459908</v>
      </c>
      <c r="J68">
        <v>1318864308</v>
      </c>
      <c r="K68" t="b">
        <v>0</v>
      </c>
      <c r="L68">
        <v>65</v>
      </c>
      <c r="M68" t="b">
        <v>1</v>
      </c>
      <c r="N68" t="s">
        <v>8277</v>
      </c>
      <c r="O68" s="10">
        <v>107</v>
      </c>
      <c r="P68">
        <v>49.25</v>
      </c>
      <c r="Q68" t="s">
        <v>8328</v>
      </c>
      <c r="R68" t="s">
        <v>8329</v>
      </c>
      <c r="S68" s="14">
        <v>40833.633194444446</v>
      </c>
      <c r="T68" s="14">
        <v>40863.674861111111</v>
      </c>
    </row>
    <row r="69" spans="1:20" ht="180" x14ac:dyDescent="0.25">
      <c r="A69">
        <v>2089</v>
      </c>
      <c r="B69" s="3" t="s">
        <v>2090</v>
      </c>
      <c r="C69" s="3" t="s">
        <v>6199</v>
      </c>
      <c r="D69" s="9">
        <v>2500</v>
      </c>
      <c r="E69" s="8">
        <v>3010.01</v>
      </c>
      <c r="F69" t="s">
        <v>8218</v>
      </c>
      <c r="G69" t="s">
        <v>8223</v>
      </c>
      <c r="H69" t="s">
        <v>8245</v>
      </c>
      <c r="I69">
        <v>1375408194</v>
      </c>
      <c r="J69">
        <v>1372384194</v>
      </c>
      <c r="K69" t="b">
        <v>0</v>
      </c>
      <c r="L69">
        <v>62</v>
      </c>
      <c r="M69" t="b">
        <v>1</v>
      </c>
      <c r="N69" t="s">
        <v>8277</v>
      </c>
      <c r="O69" s="10">
        <v>120</v>
      </c>
      <c r="P69">
        <v>48.55</v>
      </c>
      <c r="Q69" t="s">
        <v>8328</v>
      </c>
      <c r="R69" t="s">
        <v>8329</v>
      </c>
      <c r="S69" s="14">
        <v>41453.076319444444</v>
      </c>
      <c r="T69" s="14">
        <v>41488.076319444444</v>
      </c>
    </row>
    <row r="70" spans="1:20" ht="300" x14ac:dyDescent="0.25">
      <c r="A70">
        <v>2097</v>
      </c>
      <c r="B70" s="3" t="s">
        <v>2098</v>
      </c>
      <c r="C70" s="3" t="s">
        <v>6207</v>
      </c>
      <c r="D70" s="9">
        <v>3000</v>
      </c>
      <c r="E70" s="8">
        <v>3000</v>
      </c>
      <c r="F70" t="s">
        <v>8218</v>
      </c>
      <c r="G70" t="s">
        <v>8223</v>
      </c>
      <c r="H70" t="s">
        <v>8245</v>
      </c>
      <c r="I70">
        <v>1322751735</v>
      </c>
      <c r="J70">
        <v>1317564135</v>
      </c>
      <c r="K70" t="b">
        <v>0</v>
      </c>
      <c r="L70">
        <v>38</v>
      </c>
      <c r="M70" t="b">
        <v>1</v>
      </c>
      <c r="N70" t="s">
        <v>8277</v>
      </c>
      <c r="O70" s="10">
        <v>100</v>
      </c>
      <c r="P70">
        <v>78.95</v>
      </c>
      <c r="Q70" t="s">
        <v>8328</v>
      </c>
      <c r="R70" t="s">
        <v>8329</v>
      </c>
      <c r="S70" s="14">
        <v>40818.58489583333</v>
      </c>
      <c r="T70" s="14">
        <v>40878.626562500001</v>
      </c>
    </row>
    <row r="71" spans="1:20" ht="360" x14ac:dyDescent="0.25">
      <c r="A71">
        <v>1926</v>
      </c>
      <c r="B71" s="3" t="s">
        <v>1927</v>
      </c>
      <c r="C71" s="3" t="s">
        <v>6036</v>
      </c>
      <c r="D71" s="9">
        <v>1500</v>
      </c>
      <c r="E71" s="8">
        <v>2930.69</v>
      </c>
      <c r="F71" t="s">
        <v>8218</v>
      </c>
      <c r="G71" t="s">
        <v>8223</v>
      </c>
      <c r="H71" t="s">
        <v>8245</v>
      </c>
      <c r="I71">
        <v>1288657560</v>
      </c>
      <c r="J71">
        <v>1286319256</v>
      </c>
      <c r="K71" t="b">
        <v>0</v>
      </c>
      <c r="L71">
        <v>107</v>
      </c>
      <c r="M71" t="b">
        <v>1</v>
      </c>
      <c r="N71" t="s">
        <v>8277</v>
      </c>
      <c r="O71" s="10">
        <v>195</v>
      </c>
      <c r="P71">
        <v>27.39</v>
      </c>
      <c r="Q71" t="s">
        <v>8328</v>
      </c>
      <c r="R71" t="s">
        <v>8329</v>
      </c>
      <c r="S71" s="14">
        <v>40456.954351851848</v>
      </c>
      <c r="T71" s="14">
        <v>40484.018055555556</v>
      </c>
    </row>
    <row r="72" spans="1:20" ht="285" x14ac:dyDescent="0.25">
      <c r="A72">
        <v>1900</v>
      </c>
      <c r="B72" s="3" t="s">
        <v>1901</v>
      </c>
      <c r="C72" s="3" t="s">
        <v>6010</v>
      </c>
      <c r="D72" s="9">
        <v>2500</v>
      </c>
      <c r="E72" s="8">
        <v>2734.11</v>
      </c>
      <c r="F72" t="s">
        <v>8218</v>
      </c>
      <c r="G72" t="s">
        <v>8223</v>
      </c>
      <c r="H72" t="s">
        <v>8245</v>
      </c>
      <c r="I72">
        <v>1349517540</v>
      </c>
      <c r="J72">
        <v>1347137731</v>
      </c>
      <c r="K72" t="b">
        <v>0</v>
      </c>
      <c r="L72">
        <v>54</v>
      </c>
      <c r="M72" t="b">
        <v>1</v>
      </c>
      <c r="N72" t="s">
        <v>8277</v>
      </c>
      <c r="O72" s="10">
        <v>109</v>
      </c>
      <c r="P72">
        <v>50.63</v>
      </c>
      <c r="Q72" t="s">
        <v>8328</v>
      </c>
      <c r="R72" t="s">
        <v>8329</v>
      </c>
      <c r="S72" s="14">
        <v>41160.871886574074</v>
      </c>
      <c r="T72" s="14">
        <v>41188.415972222225</v>
      </c>
    </row>
    <row r="73" spans="1:20" ht="285" x14ac:dyDescent="0.25">
      <c r="A73">
        <v>1935</v>
      </c>
      <c r="B73" s="3" t="s">
        <v>1936</v>
      </c>
      <c r="C73" s="3" t="s">
        <v>6045</v>
      </c>
      <c r="D73" s="9">
        <v>2500</v>
      </c>
      <c r="E73" s="8">
        <v>2710</v>
      </c>
      <c r="F73" t="s">
        <v>8218</v>
      </c>
      <c r="G73" t="s">
        <v>8223</v>
      </c>
      <c r="H73" t="s">
        <v>8245</v>
      </c>
      <c r="I73">
        <v>1403326740</v>
      </c>
      <c r="J73">
        <v>1400106171</v>
      </c>
      <c r="K73" t="b">
        <v>0</v>
      </c>
      <c r="L73">
        <v>50</v>
      </c>
      <c r="M73" t="b">
        <v>1</v>
      </c>
      <c r="N73" t="s">
        <v>8277</v>
      </c>
      <c r="O73" s="10">
        <v>108</v>
      </c>
      <c r="P73">
        <v>54.2</v>
      </c>
      <c r="Q73" t="s">
        <v>8328</v>
      </c>
      <c r="R73" t="s">
        <v>8329</v>
      </c>
      <c r="S73" s="14">
        <v>41773.932534722226</v>
      </c>
      <c r="T73" s="14">
        <v>41811.207638888889</v>
      </c>
    </row>
    <row r="74" spans="1:20" ht="165" x14ac:dyDescent="0.25">
      <c r="A74">
        <v>1928</v>
      </c>
      <c r="B74" s="3" t="s">
        <v>1929</v>
      </c>
      <c r="C74" s="3" t="s">
        <v>6038</v>
      </c>
      <c r="D74" s="9">
        <v>2550</v>
      </c>
      <c r="E74" s="8">
        <v>2630</v>
      </c>
      <c r="F74" t="s">
        <v>8218</v>
      </c>
      <c r="G74" t="s">
        <v>8223</v>
      </c>
      <c r="H74" t="s">
        <v>8245</v>
      </c>
      <c r="I74">
        <v>1367940794</v>
      </c>
      <c r="J74">
        <v>1365348794</v>
      </c>
      <c r="K74" t="b">
        <v>0</v>
      </c>
      <c r="L74">
        <v>34</v>
      </c>
      <c r="M74" t="b">
        <v>1</v>
      </c>
      <c r="N74" t="s">
        <v>8277</v>
      </c>
      <c r="O74" s="10">
        <v>103</v>
      </c>
      <c r="P74">
        <v>77.349999999999994</v>
      </c>
      <c r="Q74" t="s">
        <v>8328</v>
      </c>
      <c r="R74" t="s">
        <v>8329</v>
      </c>
      <c r="S74" s="14">
        <v>41371.648078703707</v>
      </c>
      <c r="T74" s="14">
        <v>41401.648078703707</v>
      </c>
    </row>
    <row r="75" spans="1:20" ht="180" x14ac:dyDescent="0.25">
      <c r="A75">
        <v>2475</v>
      </c>
      <c r="B75" s="3" t="s">
        <v>2476</v>
      </c>
      <c r="C75" s="3" t="s">
        <v>6585</v>
      </c>
      <c r="D75" s="9">
        <v>2500</v>
      </c>
      <c r="E75" s="8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 s="10">
        <v>105</v>
      </c>
      <c r="P75">
        <v>32.32</v>
      </c>
      <c r="Q75" t="s">
        <v>8328</v>
      </c>
      <c r="R75" t="s">
        <v>8329</v>
      </c>
      <c r="S75" s="14">
        <v>40310.287673611114</v>
      </c>
      <c r="T75" s="14">
        <v>40369.916666666664</v>
      </c>
    </row>
    <row r="76" spans="1:20" ht="240" x14ac:dyDescent="0.25">
      <c r="A76">
        <v>1893</v>
      </c>
      <c r="B76" s="3" t="s">
        <v>1894</v>
      </c>
      <c r="C76" s="3" t="s">
        <v>6003</v>
      </c>
      <c r="D76" s="9">
        <v>2500</v>
      </c>
      <c r="E76" s="8">
        <v>2600</v>
      </c>
      <c r="F76" t="s">
        <v>8218</v>
      </c>
      <c r="G76" t="s">
        <v>8223</v>
      </c>
      <c r="H76" t="s">
        <v>8245</v>
      </c>
      <c r="I76">
        <v>1302926340</v>
      </c>
      <c r="J76">
        <v>1301524585</v>
      </c>
      <c r="K76" t="b">
        <v>0</v>
      </c>
      <c r="L76">
        <v>45</v>
      </c>
      <c r="M76" t="b">
        <v>1</v>
      </c>
      <c r="N76" t="s">
        <v>8277</v>
      </c>
      <c r="O76" s="10">
        <v>104</v>
      </c>
      <c r="P76">
        <v>57.78</v>
      </c>
      <c r="Q76" t="s">
        <v>8328</v>
      </c>
      <c r="R76" t="s">
        <v>8329</v>
      </c>
      <c r="S76" s="14">
        <v>40632.94195601852</v>
      </c>
      <c r="T76" s="14">
        <v>40649.165972222225</v>
      </c>
    </row>
    <row r="77" spans="1:20" ht="210" x14ac:dyDescent="0.25">
      <c r="A77">
        <v>2315</v>
      </c>
      <c r="B77" s="3" t="s">
        <v>2316</v>
      </c>
      <c r="C77" s="3" t="s">
        <v>6425</v>
      </c>
      <c r="D77" s="9">
        <v>2500</v>
      </c>
      <c r="E77" s="8">
        <v>2565</v>
      </c>
      <c r="F77" t="s">
        <v>8218</v>
      </c>
      <c r="G77" t="s">
        <v>8223</v>
      </c>
      <c r="H77" t="s">
        <v>8245</v>
      </c>
      <c r="I77">
        <v>1336238743</v>
      </c>
      <c r="J77">
        <v>1333646743</v>
      </c>
      <c r="K77" t="b">
        <v>1</v>
      </c>
      <c r="L77">
        <v>64</v>
      </c>
      <c r="M77" t="b">
        <v>1</v>
      </c>
      <c r="N77" t="s">
        <v>8277</v>
      </c>
      <c r="O77" s="10">
        <v>103</v>
      </c>
      <c r="P77">
        <v>40.08</v>
      </c>
      <c r="Q77" t="s">
        <v>8328</v>
      </c>
      <c r="R77" t="s">
        <v>8329</v>
      </c>
      <c r="S77" s="14">
        <v>41004.72619212963</v>
      </c>
      <c r="T77" s="14">
        <v>41034.72619212963</v>
      </c>
    </row>
    <row r="78" spans="1:20" ht="270" x14ac:dyDescent="0.25">
      <c r="A78">
        <v>2095</v>
      </c>
      <c r="B78" s="3" t="s">
        <v>2096</v>
      </c>
      <c r="C78" s="3" t="s">
        <v>6205</v>
      </c>
      <c r="D78" s="9">
        <v>2500</v>
      </c>
      <c r="E78" s="8">
        <v>2500</v>
      </c>
      <c r="F78" t="s">
        <v>8218</v>
      </c>
      <c r="G78" t="s">
        <v>8223</v>
      </c>
      <c r="H78" t="s">
        <v>8245</v>
      </c>
      <c r="I78">
        <v>1317576973</v>
      </c>
      <c r="J78">
        <v>1312392973</v>
      </c>
      <c r="K78" t="b">
        <v>0</v>
      </c>
      <c r="L78">
        <v>22</v>
      </c>
      <c r="M78" t="b">
        <v>1</v>
      </c>
      <c r="N78" t="s">
        <v>8277</v>
      </c>
      <c r="O78" s="10">
        <v>100</v>
      </c>
      <c r="P78">
        <v>113.64</v>
      </c>
      <c r="Q78" t="s">
        <v>8328</v>
      </c>
      <c r="R78" t="s">
        <v>8329</v>
      </c>
      <c r="S78" s="14">
        <v>40758.733483796292</v>
      </c>
      <c r="T78" s="14">
        <v>40818.733483796292</v>
      </c>
    </row>
    <row r="79" spans="1:20" ht="270" x14ac:dyDescent="0.25">
      <c r="A79">
        <v>2466</v>
      </c>
      <c r="B79" s="3" t="s">
        <v>2467</v>
      </c>
      <c r="C79" s="3" t="s">
        <v>6576</v>
      </c>
      <c r="D79" s="9">
        <v>2500</v>
      </c>
      <c r="E79" s="8">
        <v>2500</v>
      </c>
      <c r="F79" t="s">
        <v>8218</v>
      </c>
      <c r="G79" t="s">
        <v>8223</v>
      </c>
      <c r="H79" t="s">
        <v>8245</v>
      </c>
      <c r="I79">
        <v>1368066453</v>
      </c>
      <c r="J79">
        <v>1365474453</v>
      </c>
      <c r="K79" t="b">
        <v>0</v>
      </c>
      <c r="L79">
        <v>52</v>
      </c>
      <c r="M79" t="b">
        <v>1</v>
      </c>
      <c r="N79" t="s">
        <v>8277</v>
      </c>
      <c r="O79" s="10">
        <v>100</v>
      </c>
      <c r="P79">
        <v>48.08</v>
      </c>
      <c r="Q79" t="s">
        <v>8328</v>
      </c>
      <c r="R79" t="s">
        <v>8329</v>
      </c>
      <c r="S79" s="14">
        <v>41373.102465277778</v>
      </c>
      <c r="T79" s="14">
        <v>41403.102465277778</v>
      </c>
    </row>
    <row r="80" spans="1:20" ht="210" x14ac:dyDescent="0.25">
      <c r="A80">
        <v>1931</v>
      </c>
      <c r="B80" s="3" t="s">
        <v>1932</v>
      </c>
      <c r="C80" s="3" t="s">
        <v>6041</v>
      </c>
      <c r="D80" s="9">
        <v>2000</v>
      </c>
      <c r="E80" s="8">
        <v>2412.02</v>
      </c>
      <c r="F80" t="s">
        <v>8218</v>
      </c>
      <c r="G80" t="s">
        <v>8223</v>
      </c>
      <c r="H80" t="s">
        <v>8245</v>
      </c>
      <c r="I80">
        <v>1337657400</v>
      </c>
      <c r="J80">
        <v>1336512309</v>
      </c>
      <c r="K80" t="b">
        <v>0</v>
      </c>
      <c r="L80">
        <v>50</v>
      </c>
      <c r="M80" t="b">
        <v>1</v>
      </c>
      <c r="N80" t="s">
        <v>8277</v>
      </c>
      <c r="O80" s="10">
        <v>121</v>
      </c>
      <c r="P80">
        <v>48.24</v>
      </c>
      <c r="Q80" t="s">
        <v>8328</v>
      </c>
      <c r="R80" t="s">
        <v>8329</v>
      </c>
      <c r="S80" s="14">
        <v>41037.892465277779</v>
      </c>
      <c r="T80" s="14">
        <v>41051.145833333336</v>
      </c>
    </row>
    <row r="81" spans="1:20" ht="270" x14ac:dyDescent="0.25">
      <c r="A81">
        <v>2106</v>
      </c>
      <c r="B81" s="3" t="s">
        <v>2107</v>
      </c>
      <c r="C81" s="3" t="s">
        <v>6216</v>
      </c>
      <c r="D81" s="9">
        <v>2200</v>
      </c>
      <c r="E81" s="8">
        <v>2355</v>
      </c>
      <c r="F81" t="s">
        <v>8218</v>
      </c>
      <c r="G81" t="s">
        <v>8223</v>
      </c>
      <c r="H81" t="s">
        <v>8245</v>
      </c>
      <c r="I81">
        <v>1359176974</v>
      </c>
      <c r="J81">
        <v>1356584974</v>
      </c>
      <c r="K81" t="b">
        <v>0</v>
      </c>
      <c r="L81">
        <v>44</v>
      </c>
      <c r="M81" t="b">
        <v>1</v>
      </c>
      <c r="N81" t="s">
        <v>8277</v>
      </c>
      <c r="O81" s="10">
        <v>107</v>
      </c>
      <c r="P81">
        <v>53.52</v>
      </c>
      <c r="Q81" t="s">
        <v>8328</v>
      </c>
      <c r="R81" t="s">
        <v>8329</v>
      </c>
      <c r="S81" s="14">
        <v>41270.21497685185</v>
      </c>
      <c r="T81" s="14">
        <v>41300.21497685185</v>
      </c>
    </row>
    <row r="82" spans="1:20" ht="105" x14ac:dyDescent="0.25">
      <c r="A82">
        <v>2463</v>
      </c>
      <c r="B82" s="3" t="s">
        <v>2464</v>
      </c>
      <c r="C82" s="3" t="s">
        <v>6573</v>
      </c>
      <c r="D82" s="9">
        <v>2000</v>
      </c>
      <c r="E82" s="8">
        <v>2325</v>
      </c>
      <c r="F82" t="s">
        <v>8218</v>
      </c>
      <c r="G82" t="s">
        <v>8223</v>
      </c>
      <c r="H82" t="s">
        <v>8245</v>
      </c>
      <c r="I82">
        <v>1366138800</v>
      </c>
      <c r="J82">
        <v>1362710425</v>
      </c>
      <c r="K82" t="b">
        <v>0</v>
      </c>
      <c r="L82">
        <v>75</v>
      </c>
      <c r="M82" t="b">
        <v>1</v>
      </c>
      <c r="N82" t="s">
        <v>8277</v>
      </c>
      <c r="O82" s="10">
        <v>116</v>
      </c>
      <c r="P82">
        <v>31</v>
      </c>
      <c r="Q82" t="s">
        <v>8328</v>
      </c>
      <c r="R82" t="s">
        <v>8329</v>
      </c>
      <c r="S82" s="14">
        <v>41341.111400462964</v>
      </c>
      <c r="T82" s="14">
        <v>41380.791666666664</v>
      </c>
    </row>
    <row r="83" spans="1:20" ht="225" x14ac:dyDescent="0.25">
      <c r="A83">
        <v>1922</v>
      </c>
      <c r="B83" s="3" t="s">
        <v>1923</v>
      </c>
      <c r="C83" s="3" t="s">
        <v>6032</v>
      </c>
      <c r="D83" s="9">
        <v>2000</v>
      </c>
      <c r="E83" s="8">
        <v>2311</v>
      </c>
      <c r="F83" t="s">
        <v>8218</v>
      </c>
      <c r="G83" t="s">
        <v>8223</v>
      </c>
      <c r="H83" t="s">
        <v>8245</v>
      </c>
      <c r="I83">
        <v>1386828507</v>
      </c>
      <c r="J83">
        <v>1384236507</v>
      </c>
      <c r="K83" t="b">
        <v>0</v>
      </c>
      <c r="L83">
        <v>64</v>
      </c>
      <c r="M83" t="b">
        <v>1</v>
      </c>
      <c r="N83" t="s">
        <v>8277</v>
      </c>
      <c r="O83" s="10">
        <v>116</v>
      </c>
      <c r="P83">
        <v>36.11</v>
      </c>
      <c r="Q83" t="s">
        <v>8328</v>
      </c>
      <c r="R83" t="s">
        <v>8329</v>
      </c>
      <c r="S83" s="14">
        <v>41590.255868055552</v>
      </c>
      <c r="T83" s="14">
        <v>41620.255868055552</v>
      </c>
    </row>
    <row r="84" spans="1:20" ht="255" x14ac:dyDescent="0.25">
      <c r="A84">
        <v>2101</v>
      </c>
      <c r="B84" s="3" t="s">
        <v>2102</v>
      </c>
      <c r="C84" s="3" t="s">
        <v>6211</v>
      </c>
      <c r="D84" s="9">
        <v>2000</v>
      </c>
      <c r="E84" s="8">
        <v>2265</v>
      </c>
      <c r="F84" t="s">
        <v>8218</v>
      </c>
      <c r="G84" t="s">
        <v>8223</v>
      </c>
      <c r="H84" t="s">
        <v>8245</v>
      </c>
      <c r="I84">
        <v>1329104114</v>
      </c>
      <c r="J84">
        <v>1323920114</v>
      </c>
      <c r="K84" t="b">
        <v>0</v>
      </c>
      <c r="L84">
        <v>44</v>
      </c>
      <c r="M84" t="b">
        <v>1</v>
      </c>
      <c r="N84" t="s">
        <v>8277</v>
      </c>
      <c r="O84" s="10">
        <v>113</v>
      </c>
      <c r="P84">
        <v>51.48</v>
      </c>
      <c r="Q84" t="s">
        <v>8328</v>
      </c>
      <c r="R84" t="s">
        <v>8329</v>
      </c>
      <c r="S84" s="14">
        <v>40892.149467592593</v>
      </c>
      <c r="T84" s="14">
        <v>40952.149467592593</v>
      </c>
    </row>
    <row r="85" spans="1:20" ht="240" x14ac:dyDescent="0.25">
      <c r="A85">
        <v>2464</v>
      </c>
      <c r="B85" s="3" t="s">
        <v>2465</v>
      </c>
      <c r="C85" s="3" t="s">
        <v>6574</v>
      </c>
      <c r="D85" s="9">
        <v>2000</v>
      </c>
      <c r="E85" s="8">
        <v>2222</v>
      </c>
      <c r="F85" t="s">
        <v>8218</v>
      </c>
      <c r="G85" t="s">
        <v>8228</v>
      </c>
      <c r="H85" t="s">
        <v>8250</v>
      </c>
      <c r="I85">
        <v>1443641340</v>
      </c>
      <c r="J85">
        <v>1441143397</v>
      </c>
      <c r="K85" t="b">
        <v>0</v>
      </c>
      <c r="L85">
        <v>43</v>
      </c>
      <c r="M85" t="b">
        <v>1</v>
      </c>
      <c r="N85" t="s">
        <v>8277</v>
      </c>
      <c r="O85" s="10">
        <v>111</v>
      </c>
      <c r="P85">
        <v>51.67</v>
      </c>
      <c r="Q85" t="s">
        <v>8328</v>
      </c>
      <c r="R85" t="s">
        <v>8329</v>
      </c>
      <c r="S85" s="14">
        <v>42248.90042824074</v>
      </c>
      <c r="T85" s="14">
        <v>42277.811805555553</v>
      </c>
    </row>
    <row r="86" spans="1:20" ht="285" x14ac:dyDescent="0.25">
      <c r="A86">
        <v>2107</v>
      </c>
      <c r="B86" s="3" t="s">
        <v>2108</v>
      </c>
      <c r="C86" s="3" t="s">
        <v>6217</v>
      </c>
      <c r="D86" s="9">
        <v>2000</v>
      </c>
      <c r="E86" s="8">
        <v>2154.66</v>
      </c>
      <c r="F86" t="s">
        <v>8218</v>
      </c>
      <c r="G86" t="s">
        <v>8223</v>
      </c>
      <c r="H86" t="s">
        <v>8245</v>
      </c>
      <c r="I86">
        <v>1415815393</v>
      </c>
      <c r="J86">
        <v>1413997393</v>
      </c>
      <c r="K86" t="b">
        <v>0</v>
      </c>
      <c r="L86">
        <v>58</v>
      </c>
      <c r="M86" t="b">
        <v>1</v>
      </c>
      <c r="N86" t="s">
        <v>8277</v>
      </c>
      <c r="O86" s="10">
        <v>108</v>
      </c>
      <c r="P86">
        <v>37.15</v>
      </c>
      <c r="Q86" t="s">
        <v>8328</v>
      </c>
      <c r="R86" t="s">
        <v>8329</v>
      </c>
      <c r="S86" s="14">
        <v>41934.71056712963</v>
      </c>
      <c r="T86" s="14">
        <v>41955.752233796295</v>
      </c>
    </row>
    <row r="87" spans="1:20" ht="195" x14ac:dyDescent="0.25">
      <c r="A87">
        <v>2468</v>
      </c>
      <c r="B87" s="3" t="s">
        <v>2469</v>
      </c>
      <c r="C87" s="3" t="s">
        <v>6578</v>
      </c>
      <c r="D87" s="9">
        <v>2000</v>
      </c>
      <c r="E87" s="8">
        <v>2144.34</v>
      </c>
      <c r="F87" t="s">
        <v>8218</v>
      </c>
      <c r="G87" t="s">
        <v>8223</v>
      </c>
      <c r="H87" t="s">
        <v>8245</v>
      </c>
      <c r="I87">
        <v>1351400400</v>
      </c>
      <c r="J87">
        <v>1348285321</v>
      </c>
      <c r="K87" t="b">
        <v>0</v>
      </c>
      <c r="L87">
        <v>58</v>
      </c>
      <c r="M87" t="b">
        <v>1</v>
      </c>
      <c r="N87" t="s">
        <v>8277</v>
      </c>
      <c r="O87" s="10">
        <v>107</v>
      </c>
      <c r="P87">
        <v>36.97</v>
      </c>
      <c r="Q87" t="s">
        <v>8328</v>
      </c>
      <c r="R87" t="s">
        <v>8329</v>
      </c>
      <c r="S87" s="14">
        <v>41174.154178240737</v>
      </c>
      <c r="T87" s="14">
        <v>41210.208333333336</v>
      </c>
    </row>
    <row r="88" spans="1:20" ht="300" x14ac:dyDescent="0.25">
      <c r="A88">
        <v>1889</v>
      </c>
      <c r="B88" s="3" t="s">
        <v>1890</v>
      </c>
      <c r="C88" s="3" t="s">
        <v>5999</v>
      </c>
      <c r="D88" s="9">
        <v>2000</v>
      </c>
      <c r="E88" s="8">
        <v>2132</v>
      </c>
      <c r="F88" t="s">
        <v>8218</v>
      </c>
      <c r="G88" t="s">
        <v>8223</v>
      </c>
      <c r="H88" t="s">
        <v>8245</v>
      </c>
      <c r="I88">
        <v>1363024946</v>
      </c>
      <c r="J88">
        <v>1359140546</v>
      </c>
      <c r="K88" t="b">
        <v>0</v>
      </c>
      <c r="L88">
        <v>44</v>
      </c>
      <c r="M88" t="b">
        <v>1</v>
      </c>
      <c r="N88" t="s">
        <v>8277</v>
      </c>
      <c r="O88" s="10">
        <v>107</v>
      </c>
      <c r="P88">
        <v>48.45</v>
      </c>
      <c r="Q88" t="s">
        <v>8328</v>
      </c>
      <c r="R88" t="s">
        <v>8329</v>
      </c>
      <c r="S88" s="14">
        <v>41299.793356481481</v>
      </c>
      <c r="T88" s="14">
        <v>41344.751689814817</v>
      </c>
    </row>
    <row r="89" spans="1:20" ht="285" x14ac:dyDescent="0.25">
      <c r="A89">
        <v>2111</v>
      </c>
      <c r="B89" s="3" t="s">
        <v>2112</v>
      </c>
      <c r="C89" s="3" t="s">
        <v>6221</v>
      </c>
      <c r="D89" s="9">
        <v>2000</v>
      </c>
      <c r="E89" s="8">
        <v>2130</v>
      </c>
      <c r="F89" t="s">
        <v>8218</v>
      </c>
      <c r="G89" t="s">
        <v>8223</v>
      </c>
      <c r="H89" t="s">
        <v>8245</v>
      </c>
      <c r="I89">
        <v>1313370000</v>
      </c>
      <c r="J89">
        <v>1307594625</v>
      </c>
      <c r="K89" t="b">
        <v>0</v>
      </c>
      <c r="L89">
        <v>39</v>
      </c>
      <c r="M89" t="b">
        <v>1</v>
      </c>
      <c r="N89" t="s">
        <v>8277</v>
      </c>
      <c r="O89" s="10">
        <v>107</v>
      </c>
      <c r="P89">
        <v>54.62</v>
      </c>
      <c r="Q89" t="s">
        <v>8328</v>
      </c>
      <c r="R89" t="s">
        <v>8329</v>
      </c>
      <c r="S89" s="14">
        <v>40703.197048611109</v>
      </c>
      <c r="T89" s="14">
        <v>40770.041666666664</v>
      </c>
    </row>
    <row r="90" spans="1:20" ht="240" x14ac:dyDescent="0.25">
      <c r="A90">
        <v>2307</v>
      </c>
      <c r="B90" s="3" t="s">
        <v>2308</v>
      </c>
      <c r="C90" s="3" t="s">
        <v>6417</v>
      </c>
      <c r="D90" s="9">
        <v>1964.47</v>
      </c>
      <c r="E90" s="8">
        <v>2095.2600000000002</v>
      </c>
      <c r="F90" t="s">
        <v>8218</v>
      </c>
      <c r="G90" t="s">
        <v>8223</v>
      </c>
      <c r="H90" t="s">
        <v>8245</v>
      </c>
      <c r="I90">
        <v>1336245328</v>
      </c>
      <c r="J90">
        <v>1333653333</v>
      </c>
      <c r="K90" t="b">
        <v>1</v>
      </c>
      <c r="L90">
        <v>75</v>
      </c>
      <c r="M90" t="b">
        <v>1</v>
      </c>
      <c r="N90" t="s">
        <v>8277</v>
      </c>
      <c r="O90" s="10">
        <v>107</v>
      </c>
      <c r="P90">
        <v>27.94</v>
      </c>
      <c r="Q90" t="s">
        <v>8328</v>
      </c>
      <c r="R90" t="s">
        <v>8329</v>
      </c>
      <c r="S90" s="14">
        <v>41004.802465277775</v>
      </c>
      <c r="T90" s="14">
        <v>41034.802407407406</v>
      </c>
    </row>
    <row r="91" spans="1:20" ht="270" x14ac:dyDescent="0.25">
      <c r="A91">
        <v>2485</v>
      </c>
      <c r="B91" s="3" t="s">
        <v>2485</v>
      </c>
      <c r="C91" s="3" t="s">
        <v>6595</v>
      </c>
      <c r="D91" s="9">
        <v>2000</v>
      </c>
      <c r="E91" s="8">
        <v>2065</v>
      </c>
      <c r="F91" t="s">
        <v>8218</v>
      </c>
      <c r="G91" t="s">
        <v>8223</v>
      </c>
      <c r="H91" t="s">
        <v>8245</v>
      </c>
      <c r="I91">
        <v>1318463879</v>
      </c>
      <c r="J91">
        <v>1315439879</v>
      </c>
      <c r="K91" t="b">
        <v>0</v>
      </c>
      <c r="L91">
        <v>41</v>
      </c>
      <c r="M91" t="b">
        <v>1</v>
      </c>
      <c r="N91" t="s">
        <v>8277</v>
      </c>
      <c r="O91" s="10">
        <v>103</v>
      </c>
      <c r="P91">
        <v>50.37</v>
      </c>
      <c r="Q91" t="s">
        <v>8328</v>
      </c>
      <c r="R91" t="s">
        <v>8329</v>
      </c>
      <c r="S91" s="14">
        <v>40793.998599537037</v>
      </c>
      <c r="T91" s="14">
        <v>40828.998599537037</v>
      </c>
    </row>
    <row r="92" spans="1:20" ht="150" x14ac:dyDescent="0.25">
      <c r="A92">
        <v>1921</v>
      </c>
      <c r="B92" s="3" t="s">
        <v>1922</v>
      </c>
      <c r="C92" s="3" t="s">
        <v>6031</v>
      </c>
      <c r="D92" s="9">
        <v>1500</v>
      </c>
      <c r="E92" s="8">
        <v>2052</v>
      </c>
      <c r="F92" t="s">
        <v>8218</v>
      </c>
      <c r="G92" t="s">
        <v>8223</v>
      </c>
      <c r="H92" t="s">
        <v>8245</v>
      </c>
      <c r="I92">
        <v>1342243143</v>
      </c>
      <c r="J92">
        <v>1339651143</v>
      </c>
      <c r="K92" t="b">
        <v>0</v>
      </c>
      <c r="L92">
        <v>38</v>
      </c>
      <c r="M92" t="b">
        <v>1</v>
      </c>
      <c r="N92" t="s">
        <v>8277</v>
      </c>
      <c r="O92" s="10">
        <v>137</v>
      </c>
      <c r="P92">
        <v>54</v>
      </c>
      <c r="Q92" t="s">
        <v>8328</v>
      </c>
      <c r="R92" t="s">
        <v>8329</v>
      </c>
      <c r="S92" s="14">
        <v>41074.221562500003</v>
      </c>
      <c r="T92" s="14">
        <v>41104.221562500003</v>
      </c>
    </row>
    <row r="93" spans="1:20" ht="225" x14ac:dyDescent="0.25">
      <c r="A93">
        <v>2119</v>
      </c>
      <c r="B93" s="3" t="s">
        <v>2120</v>
      </c>
      <c r="C93" s="3" t="s">
        <v>6229</v>
      </c>
      <c r="D93" s="9">
        <v>2000</v>
      </c>
      <c r="E93" s="8">
        <v>2015</v>
      </c>
      <c r="F93" t="s">
        <v>8218</v>
      </c>
      <c r="G93" t="s">
        <v>8223</v>
      </c>
      <c r="H93" t="s">
        <v>8245</v>
      </c>
      <c r="I93">
        <v>1345086445</v>
      </c>
      <c r="J93">
        <v>1342494445</v>
      </c>
      <c r="K93" t="b">
        <v>0</v>
      </c>
      <c r="L93">
        <v>22</v>
      </c>
      <c r="M93" t="b">
        <v>1</v>
      </c>
      <c r="N93" t="s">
        <v>8277</v>
      </c>
      <c r="O93" s="10">
        <v>101</v>
      </c>
      <c r="P93">
        <v>91.59</v>
      </c>
      <c r="Q93" t="s">
        <v>8328</v>
      </c>
      <c r="R93" t="s">
        <v>8329</v>
      </c>
      <c r="S93" s="14">
        <v>41107.130150462966</v>
      </c>
      <c r="T93" s="14">
        <v>41137.130150462966</v>
      </c>
    </row>
    <row r="94" spans="1:20" ht="165" x14ac:dyDescent="0.25">
      <c r="A94">
        <v>2110</v>
      </c>
      <c r="B94" s="3" t="s">
        <v>2111</v>
      </c>
      <c r="C94" s="3" t="s">
        <v>6220</v>
      </c>
      <c r="D94" s="9">
        <v>2000</v>
      </c>
      <c r="E94" s="8">
        <v>2007</v>
      </c>
      <c r="F94" t="s">
        <v>8218</v>
      </c>
      <c r="G94" t="s">
        <v>8223</v>
      </c>
      <c r="H94" t="s">
        <v>8245</v>
      </c>
      <c r="I94">
        <v>1401253140</v>
      </c>
      <c r="J94">
        <v>1398873969</v>
      </c>
      <c r="K94" t="b">
        <v>0</v>
      </c>
      <c r="L94">
        <v>38</v>
      </c>
      <c r="M94" t="b">
        <v>1</v>
      </c>
      <c r="N94" t="s">
        <v>8277</v>
      </c>
      <c r="O94" s="10">
        <v>100</v>
      </c>
      <c r="P94">
        <v>52.82</v>
      </c>
      <c r="Q94" t="s">
        <v>8328</v>
      </c>
      <c r="R94" t="s">
        <v>8329</v>
      </c>
      <c r="S94" s="14">
        <v>41759.670937499999</v>
      </c>
      <c r="T94" s="14">
        <v>41787.207638888889</v>
      </c>
    </row>
    <row r="95" spans="1:20" ht="270" x14ac:dyDescent="0.25">
      <c r="A95">
        <v>2473</v>
      </c>
      <c r="B95" s="3" t="s">
        <v>2474</v>
      </c>
      <c r="C95" s="3" t="s">
        <v>6583</v>
      </c>
      <c r="D95" s="9">
        <v>2000</v>
      </c>
      <c r="E95" s="8">
        <v>2000</v>
      </c>
      <c r="F95" t="s">
        <v>8218</v>
      </c>
      <c r="G95" t="s">
        <v>8223</v>
      </c>
      <c r="H95" t="s">
        <v>8245</v>
      </c>
      <c r="I95">
        <v>1352573869</v>
      </c>
      <c r="J95">
        <v>1349978269</v>
      </c>
      <c r="K95" t="b">
        <v>0</v>
      </c>
      <c r="L95">
        <v>47</v>
      </c>
      <c r="M95" t="b">
        <v>1</v>
      </c>
      <c r="N95" t="s">
        <v>8277</v>
      </c>
      <c r="O95" s="10">
        <v>100</v>
      </c>
      <c r="P95">
        <v>42.55</v>
      </c>
      <c r="Q95" t="s">
        <v>8328</v>
      </c>
      <c r="R95" t="s">
        <v>8329</v>
      </c>
      <c r="S95" s="14">
        <v>41193.748483796298</v>
      </c>
      <c r="T95" s="14">
        <v>41223.790150462963</v>
      </c>
    </row>
    <row r="96" spans="1:20" ht="285" x14ac:dyDescent="0.25">
      <c r="A96">
        <v>2480</v>
      </c>
      <c r="B96" s="3" t="s">
        <v>2480</v>
      </c>
      <c r="C96" s="3" t="s">
        <v>6590</v>
      </c>
      <c r="D96" s="9">
        <v>2000</v>
      </c>
      <c r="E96" s="8">
        <v>2000</v>
      </c>
      <c r="F96" t="s">
        <v>8218</v>
      </c>
      <c r="G96" t="s">
        <v>8223</v>
      </c>
      <c r="H96" t="s">
        <v>8245</v>
      </c>
      <c r="I96">
        <v>1444516084</v>
      </c>
      <c r="J96">
        <v>1439332084</v>
      </c>
      <c r="K96" t="b">
        <v>0</v>
      </c>
      <c r="L96">
        <v>8</v>
      </c>
      <c r="M96" t="b">
        <v>1</v>
      </c>
      <c r="N96" t="s">
        <v>8277</v>
      </c>
      <c r="O96" s="10">
        <v>100</v>
      </c>
      <c r="P96">
        <v>250</v>
      </c>
      <c r="Q96" t="s">
        <v>8328</v>
      </c>
      <c r="R96" t="s">
        <v>8329</v>
      </c>
      <c r="S96" s="14">
        <v>42227.936157407406</v>
      </c>
      <c r="T96" s="14">
        <v>42287.936157407406</v>
      </c>
    </row>
    <row r="97" spans="1:20" ht="285" x14ac:dyDescent="0.25">
      <c r="A97">
        <v>2495</v>
      </c>
      <c r="B97" s="3" t="s">
        <v>2495</v>
      </c>
      <c r="C97" s="3" t="s">
        <v>6605</v>
      </c>
      <c r="D97" s="9">
        <v>1500</v>
      </c>
      <c r="E97" s="8">
        <v>1913.05</v>
      </c>
      <c r="F97" t="s">
        <v>8218</v>
      </c>
      <c r="G97" t="s">
        <v>8223</v>
      </c>
      <c r="H97" t="s">
        <v>8245</v>
      </c>
      <c r="I97">
        <v>1339022575</v>
      </c>
      <c r="J97">
        <v>1336430575</v>
      </c>
      <c r="K97" t="b">
        <v>0</v>
      </c>
      <c r="L97">
        <v>42</v>
      </c>
      <c r="M97" t="b">
        <v>1</v>
      </c>
      <c r="N97" t="s">
        <v>8277</v>
      </c>
      <c r="O97" s="10">
        <v>128</v>
      </c>
      <c r="P97">
        <v>45.55</v>
      </c>
      <c r="Q97" t="s">
        <v>8328</v>
      </c>
      <c r="R97" t="s">
        <v>8329</v>
      </c>
      <c r="S97" s="14">
        <v>41036.946469907409</v>
      </c>
      <c r="T97" s="14">
        <v>41066.946469907409</v>
      </c>
    </row>
    <row r="98" spans="1:20" ht="285" x14ac:dyDescent="0.25">
      <c r="A98">
        <v>2314</v>
      </c>
      <c r="B98" s="3" t="s">
        <v>2315</v>
      </c>
      <c r="C98" s="3" t="s">
        <v>6424</v>
      </c>
      <c r="D98" s="9">
        <v>1200</v>
      </c>
      <c r="E98" s="8">
        <v>1883.64</v>
      </c>
      <c r="F98" t="s">
        <v>8218</v>
      </c>
      <c r="G98" t="s">
        <v>8223</v>
      </c>
      <c r="H98" t="s">
        <v>8245</v>
      </c>
      <c r="I98">
        <v>1339074857</v>
      </c>
      <c r="J98">
        <v>1336482857</v>
      </c>
      <c r="K98" t="b">
        <v>1</v>
      </c>
      <c r="L98">
        <v>50</v>
      </c>
      <c r="M98" t="b">
        <v>1</v>
      </c>
      <c r="N98" t="s">
        <v>8277</v>
      </c>
      <c r="O98" s="10">
        <v>157</v>
      </c>
      <c r="P98">
        <v>37.67</v>
      </c>
      <c r="Q98" t="s">
        <v>8328</v>
      </c>
      <c r="R98" t="s">
        <v>8329</v>
      </c>
      <c r="S98" s="14">
        <v>41037.551585648151</v>
      </c>
      <c r="T98" s="14">
        <v>41067.551585648151</v>
      </c>
    </row>
    <row r="99" spans="1:20" ht="285" x14ac:dyDescent="0.25">
      <c r="A99">
        <v>2117</v>
      </c>
      <c r="B99" s="3" t="s">
        <v>2118</v>
      </c>
      <c r="C99" s="3" t="s">
        <v>6227</v>
      </c>
      <c r="D99" s="9">
        <v>1200</v>
      </c>
      <c r="E99" s="8">
        <v>1773</v>
      </c>
      <c r="F99" t="s">
        <v>8218</v>
      </c>
      <c r="G99" t="s">
        <v>8223</v>
      </c>
      <c r="H99" t="s">
        <v>8245</v>
      </c>
      <c r="I99">
        <v>1445921940</v>
      </c>
      <c r="J99">
        <v>1444699549</v>
      </c>
      <c r="K99" t="b">
        <v>0</v>
      </c>
      <c r="L99">
        <v>35</v>
      </c>
      <c r="M99" t="b">
        <v>1</v>
      </c>
      <c r="N99" t="s">
        <v>8277</v>
      </c>
      <c r="O99" s="10">
        <v>148</v>
      </c>
      <c r="P99">
        <v>50.66</v>
      </c>
      <c r="Q99" t="s">
        <v>8328</v>
      </c>
      <c r="R99" t="s">
        <v>8329</v>
      </c>
      <c r="S99" s="14">
        <v>42290.059594907405</v>
      </c>
      <c r="T99" s="14">
        <v>42304.207638888889</v>
      </c>
    </row>
    <row r="100" spans="1:20" ht="285" x14ac:dyDescent="0.25">
      <c r="A100">
        <v>2082</v>
      </c>
      <c r="B100" s="3" t="s">
        <v>2083</v>
      </c>
      <c r="C100" s="3" t="s">
        <v>6192</v>
      </c>
      <c r="D100" s="9">
        <v>1500</v>
      </c>
      <c r="E100" s="8">
        <v>1661</v>
      </c>
      <c r="F100" t="s">
        <v>8218</v>
      </c>
      <c r="G100" t="s">
        <v>8223</v>
      </c>
      <c r="H100" t="s">
        <v>8245</v>
      </c>
      <c r="I100">
        <v>1322106796</v>
      </c>
      <c r="J100">
        <v>1316919196</v>
      </c>
      <c r="K100" t="b">
        <v>0</v>
      </c>
      <c r="L100">
        <v>38</v>
      </c>
      <c r="M100" t="b">
        <v>1</v>
      </c>
      <c r="N100" t="s">
        <v>8277</v>
      </c>
      <c r="O100" s="10">
        <v>111</v>
      </c>
      <c r="P100">
        <v>43.71</v>
      </c>
      <c r="Q100" t="s">
        <v>8328</v>
      </c>
      <c r="R100" t="s">
        <v>8329</v>
      </c>
      <c r="S100" s="14">
        <v>40811.120324074072</v>
      </c>
      <c r="T100" s="14">
        <v>40871.161990740737</v>
      </c>
    </row>
    <row r="101" spans="1:20" ht="225" x14ac:dyDescent="0.25">
      <c r="A101">
        <v>1925</v>
      </c>
      <c r="B101" s="3" t="s">
        <v>1926</v>
      </c>
      <c r="C101" s="3" t="s">
        <v>6035</v>
      </c>
      <c r="D101" s="9">
        <v>1500</v>
      </c>
      <c r="E101" s="8">
        <v>1655</v>
      </c>
      <c r="F101" t="s">
        <v>8218</v>
      </c>
      <c r="G101" t="s">
        <v>8223</v>
      </c>
      <c r="H101" t="s">
        <v>8245</v>
      </c>
      <c r="I101">
        <v>1381449600</v>
      </c>
      <c r="J101">
        <v>1379540288</v>
      </c>
      <c r="K101" t="b">
        <v>0</v>
      </c>
      <c r="L101">
        <v>52</v>
      </c>
      <c r="M101" t="b">
        <v>1</v>
      </c>
      <c r="N101" t="s">
        <v>8277</v>
      </c>
      <c r="O101" s="10">
        <v>110</v>
      </c>
      <c r="P101">
        <v>31.83</v>
      </c>
      <c r="Q101" t="s">
        <v>8328</v>
      </c>
      <c r="R101" t="s">
        <v>8329</v>
      </c>
      <c r="S101" s="14">
        <v>41535.90148148148</v>
      </c>
      <c r="T101" s="14">
        <v>41558</v>
      </c>
    </row>
    <row r="102" spans="1:20" ht="300" x14ac:dyDescent="0.25">
      <c r="A102">
        <v>2087</v>
      </c>
      <c r="B102" s="3" t="s">
        <v>2088</v>
      </c>
      <c r="C102" s="3" t="s">
        <v>6197</v>
      </c>
      <c r="D102" s="9">
        <v>1500</v>
      </c>
      <c r="E102" s="8">
        <v>1553</v>
      </c>
      <c r="F102" t="s">
        <v>8218</v>
      </c>
      <c r="G102" t="s">
        <v>8223</v>
      </c>
      <c r="H102" t="s">
        <v>8245</v>
      </c>
      <c r="I102">
        <v>1315457658</v>
      </c>
      <c r="J102">
        <v>1312865658</v>
      </c>
      <c r="K102" t="b">
        <v>0</v>
      </c>
      <c r="L102">
        <v>25</v>
      </c>
      <c r="M102" t="b">
        <v>1</v>
      </c>
      <c r="N102" t="s">
        <v>8277</v>
      </c>
      <c r="O102" s="10">
        <v>104</v>
      </c>
      <c r="P102">
        <v>62.12</v>
      </c>
      <c r="Q102" t="s">
        <v>8328</v>
      </c>
      <c r="R102" t="s">
        <v>8329</v>
      </c>
      <c r="S102" s="14">
        <v>40764.204375000001</v>
      </c>
      <c r="T102" s="14">
        <v>40794.204375000001</v>
      </c>
    </row>
    <row r="103" spans="1:20" ht="270" x14ac:dyDescent="0.25">
      <c r="A103">
        <v>2093</v>
      </c>
      <c r="B103" s="3" t="s">
        <v>2094</v>
      </c>
      <c r="C103" s="3" t="s">
        <v>6203</v>
      </c>
      <c r="D103" s="9">
        <v>1500</v>
      </c>
      <c r="E103" s="8">
        <v>1537</v>
      </c>
      <c r="F103" t="s">
        <v>8218</v>
      </c>
      <c r="G103" t="s">
        <v>8223</v>
      </c>
      <c r="H103" t="s">
        <v>8245</v>
      </c>
      <c r="I103">
        <v>1356211832</v>
      </c>
      <c r="J103">
        <v>1351024232</v>
      </c>
      <c r="K103" t="b">
        <v>0</v>
      </c>
      <c r="L103">
        <v>23</v>
      </c>
      <c r="M103" t="b">
        <v>1</v>
      </c>
      <c r="N103" t="s">
        <v>8277</v>
      </c>
      <c r="O103" s="10">
        <v>102</v>
      </c>
      <c r="P103">
        <v>66.83</v>
      </c>
      <c r="Q103" t="s">
        <v>8328</v>
      </c>
      <c r="R103" t="s">
        <v>8329</v>
      </c>
      <c r="S103" s="14">
        <v>41205.854537037041</v>
      </c>
      <c r="T103" s="14">
        <v>41265.896203703705</v>
      </c>
    </row>
    <row r="104" spans="1:20" ht="285" x14ac:dyDescent="0.25">
      <c r="A104">
        <v>2494</v>
      </c>
      <c r="B104" s="3" t="s">
        <v>2494</v>
      </c>
      <c r="C104" s="3" t="s">
        <v>6604</v>
      </c>
      <c r="D104" s="9">
        <v>1500</v>
      </c>
      <c r="E104" s="8">
        <v>1515.08</v>
      </c>
      <c r="F104" t="s">
        <v>8218</v>
      </c>
      <c r="G104" t="s">
        <v>8223</v>
      </c>
      <c r="H104" t="s">
        <v>8245</v>
      </c>
      <c r="I104">
        <v>1337786944</v>
      </c>
      <c r="J104">
        <v>1335194944</v>
      </c>
      <c r="K104" t="b">
        <v>0</v>
      </c>
      <c r="L104">
        <v>39</v>
      </c>
      <c r="M104" t="b">
        <v>1</v>
      </c>
      <c r="N104" t="s">
        <v>8277</v>
      </c>
      <c r="O104" s="10">
        <v>101</v>
      </c>
      <c r="P104">
        <v>38.85</v>
      </c>
      <c r="Q104" t="s">
        <v>8328</v>
      </c>
      <c r="R104" t="s">
        <v>8329</v>
      </c>
      <c r="S104" s="14">
        <v>41022.645185185182</v>
      </c>
      <c r="T104" s="14">
        <v>41052.645185185182</v>
      </c>
    </row>
    <row r="105" spans="1:20" ht="240" x14ac:dyDescent="0.25">
      <c r="A105">
        <v>2487</v>
      </c>
      <c r="B105" s="3" t="s">
        <v>2487</v>
      </c>
      <c r="C105" s="3" t="s">
        <v>6597</v>
      </c>
      <c r="D105" s="9">
        <v>1500</v>
      </c>
      <c r="E105" s="8">
        <v>1500.76</v>
      </c>
      <c r="F105" t="s">
        <v>8218</v>
      </c>
      <c r="G105" t="s">
        <v>8223</v>
      </c>
      <c r="H105" t="s">
        <v>8245</v>
      </c>
      <c r="I105">
        <v>1338083997</v>
      </c>
      <c r="J105">
        <v>1335491997</v>
      </c>
      <c r="K105" t="b">
        <v>0</v>
      </c>
      <c r="L105">
        <v>38</v>
      </c>
      <c r="M105" t="b">
        <v>1</v>
      </c>
      <c r="N105" t="s">
        <v>8277</v>
      </c>
      <c r="O105" s="10">
        <v>100</v>
      </c>
      <c r="P105">
        <v>39.49</v>
      </c>
      <c r="Q105" t="s">
        <v>8328</v>
      </c>
      <c r="R105" t="s">
        <v>8329</v>
      </c>
      <c r="S105" s="14">
        <v>41026.083298611113</v>
      </c>
      <c r="T105" s="14">
        <v>41056.083298611113</v>
      </c>
    </row>
    <row r="106" spans="1:20" ht="255" x14ac:dyDescent="0.25">
      <c r="A106">
        <v>1898</v>
      </c>
      <c r="B106" s="3" t="s">
        <v>1899</v>
      </c>
      <c r="C106" s="3" t="s">
        <v>6008</v>
      </c>
      <c r="D106" s="9">
        <v>1000</v>
      </c>
      <c r="E106" s="8">
        <v>1445</v>
      </c>
      <c r="F106" t="s">
        <v>8218</v>
      </c>
      <c r="G106" t="s">
        <v>8223</v>
      </c>
      <c r="H106" t="s">
        <v>8245</v>
      </c>
      <c r="I106">
        <v>1454349600</v>
      </c>
      <c r="J106">
        <v>1451277473</v>
      </c>
      <c r="K106" t="b">
        <v>0</v>
      </c>
      <c r="L106">
        <v>21</v>
      </c>
      <c r="M106" t="b">
        <v>1</v>
      </c>
      <c r="N106" t="s">
        <v>8277</v>
      </c>
      <c r="O106" s="10">
        <v>145</v>
      </c>
      <c r="P106">
        <v>68.81</v>
      </c>
      <c r="Q106" t="s">
        <v>8328</v>
      </c>
      <c r="R106" t="s">
        <v>8329</v>
      </c>
      <c r="S106" s="14">
        <v>42366.192974537036</v>
      </c>
      <c r="T106" s="14">
        <v>42401.75</v>
      </c>
    </row>
    <row r="107" spans="1:20" ht="285" x14ac:dyDescent="0.25">
      <c r="A107">
        <v>2469</v>
      </c>
      <c r="B107" s="3" t="s">
        <v>2470</v>
      </c>
      <c r="C107" s="3" t="s">
        <v>6579</v>
      </c>
      <c r="D107" s="9">
        <v>1200</v>
      </c>
      <c r="E107" s="8">
        <v>1364</v>
      </c>
      <c r="F107" t="s">
        <v>8218</v>
      </c>
      <c r="G107" t="s">
        <v>8223</v>
      </c>
      <c r="H107" t="s">
        <v>8245</v>
      </c>
      <c r="I107">
        <v>1297160329</v>
      </c>
      <c r="J107">
        <v>1295000329</v>
      </c>
      <c r="K107" t="b">
        <v>0</v>
      </c>
      <c r="L107">
        <v>47</v>
      </c>
      <c r="M107" t="b">
        <v>1</v>
      </c>
      <c r="N107" t="s">
        <v>8277</v>
      </c>
      <c r="O107" s="10">
        <v>114</v>
      </c>
      <c r="P107">
        <v>29.02</v>
      </c>
      <c r="Q107" t="s">
        <v>8328</v>
      </c>
      <c r="R107" t="s">
        <v>8329</v>
      </c>
      <c r="S107" s="14">
        <v>40557.429733796293</v>
      </c>
      <c r="T107" s="14">
        <v>40582.429733796293</v>
      </c>
    </row>
    <row r="108" spans="1:20" ht="270" x14ac:dyDescent="0.25">
      <c r="A108">
        <v>2102</v>
      </c>
      <c r="B108" s="3" t="s">
        <v>2103</v>
      </c>
      <c r="C108" s="3" t="s">
        <v>6212</v>
      </c>
      <c r="D108" s="9">
        <v>1000</v>
      </c>
      <c r="E108" s="8">
        <v>1360</v>
      </c>
      <c r="F108" t="s">
        <v>8218</v>
      </c>
      <c r="G108" t="s">
        <v>8223</v>
      </c>
      <c r="H108" t="s">
        <v>8245</v>
      </c>
      <c r="I108">
        <v>1304628648</v>
      </c>
      <c r="J108">
        <v>1302036648</v>
      </c>
      <c r="K108" t="b">
        <v>0</v>
      </c>
      <c r="L108">
        <v>38</v>
      </c>
      <c r="M108" t="b">
        <v>1</v>
      </c>
      <c r="N108" t="s">
        <v>8277</v>
      </c>
      <c r="O108" s="10">
        <v>136</v>
      </c>
      <c r="P108">
        <v>35.79</v>
      </c>
      <c r="Q108" t="s">
        <v>8328</v>
      </c>
      <c r="R108" t="s">
        <v>8329</v>
      </c>
      <c r="S108" s="14">
        <v>40638.868611111109</v>
      </c>
      <c r="T108" s="14">
        <v>40668.868611111109</v>
      </c>
    </row>
    <row r="109" spans="1:20" ht="285" x14ac:dyDescent="0.25">
      <c r="A109">
        <v>1884</v>
      </c>
      <c r="B109" s="3" t="s">
        <v>1885</v>
      </c>
      <c r="C109" s="3" t="s">
        <v>5994</v>
      </c>
      <c r="D109" s="9">
        <v>1000</v>
      </c>
      <c r="E109" s="8">
        <v>1351</v>
      </c>
      <c r="F109" t="s">
        <v>8218</v>
      </c>
      <c r="G109" t="s">
        <v>8223</v>
      </c>
      <c r="H109" t="s">
        <v>8245</v>
      </c>
      <c r="I109">
        <v>1354017600</v>
      </c>
      <c r="J109">
        <v>1350967535</v>
      </c>
      <c r="K109" t="b">
        <v>0</v>
      </c>
      <c r="L109">
        <v>26</v>
      </c>
      <c r="M109" t="b">
        <v>1</v>
      </c>
      <c r="N109" t="s">
        <v>8277</v>
      </c>
      <c r="O109" s="10">
        <v>135</v>
      </c>
      <c r="P109">
        <v>51.96</v>
      </c>
      <c r="Q109" t="s">
        <v>8328</v>
      </c>
      <c r="R109" t="s">
        <v>8329</v>
      </c>
      <c r="S109" s="14">
        <v>41205.198321759257</v>
      </c>
      <c r="T109" s="14">
        <v>41240.5</v>
      </c>
    </row>
    <row r="110" spans="1:20" ht="180" x14ac:dyDescent="0.25">
      <c r="A110">
        <v>2118</v>
      </c>
      <c r="B110" s="3" t="s">
        <v>2119</v>
      </c>
      <c r="C110" s="3" t="s">
        <v>6228</v>
      </c>
      <c r="D110" s="9">
        <v>1000</v>
      </c>
      <c r="E110" s="8">
        <v>1346.11</v>
      </c>
      <c r="F110" t="s">
        <v>8218</v>
      </c>
      <c r="G110" t="s">
        <v>8223</v>
      </c>
      <c r="H110" t="s">
        <v>8245</v>
      </c>
      <c r="I110">
        <v>1311538136</v>
      </c>
      <c r="J110">
        <v>1308946136</v>
      </c>
      <c r="K110" t="b">
        <v>0</v>
      </c>
      <c r="L110">
        <v>17</v>
      </c>
      <c r="M110" t="b">
        <v>1</v>
      </c>
      <c r="N110" t="s">
        <v>8277</v>
      </c>
      <c r="O110" s="10">
        <v>135</v>
      </c>
      <c r="P110">
        <v>79.180000000000007</v>
      </c>
      <c r="Q110" t="s">
        <v>8328</v>
      </c>
      <c r="R110" t="s">
        <v>8329</v>
      </c>
      <c r="S110" s="14">
        <v>40718.839537037034</v>
      </c>
      <c r="T110" s="14">
        <v>40748.839537037034</v>
      </c>
    </row>
    <row r="111" spans="1:20" ht="165" x14ac:dyDescent="0.25">
      <c r="A111">
        <v>2477</v>
      </c>
      <c r="B111" s="3" t="s">
        <v>824</v>
      </c>
      <c r="C111" s="3" t="s">
        <v>6587</v>
      </c>
      <c r="D111" s="9">
        <v>750</v>
      </c>
      <c r="E111" s="8">
        <v>1285</v>
      </c>
      <c r="F111" t="s">
        <v>8218</v>
      </c>
      <c r="G111" t="s">
        <v>8223</v>
      </c>
      <c r="H111" t="s">
        <v>8245</v>
      </c>
      <c r="I111">
        <v>1344789345</v>
      </c>
      <c r="J111">
        <v>1340901345</v>
      </c>
      <c r="K111" t="b">
        <v>0</v>
      </c>
      <c r="L111">
        <v>41</v>
      </c>
      <c r="M111" t="b">
        <v>1</v>
      </c>
      <c r="N111" t="s">
        <v>8277</v>
      </c>
      <c r="O111" s="10">
        <v>171</v>
      </c>
      <c r="P111">
        <v>31.34</v>
      </c>
      <c r="Q111" t="s">
        <v>8328</v>
      </c>
      <c r="R111" t="s">
        <v>8329</v>
      </c>
      <c r="S111" s="14">
        <v>41088.691493055558</v>
      </c>
      <c r="T111" s="14">
        <v>41133.691493055558</v>
      </c>
    </row>
    <row r="112" spans="1:20" ht="180" x14ac:dyDescent="0.25">
      <c r="A112">
        <v>1930</v>
      </c>
      <c r="B112" s="3" t="s">
        <v>1931</v>
      </c>
      <c r="C112" s="3" t="s">
        <v>6040</v>
      </c>
      <c r="D112" s="9">
        <v>1000</v>
      </c>
      <c r="E112" s="8">
        <v>1270</v>
      </c>
      <c r="F112" t="s">
        <v>8218</v>
      </c>
      <c r="G112" t="s">
        <v>8223</v>
      </c>
      <c r="H112" t="s">
        <v>8245</v>
      </c>
      <c r="I112">
        <v>1373203482</v>
      </c>
      <c r="J112">
        <v>1368019482</v>
      </c>
      <c r="K112" t="b">
        <v>0</v>
      </c>
      <c r="L112">
        <v>26</v>
      </c>
      <c r="M112" t="b">
        <v>1</v>
      </c>
      <c r="N112" t="s">
        <v>8277</v>
      </c>
      <c r="O112" s="10">
        <v>127</v>
      </c>
      <c r="P112">
        <v>48.85</v>
      </c>
      <c r="Q112" t="s">
        <v>8328</v>
      </c>
      <c r="R112" t="s">
        <v>8329</v>
      </c>
      <c r="S112" s="14">
        <v>41402.558819444443</v>
      </c>
      <c r="T112" s="14">
        <v>41462.558819444443</v>
      </c>
    </row>
    <row r="113" spans="1:20" ht="210" x14ac:dyDescent="0.25">
      <c r="A113">
        <v>2465</v>
      </c>
      <c r="B113" s="3" t="s">
        <v>2466</v>
      </c>
      <c r="C113" s="3" t="s">
        <v>6575</v>
      </c>
      <c r="D113" s="9">
        <v>700</v>
      </c>
      <c r="E113" s="8">
        <v>1261</v>
      </c>
      <c r="F113" t="s">
        <v>8218</v>
      </c>
      <c r="G113" t="s">
        <v>8223</v>
      </c>
      <c r="H113" t="s">
        <v>8245</v>
      </c>
      <c r="I113">
        <v>1348420548</v>
      </c>
      <c r="J113">
        <v>1345828548</v>
      </c>
      <c r="K113" t="b">
        <v>0</v>
      </c>
      <c r="L113">
        <v>48</v>
      </c>
      <c r="M113" t="b">
        <v>1</v>
      </c>
      <c r="N113" t="s">
        <v>8277</v>
      </c>
      <c r="O113" s="10">
        <v>180</v>
      </c>
      <c r="P113">
        <v>26.27</v>
      </c>
      <c r="Q113" t="s">
        <v>8328</v>
      </c>
      <c r="R113" t="s">
        <v>8329</v>
      </c>
      <c r="S113" s="14">
        <v>41145.719305555554</v>
      </c>
      <c r="T113" s="14">
        <v>41175.719305555554</v>
      </c>
    </row>
    <row r="114" spans="1:20" ht="210" x14ac:dyDescent="0.25">
      <c r="A114">
        <v>2483</v>
      </c>
      <c r="B114" s="3" t="s">
        <v>2483</v>
      </c>
      <c r="C114" s="3" t="s">
        <v>6593</v>
      </c>
      <c r="D114" s="9">
        <v>1100</v>
      </c>
      <c r="E114" s="8">
        <v>1251</v>
      </c>
      <c r="F114" t="s">
        <v>8218</v>
      </c>
      <c r="G114" t="s">
        <v>8223</v>
      </c>
      <c r="H114" t="s">
        <v>8245</v>
      </c>
      <c r="I114">
        <v>1335891603</v>
      </c>
      <c r="J114">
        <v>1330711203</v>
      </c>
      <c r="K114" t="b">
        <v>0</v>
      </c>
      <c r="L114">
        <v>19</v>
      </c>
      <c r="M114" t="b">
        <v>1</v>
      </c>
      <c r="N114" t="s">
        <v>8277</v>
      </c>
      <c r="O114" s="10">
        <v>114</v>
      </c>
      <c r="P114">
        <v>65.84</v>
      </c>
      <c r="Q114" t="s">
        <v>8328</v>
      </c>
      <c r="R114" t="s">
        <v>8329</v>
      </c>
      <c r="S114" s="14">
        <v>40970.750034722223</v>
      </c>
      <c r="T114" s="14">
        <v>41030.708368055559</v>
      </c>
    </row>
    <row r="115" spans="1:20" ht="285" x14ac:dyDescent="0.25">
      <c r="A115">
        <v>1886</v>
      </c>
      <c r="B115" s="3" t="s">
        <v>1887</v>
      </c>
      <c r="C115" s="3" t="s">
        <v>5996</v>
      </c>
      <c r="D115" s="9">
        <v>1200</v>
      </c>
      <c r="E115" s="8">
        <v>1225</v>
      </c>
      <c r="F115" t="s">
        <v>8218</v>
      </c>
      <c r="G115" t="s">
        <v>8223</v>
      </c>
      <c r="H115" t="s">
        <v>8245</v>
      </c>
      <c r="I115">
        <v>1415832338</v>
      </c>
      <c r="J115">
        <v>1413236738</v>
      </c>
      <c r="K115" t="b">
        <v>0</v>
      </c>
      <c r="L115">
        <v>29</v>
      </c>
      <c r="M115" t="b">
        <v>1</v>
      </c>
      <c r="N115" t="s">
        <v>8277</v>
      </c>
      <c r="O115" s="10">
        <v>102</v>
      </c>
      <c r="P115">
        <v>42.24</v>
      </c>
      <c r="Q115" t="s">
        <v>8328</v>
      </c>
      <c r="R115" t="s">
        <v>8329</v>
      </c>
      <c r="S115" s="14">
        <v>41925.906689814816</v>
      </c>
      <c r="T115" s="14">
        <v>41955.94835648148</v>
      </c>
    </row>
    <row r="116" spans="1:20" ht="285" x14ac:dyDescent="0.25">
      <c r="A116">
        <v>1899</v>
      </c>
      <c r="B116" s="3" t="s">
        <v>1900</v>
      </c>
      <c r="C116" s="3" t="s">
        <v>6009</v>
      </c>
      <c r="D116" s="9">
        <v>900</v>
      </c>
      <c r="E116" s="8">
        <v>1200</v>
      </c>
      <c r="F116" t="s">
        <v>8218</v>
      </c>
      <c r="G116" t="s">
        <v>8223</v>
      </c>
      <c r="H116" t="s">
        <v>8245</v>
      </c>
      <c r="I116">
        <v>1427319366</v>
      </c>
      <c r="J116">
        <v>1424730966</v>
      </c>
      <c r="K116" t="b">
        <v>0</v>
      </c>
      <c r="L116">
        <v>42</v>
      </c>
      <c r="M116" t="b">
        <v>1</v>
      </c>
      <c r="N116" t="s">
        <v>8277</v>
      </c>
      <c r="O116" s="10">
        <v>133</v>
      </c>
      <c r="P116">
        <v>28.57</v>
      </c>
      <c r="Q116" t="s">
        <v>8328</v>
      </c>
      <c r="R116" t="s">
        <v>8329</v>
      </c>
      <c r="S116" s="14">
        <v>42058.941736111112</v>
      </c>
      <c r="T116" s="14">
        <v>42088.90006944444</v>
      </c>
    </row>
    <row r="117" spans="1:20" ht="210" x14ac:dyDescent="0.25">
      <c r="A117">
        <v>2467</v>
      </c>
      <c r="B117" s="3" t="s">
        <v>2468</v>
      </c>
      <c r="C117" s="3" t="s">
        <v>6577</v>
      </c>
      <c r="D117" s="9">
        <v>1000</v>
      </c>
      <c r="E117" s="8">
        <v>1185</v>
      </c>
      <c r="F117" t="s">
        <v>8218</v>
      </c>
      <c r="G117" t="s">
        <v>8223</v>
      </c>
      <c r="H117" t="s">
        <v>8245</v>
      </c>
      <c r="I117">
        <v>1336669200</v>
      </c>
      <c r="J117">
        <v>1335473931</v>
      </c>
      <c r="K117" t="b">
        <v>0</v>
      </c>
      <c r="L117">
        <v>43</v>
      </c>
      <c r="M117" t="b">
        <v>1</v>
      </c>
      <c r="N117" t="s">
        <v>8277</v>
      </c>
      <c r="O117" s="10">
        <v>119</v>
      </c>
      <c r="P117">
        <v>27.56</v>
      </c>
      <c r="Q117" t="s">
        <v>8328</v>
      </c>
      <c r="R117" t="s">
        <v>8329</v>
      </c>
      <c r="S117" s="14">
        <v>41025.874201388891</v>
      </c>
      <c r="T117" s="14">
        <v>41039.708333333336</v>
      </c>
    </row>
    <row r="118" spans="1:20" ht="90" x14ac:dyDescent="0.25">
      <c r="A118">
        <v>1894</v>
      </c>
      <c r="B118" s="3" t="s">
        <v>1895</v>
      </c>
      <c r="C118" s="3" t="s">
        <v>6004</v>
      </c>
      <c r="D118" s="9">
        <v>1000</v>
      </c>
      <c r="E118" s="8">
        <v>1145</v>
      </c>
      <c r="F118" t="s">
        <v>8218</v>
      </c>
      <c r="G118" t="s">
        <v>8223</v>
      </c>
      <c r="H118" t="s">
        <v>8245</v>
      </c>
      <c r="I118">
        <v>1329082983</v>
      </c>
      <c r="J118">
        <v>1326404583</v>
      </c>
      <c r="K118" t="b">
        <v>0</v>
      </c>
      <c r="L118">
        <v>20</v>
      </c>
      <c r="M118" t="b">
        <v>1</v>
      </c>
      <c r="N118" t="s">
        <v>8277</v>
      </c>
      <c r="O118" s="10">
        <v>115</v>
      </c>
      <c r="P118">
        <v>57.25</v>
      </c>
      <c r="Q118" t="s">
        <v>8328</v>
      </c>
      <c r="R118" t="s">
        <v>8329</v>
      </c>
      <c r="S118" s="14">
        <v>40920.904895833337</v>
      </c>
      <c r="T118" s="14">
        <v>40951.904895833337</v>
      </c>
    </row>
    <row r="119" spans="1:20" ht="270" x14ac:dyDescent="0.25">
      <c r="A119">
        <v>1937</v>
      </c>
      <c r="B119" s="3" t="s">
        <v>1938</v>
      </c>
      <c r="C119" s="3" t="s">
        <v>6047</v>
      </c>
      <c r="D119" s="9">
        <v>600</v>
      </c>
      <c r="E119" s="8">
        <v>1123.47</v>
      </c>
      <c r="F119" t="s">
        <v>8218</v>
      </c>
      <c r="G119" t="s">
        <v>8223</v>
      </c>
      <c r="H119" t="s">
        <v>8245</v>
      </c>
      <c r="I119">
        <v>1339732740</v>
      </c>
      <c r="J119">
        <v>1338346281</v>
      </c>
      <c r="K119" t="b">
        <v>0</v>
      </c>
      <c r="L119">
        <v>29</v>
      </c>
      <c r="M119" t="b">
        <v>1</v>
      </c>
      <c r="N119" t="s">
        <v>8277</v>
      </c>
      <c r="O119" s="10">
        <v>187</v>
      </c>
      <c r="P119">
        <v>38.74</v>
      </c>
      <c r="Q119" t="s">
        <v>8328</v>
      </c>
      <c r="R119" t="s">
        <v>8329</v>
      </c>
      <c r="S119" s="14">
        <v>41059.118993055556</v>
      </c>
      <c r="T119" s="14">
        <v>41075.165972222225</v>
      </c>
    </row>
    <row r="120" spans="1:20" ht="255" x14ac:dyDescent="0.25">
      <c r="A120">
        <v>1940</v>
      </c>
      <c r="B120" s="3" t="s">
        <v>1941</v>
      </c>
      <c r="C120" s="3" t="s">
        <v>6050</v>
      </c>
      <c r="D120" s="9">
        <v>650</v>
      </c>
      <c r="E120" s="8">
        <v>1111</v>
      </c>
      <c r="F120" t="s">
        <v>8218</v>
      </c>
      <c r="G120" t="s">
        <v>8223</v>
      </c>
      <c r="H120" t="s">
        <v>8245</v>
      </c>
      <c r="I120">
        <v>1308110340</v>
      </c>
      <c r="J120">
        <v>1304770233</v>
      </c>
      <c r="K120" t="b">
        <v>0</v>
      </c>
      <c r="L120">
        <v>31</v>
      </c>
      <c r="M120" t="b">
        <v>1</v>
      </c>
      <c r="N120" t="s">
        <v>8277</v>
      </c>
      <c r="O120" s="10">
        <v>171</v>
      </c>
      <c r="P120">
        <v>35.840000000000003</v>
      </c>
      <c r="Q120" t="s">
        <v>8328</v>
      </c>
      <c r="R120" t="s">
        <v>8329</v>
      </c>
      <c r="S120" s="14">
        <v>40670.507326388892</v>
      </c>
      <c r="T120" s="14">
        <v>40709.165972222225</v>
      </c>
    </row>
    <row r="121" spans="1:20" ht="270" x14ac:dyDescent="0.25">
      <c r="A121">
        <v>2498</v>
      </c>
      <c r="B121" s="3" t="s">
        <v>2498</v>
      </c>
      <c r="C121" s="3" t="s">
        <v>6608</v>
      </c>
      <c r="D121" s="9">
        <v>1000</v>
      </c>
      <c r="E121" s="8">
        <v>1056</v>
      </c>
      <c r="F121" t="s">
        <v>8218</v>
      </c>
      <c r="G121" t="s">
        <v>8223</v>
      </c>
      <c r="H121" t="s">
        <v>8245</v>
      </c>
      <c r="I121">
        <v>1422400387</v>
      </c>
      <c r="J121">
        <v>1421190787</v>
      </c>
      <c r="K121" t="b">
        <v>0</v>
      </c>
      <c r="L121">
        <v>20</v>
      </c>
      <c r="M121" t="b">
        <v>1</v>
      </c>
      <c r="N121" t="s">
        <v>8277</v>
      </c>
      <c r="O121" s="10">
        <v>106</v>
      </c>
      <c r="P121">
        <v>52.8</v>
      </c>
      <c r="Q121" t="s">
        <v>8328</v>
      </c>
      <c r="R121" t="s">
        <v>8329</v>
      </c>
      <c r="S121" s="14">
        <v>42017.967442129629</v>
      </c>
      <c r="T121" s="14">
        <v>42031.967442129629</v>
      </c>
    </row>
    <row r="122" spans="1:20" ht="225" x14ac:dyDescent="0.25">
      <c r="A122">
        <v>1883</v>
      </c>
      <c r="B122" s="3" t="s">
        <v>1884</v>
      </c>
      <c r="C122" s="3" t="s">
        <v>5993</v>
      </c>
      <c r="D122" s="9">
        <v>999</v>
      </c>
      <c r="E122" s="8">
        <v>1047</v>
      </c>
      <c r="F122" t="s">
        <v>8218</v>
      </c>
      <c r="G122" t="s">
        <v>8223</v>
      </c>
      <c r="H122" t="s">
        <v>8245</v>
      </c>
      <c r="I122">
        <v>1333921508</v>
      </c>
      <c r="J122">
        <v>1331333108</v>
      </c>
      <c r="K122" t="b">
        <v>0</v>
      </c>
      <c r="L122">
        <v>32</v>
      </c>
      <c r="M122" t="b">
        <v>1</v>
      </c>
      <c r="N122" t="s">
        <v>8277</v>
      </c>
      <c r="O122" s="10">
        <v>105</v>
      </c>
      <c r="P122">
        <v>32.72</v>
      </c>
      <c r="Q122" t="s">
        <v>8328</v>
      </c>
      <c r="R122" t="s">
        <v>8329</v>
      </c>
      <c r="S122" s="14">
        <v>40977.948009259257</v>
      </c>
      <c r="T122" s="14">
        <v>41007.906342592592</v>
      </c>
    </row>
    <row r="123" spans="1:20" ht="240" x14ac:dyDescent="0.25">
      <c r="A123">
        <v>2104</v>
      </c>
      <c r="B123" s="3" t="s">
        <v>2105</v>
      </c>
      <c r="C123" s="3" t="s">
        <v>6214</v>
      </c>
      <c r="D123" s="9">
        <v>800</v>
      </c>
      <c r="E123" s="8">
        <v>1036</v>
      </c>
      <c r="F123" t="s">
        <v>8218</v>
      </c>
      <c r="G123" t="s">
        <v>8223</v>
      </c>
      <c r="H123" t="s">
        <v>8245</v>
      </c>
      <c r="I123">
        <v>1369958400</v>
      </c>
      <c r="J123">
        <v>1367286434</v>
      </c>
      <c r="K123" t="b">
        <v>0</v>
      </c>
      <c r="L123">
        <v>37</v>
      </c>
      <c r="M123" t="b">
        <v>1</v>
      </c>
      <c r="N123" t="s">
        <v>8277</v>
      </c>
      <c r="O123" s="10">
        <v>130</v>
      </c>
      <c r="P123">
        <v>28</v>
      </c>
      <c r="Q123" t="s">
        <v>8328</v>
      </c>
      <c r="R123" t="s">
        <v>8329</v>
      </c>
      <c r="S123" s="14">
        <v>41394.074467592596</v>
      </c>
      <c r="T123" s="14">
        <v>41425</v>
      </c>
    </row>
    <row r="124" spans="1:20" ht="225" x14ac:dyDescent="0.25">
      <c r="A124">
        <v>2470</v>
      </c>
      <c r="B124" s="3" t="s">
        <v>2471</v>
      </c>
      <c r="C124" s="3" t="s">
        <v>6580</v>
      </c>
      <c r="D124" s="9">
        <v>1000</v>
      </c>
      <c r="E124" s="8">
        <v>1031.6400000000001</v>
      </c>
      <c r="F124" t="s">
        <v>8218</v>
      </c>
      <c r="G124" t="s">
        <v>8223</v>
      </c>
      <c r="H124" t="s">
        <v>8245</v>
      </c>
      <c r="I124">
        <v>1337824055</v>
      </c>
      <c r="J124">
        <v>1335232055</v>
      </c>
      <c r="K124" t="b">
        <v>0</v>
      </c>
      <c r="L124">
        <v>36</v>
      </c>
      <c r="M124" t="b">
        <v>1</v>
      </c>
      <c r="N124" t="s">
        <v>8277</v>
      </c>
      <c r="O124" s="10">
        <v>103</v>
      </c>
      <c r="P124">
        <v>28.66</v>
      </c>
      <c r="Q124" t="s">
        <v>8328</v>
      </c>
      <c r="R124" t="s">
        <v>8329</v>
      </c>
      <c r="S124" s="14">
        <v>41023.07471064815</v>
      </c>
      <c r="T124" s="14">
        <v>41053.07471064815</v>
      </c>
    </row>
    <row r="125" spans="1:20" ht="285" x14ac:dyDescent="0.25">
      <c r="A125">
        <v>2482</v>
      </c>
      <c r="B125" s="3" t="s">
        <v>2482</v>
      </c>
      <c r="C125" s="3" t="s">
        <v>6592</v>
      </c>
      <c r="D125" s="9">
        <v>1000</v>
      </c>
      <c r="E125" s="8">
        <v>1001</v>
      </c>
      <c r="F125" t="s">
        <v>8218</v>
      </c>
      <c r="G125" t="s">
        <v>8223</v>
      </c>
      <c r="H125" t="s">
        <v>8245</v>
      </c>
      <c r="I125">
        <v>1312224383</v>
      </c>
      <c r="J125">
        <v>1308336383</v>
      </c>
      <c r="K125" t="b">
        <v>0</v>
      </c>
      <c r="L125">
        <v>25</v>
      </c>
      <c r="M125" t="b">
        <v>1</v>
      </c>
      <c r="N125" t="s">
        <v>8277</v>
      </c>
      <c r="O125" s="10">
        <v>100</v>
      </c>
      <c r="P125">
        <v>40.04</v>
      </c>
      <c r="Q125" t="s">
        <v>8328</v>
      </c>
      <c r="R125" t="s">
        <v>8329</v>
      </c>
      <c r="S125" s="14">
        <v>40711.782210648147</v>
      </c>
      <c r="T125" s="14">
        <v>40756.782210648147</v>
      </c>
    </row>
    <row r="126" spans="1:20" ht="285" x14ac:dyDescent="0.25">
      <c r="A126">
        <v>2083</v>
      </c>
      <c r="B126" s="3" t="s">
        <v>2084</v>
      </c>
      <c r="C126" s="3" t="s">
        <v>6193</v>
      </c>
      <c r="D126" s="9">
        <v>750</v>
      </c>
      <c r="E126" s="8">
        <v>850</v>
      </c>
      <c r="F126" t="s">
        <v>8218</v>
      </c>
      <c r="G126" t="s">
        <v>8223</v>
      </c>
      <c r="H126" t="s">
        <v>8245</v>
      </c>
      <c r="I126">
        <v>1338830395</v>
      </c>
      <c r="J126">
        <v>1336238395</v>
      </c>
      <c r="K126" t="b">
        <v>0</v>
      </c>
      <c r="L126">
        <v>25</v>
      </c>
      <c r="M126" t="b">
        <v>1</v>
      </c>
      <c r="N126" t="s">
        <v>8277</v>
      </c>
      <c r="O126" s="10">
        <v>113</v>
      </c>
      <c r="P126">
        <v>34</v>
      </c>
      <c r="Q126" t="s">
        <v>8328</v>
      </c>
      <c r="R126" t="s">
        <v>8329</v>
      </c>
      <c r="S126" s="14">
        <v>41034.72216435185</v>
      </c>
      <c r="T126" s="14">
        <v>41064.72216435185</v>
      </c>
    </row>
    <row r="127" spans="1:20" ht="315" x14ac:dyDescent="0.25">
      <c r="A127">
        <v>2100</v>
      </c>
      <c r="B127" s="3" t="s">
        <v>2101</v>
      </c>
      <c r="C127" s="3" t="s">
        <v>6210</v>
      </c>
      <c r="D127" s="9">
        <v>600</v>
      </c>
      <c r="E127" s="8">
        <v>820</v>
      </c>
      <c r="F127" t="s">
        <v>8218</v>
      </c>
      <c r="G127" t="s">
        <v>8223</v>
      </c>
      <c r="H127" t="s">
        <v>8245</v>
      </c>
      <c r="I127">
        <v>1341028740</v>
      </c>
      <c r="J127">
        <v>1339704141</v>
      </c>
      <c r="K127" t="b">
        <v>0</v>
      </c>
      <c r="L127">
        <v>27</v>
      </c>
      <c r="M127" t="b">
        <v>1</v>
      </c>
      <c r="N127" t="s">
        <v>8277</v>
      </c>
      <c r="O127" s="10">
        <v>137</v>
      </c>
      <c r="P127">
        <v>30.37</v>
      </c>
      <c r="Q127" t="s">
        <v>8328</v>
      </c>
      <c r="R127" t="s">
        <v>8329</v>
      </c>
      <c r="S127" s="14">
        <v>41074.834965277776</v>
      </c>
      <c r="T127" s="14">
        <v>41090.165972222225</v>
      </c>
    </row>
    <row r="128" spans="1:20" ht="285" x14ac:dyDescent="0.25">
      <c r="A128">
        <v>2486</v>
      </c>
      <c r="B128" s="3" t="s">
        <v>2486</v>
      </c>
      <c r="C128" s="3" t="s">
        <v>6596</v>
      </c>
      <c r="D128" s="9">
        <v>300</v>
      </c>
      <c r="E128" s="8">
        <v>797</v>
      </c>
      <c r="F128" t="s">
        <v>8218</v>
      </c>
      <c r="G128" t="s">
        <v>8223</v>
      </c>
      <c r="H128" t="s">
        <v>8245</v>
      </c>
      <c r="I128">
        <v>1335113976</v>
      </c>
      <c r="J128">
        <v>1332521976</v>
      </c>
      <c r="K128" t="b">
        <v>0</v>
      </c>
      <c r="L128">
        <v>30</v>
      </c>
      <c r="M128" t="b">
        <v>1</v>
      </c>
      <c r="N128" t="s">
        <v>8277</v>
      </c>
      <c r="O128" s="10">
        <v>266</v>
      </c>
      <c r="P128">
        <v>26.57</v>
      </c>
      <c r="Q128" t="s">
        <v>8328</v>
      </c>
      <c r="R128" t="s">
        <v>8329</v>
      </c>
      <c r="S128" s="14">
        <v>40991.708055555559</v>
      </c>
      <c r="T128" s="14">
        <v>41021.708055555559</v>
      </c>
    </row>
    <row r="129" spans="1:20" ht="150" x14ac:dyDescent="0.25">
      <c r="A129">
        <v>2492</v>
      </c>
      <c r="B129" s="3" t="s">
        <v>2492</v>
      </c>
      <c r="C129" s="3" t="s">
        <v>6602</v>
      </c>
      <c r="D129" s="9">
        <v>600</v>
      </c>
      <c r="E129" s="8">
        <v>750</v>
      </c>
      <c r="F129" t="s">
        <v>8218</v>
      </c>
      <c r="G129" t="s">
        <v>8223</v>
      </c>
      <c r="H129" t="s">
        <v>8245</v>
      </c>
      <c r="I129">
        <v>1339840740</v>
      </c>
      <c r="J129">
        <v>1335397188</v>
      </c>
      <c r="K129" t="b">
        <v>0</v>
      </c>
      <c r="L129">
        <v>27</v>
      </c>
      <c r="M129" t="b">
        <v>1</v>
      </c>
      <c r="N129" t="s">
        <v>8277</v>
      </c>
      <c r="O129" s="10">
        <v>125</v>
      </c>
      <c r="P129">
        <v>27.78</v>
      </c>
      <c r="Q129" t="s">
        <v>8328</v>
      </c>
      <c r="R129" t="s">
        <v>8329</v>
      </c>
      <c r="S129" s="14">
        <v>41024.985972222225</v>
      </c>
      <c r="T129" s="14">
        <v>41076.415972222225</v>
      </c>
    </row>
    <row r="130" spans="1:20" ht="225" x14ac:dyDescent="0.25">
      <c r="A130">
        <v>1892</v>
      </c>
      <c r="B130" s="3" t="s">
        <v>1893</v>
      </c>
      <c r="C130" s="3" t="s">
        <v>6002</v>
      </c>
      <c r="D130" s="9">
        <v>500</v>
      </c>
      <c r="E130" s="8">
        <v>683</v>
      </c>
      <c r="F130" t="s">
        <v>8218</v>
      </c>
      <c r="G130" t="s">
        <v>8223</v>
      </c>
      <c r="H130" t="s">
        <v>8245</v>
      </c>
      <c r="I130">
        <v>1307459881</v>
      </c>
      <c r="J130">
        <v>1304867881</v>
      </c>
      <c r="K130" t="b">
        <v>0</v>
      </c>
      <c r="L130">
        <v>26</v>
      </c>
      <c r="M130" t="b">
        <v>1</v>
      </c>
      <c r="N130" t="s">
        <v>8277</v>
      </c>
      <c r="O130" s="10">
        <v>137</v>
      </c>
      <c r="P130">
        <v>26.27</v>
      </c>
      <c r="Q130" t="s">
        <v>8328</v>
      </c>
      <c r="R130" t="s">
        <v>8329</v>
      </c>
      <c r="S130" s="14">
        <v>40671.637511574074</v>
      </c>
      <c r="T130" s="14">
        <v>40701.637511574074</v>
      </c>
    </row>
    <row r="131" spans="1:20" ht="270" x14ac:dyDescent="0.25">
      <c r="A131">
        <v>2500</v>
      </c>
      <c r="B131" s="3" t="s">
        <v>2500</v>
      </c>
      <c r="C131" s="3" t="s">
        <v>6610</v>
      </c>
      <c r="D131" s="9">
        <v>600</v>
      </c>
      <c r="E131" s="8">
        <v>680</v>
      </c>
      <c r="F131" t="s">
        <v>8218</v>
      </c>
      <c r="G131" t="s">
        <v>8223</v>
      </c>
      <c r="H131" t="s">
        <v>8245</v>
      </c>
      <c r="I131">
        <v>1340476375</v>
      </c>
      <c r="J131">
        <v>1337884375</v>
      </c>
      <c r="K131" t="b">
        <v>0</v>
      </c>
      <c r="L131">
        <v>29</v>
      </c>
      <c r="M131" t="b">
        <v>1</v>
      </c>
      <c r="N131" t="s">
        <v>8277</v>
      </c>
      <c r="O131" s="10">
        <v>113</v>
      </c>
      <c r="P131">
        <v>23.45</v>
      </c>
      <c r="Q131" t="s">
        <v>8328</v>
      </c>
      <c r="R131" t="s">
        <v>8329</v>
      </c>
      <c r="S131" s="14">
        <v>41053.772858796299</v>
      </c>
      <c r="T131" s="14">
        <v>41083.772858796299</v>
      </c>
    </row>
    <row r="132" spans="1:20" ht="300" x14ac:dyDescent="0.25">
      <c r="A132">
        <v>2471</v>
      </c>
      <c r="B132" s="3" t="s">
        <v>2472</v>
      </c>
      <c r="C132" s="3" t="s">
        <v>6581</v>
      </c>
      <c r="D132" s="9">
        <v>500</v>
      </c>
      <c r="E132" s="8">
        <v>640</v>
      </c>
      <c r="F132" t="s">
        <v>8218</v>
      </c>
      <c r="G132" t="s">
        <v>8223</v>
      </c>
      <c r="H132" t="s">
        <v>8245</v>
      </c>
      <c r="I132">
        <v>1327535392</v>
      </c>
      <c r="J132">
        <v>1324079392</v>
      </c>
      <c r="K132" t="b">
        <v>0</v>
      </c>
      <c r="L132">
        <v>17</v>
      </c>
      <c r="M132" t="b">
        <v>1</v>
      </c>
      <c r="N132" t="s">
        <v>8277</v>
      </c>
      <c r="O132" s="10">
        <v>128</v>
      </c>
      <c r="P132">
        <v>37.65</v>
      </c>
      <c r="Q132" t="s">
        <v>8328</v>
      </c>
      <c r="R132" t="s">
        <v>8329</v>
      </c>
      <c r="S132" s="14">
        <v>40893.992962962962</v>
      </c>
      <c r="T132" s="14">
        <v>40933.992962962962</v>
      </c>
    </row>
    <row r="133" spans="1:20" ht="75" x14ac:dyDescent="0.25">
      <c r="A133">
        <v>1927</v>
      </c>
      <c r="B133" s="3" t="s">
        <v>1928</v>
      </c>
      <c r="C133" s="3" t="s">
        <v>6037</v>
      </c>
      <c r="D133" s="9">
        <v>600</v>
      </c>
      <c r="E133" s="8">
        <v>620</v>
      </c>
      <c r="F133" t="s">
        <v>8218</v>
      </c>
      <c r="G133" t="s">
        <v>8223</v>
      </c>
      <c r="H133" t="s">
        <v>8245</v>
      </c>
      <c r="I133">
        <v>1331182740</v>
      </c>
      <c r="J133">
        <v>1329856839</v>
      </c>
      <c r="K133" t="b">
        <v>0</v>
      </c>
      <c r="L133">
        <v>11</v>
      </c>
      <c r="M133" t="b">
        <v>1</v>
      </c>
      <c r="N133" t="s">
        <v>8277</v>
      </c>
      <c r="O133" s="10">
        <v>103</v>
      </c>
      <c r="P133">
        <v>56.36</v>
      </c>
      <c r="Q133" t="s">
        <v>8328</v>
      </c>
      <c r="R133" t="s">
        <v>8329</v>
      </c>
      <c r="S133" s="14">
        <v>40960.861562500002</v>
      </c>
      <c r="T133" s="14">
        <v>40976.207638888889</v>
      </c>
    </row>
    <row r="134" spans="1:20" ht="240" x14ac:dyDescent="0.25">
      <c r="A134">
        <v>2096</v>
      </c>
      <c r="B134" s="3" t="s">
        <v>2097</v>
      </c>
      <c r="C134" s="3" t="s">
        <v>6206</v>
      </c>
      <c r="D134" s="9">
        <v>600</v>
      </c>
      <c r="E134" s="8">
        <v>610</v>
      </c>
      <c r="F134" t="s">
        <v>8218</v>
      </c>
      <c r="G134" t="s">
        <v>8223</v>
      </c>
      <c r="H134" t="s">
        <v>8245</v>
      </c>
      <c r="I134">
        <v>1351223940</v>
      </c>
      <c r="J134">
        <v>1349892735</v>
      </c>
      <c r="K134" t="b">
        <v>0</v>
      </c>
      <c r="L134">
        <v>14</v>
      </c>
      <c r="M134" t="b">
        <v>1</v>
      </c>
      <c r="N134" t="s">
        <v>8277</v>
      </c>
      <c r="O134" s="10">
        <v>102</v>
      </c>
      <c r="P134">
        <v>43.57</v>
      </c>
      <c r="Q134" t="s">
        <v>8328</v>
      </c>
      <c r="R134" t="s">
        <v>8329</v>
      </c>
      <c r="S134" s="14">
        <v>41192.758506944447</v>
      </c>
      <c r="T134" s="14">
        <v>41208.165972222225</v>
      </c>
    </row>
    <row r="135" spans="1:20" ht="255" x14ac:dyDescent="0.25">
      <c r="A135">
        <v>2490</v>
      </c>
      <c r="B135" s="3" t="s">
        <v>2490</v>
      </c>
      <c r="C135" s="3" t="s">
        <v>6600</v>
      </c>
      <c r="D135" s="9">
        <v>500</v>
      </c>
      <c r="E135" s="8">
        <v>607</v>
      </c>
      <c r="F135" t="s">
        <v>8218</v>
      </c>
      <c r="G135" t="s">
        <v>8223</v>
      </c>
      <c r="H135" t="s">
        <v>8245</v>
      </c>
      <c r="I135">
        <v>1340429276</v>
      </c>
      <c r="J135">
        <v>1335245276</v>
      </c>
      <c r="K135" t="b">
        <v>0</v>
      </c>
      <c r="L135">
        <v>16</v>
      </c>
      <c r="M135" t="b">
        <v>1</v>
      </c>
      <c r="N135" t="s">
        <v>8277</v>
      </c>
      <c r="O135" s="10">
        <v>121</v>
      </c>
      <c r="P135">
        <v>37.94</v>
      </c>
      <c r="Q135" t="s">
        <v>8328</v>
      </c>
      <c r="R135" t="s">
        <v>8329</v>
      </c>
      <c r="S135" s="14">
        <v>41023.227731481478</v>
      </c>
      <c r="T135" s="14">
        <v>41083.227731481478</v>
      </c>
    </row>
    <row r="136" spans="1:20" ht="300" x14ac:dyDescent="0.25">
      <c r="A136">
        <v>1896</v>
      </c>
      <c r="B136" s="3" t="s">
        <v>1897</v>
      </c>
      <c r="C136" s="3" t="s">
        <v>6006</v>
      </c>
      <c r="D136" s="9">
        <v>451</v>
      </c>
      <c r="E136" s="8">
        <v>559</v>
      </c>
      <c r="F136" t="s">
        <v>8218</v>
      </c>
      <c r="G136" t="s">
        <v>8223</v>
      </c>
      <c r="H136" t="s">
        <v>8245</v>
      </c>
      <c r="I136">
        <v>1334250165</v>
      </c>
      <c r="J136">
        <v>1331658165</v>
      </c>
      <c r="K136" t="b">
        <v>0</v>
      </c>
      <c r="L136">
        <v>13</v>
      </c>
      <c r="M136" t="b">
        <v>1</v>
      </c>
      <c r="N136" t="s">
        <v>8277</v>
      </c>
      <c r="O136" s="10">
        <v>124</v>
      </c>
      <c r="P136">
        <v>43</v>
      </c>
      <c r="Q136" t="s">
        <v>8328</v>
      </c>
      <c r="R136" t="s">
        <v>8329</v>
      </c>
      <c r="S136" s="14">
        <v>40981.710243055553</v>
      </c>
      <c r="T136" s="14">
        <v>41011.710243055553</v>
      </c>
    </row>
    <row r="137" spans="1:20" ht="255" x14ac:dyDescent="0.25">
      <c r="A137">
        <v>2491</v>
      </c>
      <c r="B137" s="3" t="s">
        <v>2491</v>
      </c>
      <c r="C137" s="3" t="s">
        <v>6601</v>
      </c>
      <c r="D137" s="9">
        <v>500</v>
      </c>
      <c r="E137" s="8">
        <v>516</v>
      </c>
      <c r="F137" t="s">
        <v>8218</v>
      </c>
      <c r="G137" t="s">
        <v>8223</v>
      </c>
      <c r="H137" t="s">
        <v>8245</v>
      </c>
      <c r="I137">
        <v>1295142660</v>
      </c>
      <c r="J137">
        <v>1293739714</v>
      </c>
      <c r="K137" t="b">
        <v>0</v>
      </c>
      <c r="L137">
        <v>10</v>
      </c>
      <c r="M137" t="b">
        <v>1</v>
      </c>
      <c r="N137" t="s">
        <v>8277</v>
      </c>
      <c r="O137" s="10">
        <v>103</v>
      </c>
      <c r="P137">
        <v>51.6</v>
      </c>
      <c r="Q137" t="s">
        <v>8328</v>
      </c>
      <c r="R137" t="s">
        <v>8329</v>
      </c>
      <c r="S137" s="14">
        <v>40542.839282407411</v>
      </c>
      <c r="T137" s="14">
        <v>40559.07708333333</v>
      </c>
    </row>
    <row r="138" spans="1:20" ht="240" x14ac:dyDescent="0.25">
      <c r="A138">
        <v>2317</v>
      </c>
      <c r="B138" s="3" t="s">
        <v>2318</v>
      </c>
      <c r="C138" s="3" t="s">
        <v>6427</v>
      </c>
      <c r="D138" s="9">
        <v>400</v>
      </c>
      <c r="E138" s="8">
        <v>416</v>
      </c>
      <c r="F138" t="s">
        <v>8218</v>
      </c>
      <c r="G138" t="s">
        <v>8223</v>
      </c>
      <c r="H138" t="s">
        <v>8245</v>
      </c>
      <c r="I138">
        <v>1266210000</v>
      </c>
      <c r="J138">
        <v>1263474049</v>
      </c>
      <c r="K138" t="b">
        <v>1</v>
      </c>
      <c r="L138">
        <v>22</v>
      </c>
      <c r="M138" t="b">
        <v>1</v>
      </c>
      <c r="N138" t="s">
        <v>8277</v>
      </c>
      <c r="O138" s="10">
        <v>104</v>
      </c>
      <c r="P138">
        <v>18.91</v>
      </c>
      <c r="Q138" t="s">
        <v>8328</v>
      </c>
      <c r="R138" t="s">
        <v>8329</v>
      </c>
      <c r="S138" s="14">
        <v>40192.542233796295</v>
      </c>
      <c r="T138" s="14">
        <v>40224.208333333336</v>
      </c>
    </row>
    <row r="139" spans="1:20" ht="210" x14ac:dyDescent="0.25">
      <c r="A139">
        <v>2479</v>
      </c>
      <c r="B139" s="3" t="s">
        <v>2479</v>
      </c>
      <c r="C139" s="3" t="s">
        <v>6589</v>
      </c>
      <c r="D139" s="9">
        <v>300</v>
      </c>
      <c r="E139" s="8">
        <v>400.33</v>
      </c>
      <c r="F139" t="s">
        <v>8218</v>
      </c>
      <c r="G139" t="s">
        <v>8223</v>
      </c>
      <c r="H139" t="s">
        <v>8245</v>
      </c>
      <c r="I139">
        <v>1343440800</v>
      </c>
      <c r="J139">
        <v>1342545994</v>
      </c>
      <c r="K139" t="b">
        <v>0</v>
      </c>
      <c r="L139">
        <v>16</v>
      </c>
      <c r="M139" t="b">
        <v>1</v>
      </c>
      <c r="N139" t="s">
        <v>8277</v>
      </c>
      <c r="O139" s="10">
        <v>133</v>
      </c>
      <c r="P139">
        <v>25.02</v>
      </c>
      <c r="Q139" t="s">
        <v>8328</v>
      </c>
      <c r="R139" t="s">
        <v>8329</v>
      </c>
      <c r="S139" s="14">
        <v>41107.726782407408</v>
      </c>
      <c r="T139" s="14">
        <v>41118.083333333336</v>
      </c>
    </row>
    <row r="140" spans="1:20" ht="210" x14ac:dyDescent="0.25">
      <c r="A140">
        <v>1923</v>
      </c>
      <c r="B140" s="3" t="s">
        <v>1924</v>
      </c>
      <c r="C140" s="3" t="s">
        <v>6033</v>
      </c>
      <c r="D140" s="9">
        <v>125</v>
      </c>
      <c r="E140" s="8">
        <v>301</v>
      </c>
      <c r="F140" t="s">
        <v>8218</v>
      </c>
      <c r="G140" t="s">
        <v>8223</v>
      </c>
      <c r="H140" t="s">
        <v>8245</v>
      </c>
      <c r="I140">
        <v>1317099540</v>
      </c>
      <c r="J140">
        <v>1313612532</v>
      </c>
      <c r="K140" t="b">
        <v>0</v>
      </c>
      <c r="L140">
        <v>13</v>
      </c>
      <c r="M140" t="b">
        <v>1</v>
      </c>
      <c r="N140" t="s">
        <v>8277</v>
      </c>
      <c r="O140" s="10">
        <v>241</v>
      </c>
      <c r="P140">
        <v>23.15</v>
      </c>
      <c r="Q140" t="s">
        <v>8328</v>
      </c>
      <c r="R140" t="s">
        <v>8329</v>
      </c>
      <c r="S140" s="14">
        <v>40772.848749999997</v>
      </c>
      <c r="T140" s="14">
        <v>40813.207638888889</v>
      </c>
    </row>
    <row r="141" spans="1:20" ht="255" x14ac:dyDescent="0.25">
      <c r="A141">
        <v>2112</v>
      </c>
      <c r="B141" s="3" t="s">
        <v>2113</v>
      </c>
      <c r="C141" s="3" t="s">
        <v>6222</v>
      </c>
      <c r="D141" s="9">
        <v>300</v>
      </c>
      <c r="E141" s="8">
        <v>300</v>
      </c>
      <c r="F141" t="s">
        <v>8218</v>
      </c>
      <c r="G141" t="s">
        <v>8223</v>
      </c>
      <c r="H141" t="s">
        <v>8245</v>
      </c>
      <c r="I141">
        <v>1366064193</v>
      </c>
      <c r="J141">
        <v>1364854593</v>
      </c>
      <c r="K141" t="b">
        <v>0</v>
      </c>
      <c r="L141">
        <v>11</v>
      </c>
      <c r="M141" t="b">
        <v>1</v>
      </c>
      <c r="N141" t="s">
        <v>8277</v>
      </c>
      <c r="O141" s="10">
        <v>100</v>
      </c>
      <c r="P141">
        <v>27.27</v>
      </c>
      <c r="Q141" t="s">
        <v>8328</v>
      </c>
      <c r="R141" t="s">
        <v>8329</v>
      </c>
      <c r="S141" s="14">
        <v>41365.928159722222</v>
      </c>
      <c r="T141" s="14">
        <v>41379.928159722222</v>
      </c>
    </row>
    <row r="142" spans="1:20" x14ac:dyDescent="0.25">
      <c r="B142" s="3"/>
      <c r="C142" s="3"/>
      <c r="D142" s="6"/>
      <c r="E142" s="8"/>
    </row>
    <row r="143" spans="1:20" x14ac:dyDescent="0.25">
      <c r="B143" s="3"/>
      <c r="C143" s="3"/>
      <c r="D143" s="6"/>
      <c r="E143" s="8"/>
    </row>
  </sheetData>
  <conditionalFormatting sqref="F2:F141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14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31FA1-3896-4BA8-9A47-176014883896}">
  <dimension ref="A1:T22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60" x14ac:dyDescent="0.25">
      <c r="A2">
        <v>894</v>
      </c>
      <c r="B2" s="3" t="s">
        <v>895</v>
      </c>
      <c r="C2" s="3" t="s">
        <v>5004</v>
      </c>
      <c r="D2" s="9">
        <v>20000</v>
      </c>
      <c r="E2" s="8">
        <v>7834</v>
      </c>
      <c r="F2" t="s">
        <v>8220</v>
      </c>
      <c r="G2" t="s">
        <v>8223</v>
      </c>
      <c r="H2" t="s">
        <v>8245</v>
      </c>
      <c r="I2">
        <v>1465169610</v>
      </c>
      <c r="J2">
        <v>1462577610</v>
      </c>
      <c r="K2" t="b">
        <v>0</v>
      </c>
      <c r="L2">
        <v>53</v>
      </c>
      <c r="M2" t="b">
        <v>0</v>
      </c>
      <c r="N2" t="s">
        <v>8277</v>
      </c>
      <c r="O2" s="10">
        <v>39</v>
      </c>
      <c r="P2">
        <v>147.81</v>
      </c>
      <c r="Q2" t="s">
        <v>8328</v>
      </c>
      <c r="R2" t="s">
        <v>8329</v>
      </c>
      <c r="S2" s="14">
        <v>42496.981597222228</v>
      </c>
      <c r="T2" s="14">
        <v>42526.981597222228</v>
      </c>
    </row>
    <row r="3" spans="1:20" ht="60" x14ac:dyDescent="0.25">
      <c r="A3">
        <v>896</v>
      </c>
      <c r="B3" s="3" t="s">
        <v>897</v>
      </c>
      <c r="C3" s="3" t="s">
        <v>5006</v>
      </c>
      <c r="D3" s="9">
        <v>8000</v>
      </c>
      <c r="E3" s="8">
        <v>3200</v>
      </c>
      <c r="F3" t="s">
        <v>8220</v>
      </c>
      <c r="G3" t="s">
        <v>8223</v>
      </c>
      <c r="H3" t="s">
        <v>8245</v>
      </c>
      <c r="I3">
        <v>1440734400</v>
      </c>
      <c r="J3">
        <v>1438549026</v>
      </c>
      <c r="K3" t="b">
        <v>0</v>
      </c>
      <c r="L3">
        <v>72</v>
      </c>
      <c r="M3" t="b">
        <v>0</v>
      </c>
      <c r="N3" t="s">
        <v>8277</v>
      </c>
      <c r="O3" s="10">
        <v>40</v>
      </c>
      <c r="P3">
        <v>44.44</v>
      </c>
      <c r="Q3" t="s">
        <v>8328</v>
      </c>
      <c r="R3" t="s">
        <v>8329</v>
      </c>
      <c r="S3" s="14">
        <v>42218.872986111113</v>
      </c>
      <c r="T3" s="14">
        <v>42244.166666666672</v>
      </c>
    </row>
    <row r="4" spans="1:20" ht="60" x14ac:dyDescent="0.25">
      <c r="A4">
        <v>892</v>
      </c>
      <c r="B4" s="3" t="s">
        <v>893</v>
      </c>
      <c r="C4" s="3" t="s">
        <v>5002</v>
      </c>
      <c r="D4" s="9">
        <v>6000</v>
      </c>
      <c r="E4" s="8">
        <v>2445</v>
      </c>
      <c r="F4" t="s">
        <v>8220</v>
      </c>
      <c r="G4" t="s">
        <v>8223</v>
      </c>
      <c r="H4" t="s">
        <v>8245</v>
      </c>
      <c r="I4">
        <v>1280635200</v>
      </c>
      <c r="J4">
        <v>1273121283</v>
      </c>
      <c r="K4" t="b">
        <v>0</v>
      </c>
      <c r="L4">
        <v>17</v>
      </c>
      <c r="M4" t="b">
        <v>0</v>
      </c>
      <c r="N4" t="s">
        <v>8277</v>
      </c>
      <c r="O4" s="10">
        <v>41</v>
      </c>
      <c r="P4">
        <v>143.82</v>
      </c>
      <c r="Q4" t="s">
        <v>8328</v>
      </c>
      <c r="R4" t="s">
        <v>8329</v>
      </c>
      <c r="S4" s="14">
        <v>40304.20003472222</v>
      </c>
      <c r="T4" s="14">
        <v>40391.166666666664</v>
      </c>
    </row>
    <row r="5" spans="1:20" ht="255" x14ac:dyDescent="0.25">
      <c r="A5">
        <v>889</v>
      </c>
      <c r="B5" s="3" t="s">
        <v>890</v>
      </c>
      <c r="C5" s="3" t="s">
        <v>4999</v>
      </c>
      <c r="D5" s="9">
        <v>25000</v>
      </c>
      <c r="E5" s="8">
        <v>2360.3200000000002</v>
      </c>
      <c r="F5" t="s">
        <v>8220</v>
      </c>
      <c r="G5" t="s">
        <v>8223</v>
      </c>
      <c r="H5" t="s">
        <v>8245</v>
      </c>
      <c r="I5">
        <v>1412534943</v>
      </c>
      <c r="J5">
        <v>1409942943</v>
      </c>
      <c r="K5" t="b">
        <v>0</v>
      </c>
      <c r="L5">
        <v>32</v>
      </c>
      <c r="M5" t="b">
        <v>0</v>
      </c>
      <c r="N5" t="s">
        <v>8277</v>
      </c>
      <c r="O5" s="10">
        <v>9</v>
      </c>
      <c r="P5">
        <v>73.760000000000005</v>
      </c>
      <c r="Q5" t="s">
        <v>8328</v>
      </c>
      <c r="R5" t="s">
        <v>8329</v>
      </c>
      <c r="S5" s="14">
        <v>41887.784062500003</v>
      </c>
      <c r="T5" s="14">
        <v>41917.784062500003</v>
      </c>
    </row>
    <row r="6" spans="1:20" ht="285" x14ac:dyDescent="0.25">
      <c r="A6">
        <v>883</v>
      </c>
      <c r="B6" s="3" t="s">
        <v>884</v>
      </c>
      <c r="C6" s="3" t="s">
        <v>4993</v>
      </c>
      <c r="D6" s="9">
        <v>5000</v>
      </c>
      <c r="E6" s="8">
        <v>2001</v>
      </c>
      <c r="F6" t="s">
        <v>8220</v>
      </c>
      <c r="G6" t="s">
        <v>8223</v>
      </c>
      <c r="H6" t="s">
        <v>8245</v>
      </c>
      <c r="I6">
        <v>1456957635</v>
      </c>
      <c r="J6">
        <v>1451773635</v>
      </c>
      <c r="K6" t="b">
        <v>0</v>
      </c>
      <c r="L6">
        <v>24</v>
      </c>
      <c r="M6" t="b">
        <v>0</v>
      </c>
      <c r="N6" t="s">
        <v>8277</v>
      </c>
      <c r="O6" s="10">
        <v>40</v>
      </c>
      <c r="P6">
        <v>83.38</v>
      </c>
      <c r="Q6" t="s">
        <v>8328</v>
      </c>
      <c r="R6" t="s">
        <v>8329</v>
      </c>
      <c r="S6" s="14">
        <v>42371.935590277775</v>
      </c>
      <c r="T6" s="14">
        <v>42431.935590277775</v>
      </c>
    </row>
    <row r="7" spans="1:20" ht="255" x14ac:dyDescent="0.25">
      <c r="A7">
        <v>885</v>
      </c>
      <c r="B7" s="3" t="s">
        <v>886</v>
      </c>
      <c r="C7" s="3" t="s">
        <v>4995</v>
      </c>
      <c r="D7" s="9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10">
        <v>75</v>
      </c>
      <c r="P7">
        <v>35.71</v>
      </c>
      <c r="Q7" t="s">
        <v>8328</v>
      </c>
      <c r="R7" t="s">
        <v>8329</v>
      </c>
      <c r="S7" s="14">
        <v>42713.941099537042</v>
      </c>
      <c r="T7" s="14">
        <v>42734.941099537042</v>
      </c>
    </row>
    <row r="8" spans="1:20" ht="270" x14ac:dyDescent="0.25">
      <c r="A8">
        <v>882</v>
      </c>
      <c r="B8" s="3" t="s">
        <v>883</v>
      </c>
      <c r="C8" s="3" t="s">
        <v>4992</v>
      </c>
      <c r="D8" s="9">
        <v>1500</v>
      </c>
      <c r="E8" s="8">
        <v>302</v>
      </c>
      <c r="F8" t="s">
        <v>8220</v>
      </c>
      <c r="G8" t="s">
        <v>8223</v>
      </c>
      <c r="H8" t="s">
        <v>8245</v>
      </c>
      <c r="I8">
        <v>1315341550</v>
      </c>
      <c r="J8">
        <v>1312490350</v>
      </c>
      <c r="K8" t="b">
        <v>0</v>
      </c>
      <c r="L8">
        <v>14</v>
      </c>
      <c r="M8" t="b">
        <v>0</v>
      </c>
      <c r="N8" t="s">
        <v>8277</v>
      </c>
      <c r="O8" s="10">
        <v>20</v>
      </c>
      <c r="P8">
        <v>21.57</v>
      </c>
      <c r="Q8" t="s">
        <v>8328</v>
      </c>
      <c r="R8" t="s">
        <v>8329</v>
      </c>
      <c r="S8" s="14">
        <v>40759.860532407409</v>
      </c>
      <c r="T8" s="14">
        <v>40792.860532407409</v>
      </c>
    </row>
    <row r="9" spans="1:20" ht="210" x14ac:dyDescent="0.25">
      <c r="A9">
        <v>899</v>
      </c>
      <c r="B9" s="3" t="s">
        <v>900</v>
      </c>
      <c r="C9" s="3" t="s">
        <v>5009</v>
      </c>
      <c r="D9" s="9">
        <v>750</v>
      </c>
      <c r="E9" s="8">
        <v>280</v>
      </c>
      <c r="F9" t="s">
        <v>8220</v>
      </c>
      <c r="G9" t="s">
        <v>8223</v>
      </c>
      <c r="H9" t="s">
        <v>8245</v>
      </c>
      <c r="I9">
        <v>1306549362</v>
      </c>
      <c r="J9">
        <v>1302661362</v>
      </c>
      <c r="K9" t="b">
        <v>0</v>
      </c>
      <c r="L9">
        <v>8</v>
      </c>
      <c r="M9" t="b">
        <v>0</v>
      </c>
      <c r="N9" t="s">
        <v>8277</v>
      </c>
      <c r="O9" s="10">
        <v>37</v>
      </c>
      <c r="P9">
        <v>35</v>
      </c>
      <c r="Q9" t="s">
        <v>8328</v>
      </c>
      <c r="R9" t="s">
        <v>8329</v>
      </c>
      <c r="S9" s="14">
        <v>40646.099097222221</v>
      </c>
      <c r="T9" s="14">
        <v>40691.099097222221</v>
      </c>
    </row>
    <row r="10" spans="1:20" ht="255" x14ac:dyDescent="0.25">
      <c r="A10">
        <v>891</v>
      </c>
      <c r="B10" s="3" t="s">
        <v>892</v>
      </c>
      <c r="C10" s="3" t="s">
        <v>5001</v>
      </c>
      <c r="D10" s="9">
        <v>8000</v>
      </c>
      <c r="E10" s="8">
        <v>260</v>
      </c>
      <c r="F10" t="s">
        <v>8220</v>
      </c>
      <c r="G10" t="s">
        <v>8223</v>
      </c>
      <c r="H10" t="s">
        <v>8245</v>
      </c>
      <c r="I10">
        <v>1408581930</v>
      </c>
      <c r="J10">
        <v>1405989930</v>
      </c>
      <c r="K10" t="b">
        <v>0</v>
      </c>
      <c r="L10">
        <v>9</v>
      </c>
      <c r="M10" t="b">
        <v>0</v>
      </c>
      <c r="N10" t="s">
        <v>8277</v>
      </c>
      <c r="O10" s="10">
        <v>3</v>
      </c>
      <c r="P10">
        <v>28.89</v>
      </c>
      <c r="Q10" t="s">
        <v>8328</v>
      </c>
      <c r="R10" t="s">
        <v>8329</v>
      </c>
      <c r="S10" s="14">
        <v>41842.031597222223</v>
      </c>
      <c r="T10" s="14">
        <v>41872.031597222223</v>
      </c>
    </row>
    <row r="11" spans="1:20" ht="300" x14ac:dyDescent="0.25">
      <c r="A11">
        <v>886</v>
      </c>
      <c r="B11" s="3" t="s">
        <v>887</v>
      </c>
      <c r="C11" s="3" t="s">
        <v>4996</v>
      </c>
      <c r="D11" s="9">
        <v>500</v>
      </c>
      <c r="E11" s="8">
        <v>205</v>
      </c>
      <c r="F11" t="s">
        <v>8220</v>
      </c>
      <c r="G11" t="s">
        <v>8223</v>
      </c>
      <c r="H11" t="s">
        <v>8245</v>
      </c>
      <c r="I11">
        <v>1473972813</v>
      </c>
      <c r="J11">
        <v>1471812813</v>
      </c>
      <c r="K11" t="b">
        <v>0</v>
      </c>
      <c r="L11">
        <v>7</v>
      </c>
      <c r="M11" t="b">
        <v>0</v>
      </c>
      <c r="N11" t="s">
        <v>8277</v>
      </c>
      <c r="O11" s="10">
        <v>41</v>
      </c>
      <c r="P11">
        <v>29.29</v>
      </c>
      <c r="Q11" t="s">
        <v>8328</v>
      </c>
      <c r="R11" t="s">
        <v>8329</v>
      </c>
      <c r="S11" s="14">
        <v>42603.870520833334</v>
      </c>
      <c r="T11" s="14">
        <v>42628.870520833334</v>
      </c>
    </row>
    <row r="12" spans="1:20" ht="270" x14ac:dyDescent="0.25">
      <c r="A12">
        <v>893</v>
      </c>
      <c r="B12" s="3" t="s">
        <v>894</v>
      </c>
      <c r="C12" s="3" t="s">
        <v>5003</v>
      </c>
      <c r="D12" s="9">
        <v>2000</v>
      </c>
      <c r="E12" s="8">
        <v>200</v>
      </c>
      <c r="F12" t="s">
        <v>8220</v>
      </c>
      <c r="G12" t="s">
        <v>8223</v>
      </c>
      <c r="H12" t="s">
        <v>8245</v>
      </c>
      <c r="I12">
        <v>1427920363</v>
      </c>
      <c r="J12">
        <v>1425331963</v>
      </c>
      <c r="K12" t="b">
        <v>0</v>
      </c>
      <c r="L12">
        <v>5</v>
      </c>
      <c r="M12" t="b">
        <v>0</v>
      </c>
      <c r="N12" t="s">
        <v>8277</v>
      </c>
      <c r="O12" s="10">
        <v>10</v>
      </c>
      <c r="P12">
        <v>40</v>
      </c>
      <c r="Q12" t="s">
        <v>8328</v>
      </c>
      <c r="R12" t="s">
        <v>8329</v>
      </c>
      <c r="S12" s="14">
        <v>42065.897719907407</v>
      </c>
      <c r="T12" s="14">
        <v>42095.856053240743</v>
      </c>
    </row>
    <row r="13" spans="1:20" ht="300" x14ac:dyDescent="0.25">
      <c r="A13">
        <v>895</v>
      </c>
      <c r="B13" s="3" t="s">
        <v>896</v>
      </c>
      <c r="C13" s="3" t="s">
        <v>5005</v>
      </c>
      <c r="D13" s="9">
        <v>8000</v>
      </c>
      <c r="E13" s="8">
        <v>195</v>
      </c>
      <c r="F13" t="s">
        <v>8220</v>
      </c>
      <c r="G13" t="s">
        <v>8223</v>
      </c>
      <c r="H13" t="s">
        <v>8245</v>
      </c>
      <c r="I13">
        <v>1287975829</v>
      </c>
      <c r="J13">
        <v>1284087829</v>
      </c>
      <c r="K13" t="b">
        <v>0</v>
      </c>
      <c r="L13">
        <v>7</v>
      </c>
      <c r="M13" t="b">
        <v>0</v>
      </c>
      <c r="N13" t="s">
        <v>8277</v>
      </c>
      <c r="O13" s="10">
        <v>2</v>
      </c>
      <c r="P13">
        <v>27.86</v>
      </c>
      <c r="Q13" t="s">
        <v>8328</v>
      </c>
      <c r="R13" t="s">
        <v>8329</v>
      </c>
      <c r="S13" s="14">
        <v>40431.127650462964</v>
      </c>
      <c r="T13" s="14">
        <v>40476.127650462964</v>
      </c>
    </row>
    <row r="14" spans="1:20" ht="300" x14ac:dyDescent="0.25">
      <c r="A14">
        <v>890</v>
      </c>
      <c r="B14" s="3" t="s">
        <v>891</v>
      </c>
      <c r="C14" s="3" t="s">
        <v>5000</v>
      </c>
      <c r="D14" s="9">
        <v>3000</v>
      </c>
      <c r="E14" s="8">
        <v>125</v>
      </c>
      <c r="F14" t="s">
        <v>8220</v>
      </c>
      <c r="G14" t="s">
        <v>8223</v>
      </c>
      <c r="H14" t="s">
        <v>8245</v>
      </c>
      <c r="I14">
        <v>1385055979</v>
      </c>
      <c r="J14">
        <v>1382460379</v>
      </c>
      <c r="K14" t="b">
        <v>0</v>
      </c>
      <c r="L14">
        <v>4</v>
      </c>
      <c r="M14" t="b">
        <v>0</v>
      </c>
      <c r="N14" t="s">
        <v>8277</v>
      </c>
      <c r="O14" s="10">
        <v>4</v>
      </c>
      <c r="P14">
        <v>31.25</v>
      </c>
      <c r="Q14" t="s">
        <v>8328</v>
      </c>
      <c r="R14" t="s">
        <v>8329</v>
      </c>
      <c r="S14" s="14">
        <v>41569.698831018519</v>
      </c>
      <c r="T14" s="14">
        <v>41599.740497685183</v>
      </c>
    </row>
    <row r="15" spans="1:20" ht="270" x14ac:dyDescent="0.25">
      <c r="A15">
        <v>880</v>
      </c>
      <c r="B15" s="3" t="s">
        <v>881</v>
      </c>
      <c r="C15" s="3" t="s">
        <v>4990</v>
      </c>
      <c r="D15" s="9">
        <v>3780</v>
      </c>
      <c r="E15" s="8">
        <v>113</v>
      </c>
      <c r="F15" t="s">
        <v>8220</v>
      </c>
      <c r="G15" t="s">
        <v>8223</v>
      </c>
      <c r="H15" t="s">
        <v>8245</v>
      </c>
      <c r="I15">
        <v>1351582938</v>
      </c>
      <c r="J15">
        <v>1348731738</v>
      </c>
      <c r="K15" t="b">
        <v>0</v>
      </c>
      <c r="L15">
        <v>8</v>
      </c>
      <c r="M15" t="b">
        <v>0</v>
      </c>
      <c r="N15" t="s">
        <v>8277</v>
      </c>
      <c r="O15" s="10">
        <v>3</v>
      </c>
      <c r="P15">
        <v>14.13</v>
      </c>
      <c r="Q15" t="s">
        <v>8328</v>
      </c>
      <c r="R15" t="s">
        <v>8329</v>
      </c>
      <c r="S15" s="14">
        <v>41179.32104166667</v>
      </c>
      <c r="T15" s="14">
        <v>41212.32104166667</v>
      </c>
    </row>
    <row r="16" spans="1:20" ht="270" x14ac:dyDescent="0.25">
      <c r="A16">
        <v>888</v>
      </c>
      <c r="B16" s="3" t="s">
        <v>889</v>
      </c>
      <c r="C16" s="3" t="s">
        <v>4998</v>
      </c>
      <c r="D16" s="9">
        <v>1000</v>
      </c>
      <c r="E16" s="8">
        <v>72</v>
      </c>
      <c r="F16" t="s">
        <v>8220</v>
      </c>
      <c r="G16" t="s">
        <v>8223</v>
      </c>
      <c r="H16" t="s">
        <v>8245</v>
      </c>
      <c r="I16">
        <v>1314856800</v>
      </c>
      <c r="J16">
        <v>1311789885</v>
      </c>
      <c r="K16" t="b">
        <v>0</v>
      </c>
      <c r="L16">
        <v>4</v>
      </c>
      <c r="M16" t="b">
        <v>0</v>
      </c>
      <c r="N16" t="s">
        <v>8277</v>
      </c>
      <c r="O16" s="10">
        <v>7</v>
      </c>
      <c r="P16">
        <v>18</v>
      </c>
      <c r="Q16" t="s">
        <v>8328</v>
      </c>
      <c r="R16" t="s">
        <v>8329</v>
      </c>
      <c r="S16" s="14">
        <v>40751.753298611111</v>
      </c>
      <c r="T16" s="14">
        <v>40787.25</v>
      </c>
    </row>
    <row r="17" spans="1:20" ht="225" x14ac:dyDescent="0.25">
      <c r="A17">
        <v>898</v>
      </c>
      <c r="B17" s="3" t="s">
        <v>899</v>
      </c>
      <c r="C17" s="3" t="s">
        <v>5008</v>
      </c>
      <c r="D17" s="9">
        <v>2500</v>
      </c>
      <c r="E17" s="8">
        <v>70</v>
      </c>
      <c r="F17" t="s">
        <v>8220</v>
      </c>
      <c r="G17" t="s">
        <v>8223</v>
      </c>
      <c r="H17" t="s">
        <v>8245</v>
      </c>
      <c r="I17">
        <v>1326651110</v>
      </c>
      <c r="J17">
        <v>1322763110</v>
      </c>
      <c r="K17" t="b">
        <v>0</v>
      </c>
      <c r="L17">
        <v>2</v>
      </c>
      <c r="M17" t="b">
        <v>0</v>
      </c>
      <c r="N17" t="s">
        <v>8277</v>
      </c>
      <c r="O17" s="10">
        <v>3</v>
      </c>
      <c r="P17">
        <v>35</v>
      </c>
      <c r="Q17" t="s">
        <v>8328</v>
      </c>
      <c r="R17" t="s">
        <v>8329</v>
      </c>
      <c r="S17" s="14">
        <v>40878.758217592593</v>
      </c>
      <c r="T17" s="14">
        <v>40923.758217592593</v>
      </c>
    </row>
    <row r="18" spans="1:20" ht="225" x14ac:dyDescent="0.25">
      <c r="A18">
        <v>881</v>
      </c>
      <c r="B18" s="3" t="s">
        <v>882</v>
      </c>
      <c r="C18" s="3" t="s">
        <v>4991</v>
      </c>
      <c r="D18" s="9">
        <v>3750</v>
      </c>
      <c r="E18" s="8">
        <v>30</v>
      </c>
      <c r="F18" t="s">
        <v>8220</v>
      </c>
      <c r="G18" t="s">
        <v>8223</v>
      </c>
      <c r="H18" t="s">
        <v>8245</v>
      </c>
      <c r="I18">
        <v>1326520886</v>
      </c>
      <c r="J18">
        <v>1322632886</v>
      </c>
      <c r="K18" t="b">
        <v>0</v>
      </c>
      <c r="L18">
        <v>1</v>
      </c>
      <c r="M18" t="b">
        <v>0</v>
      </c>
      <c r="N18" t="s">
        <v>8277</v>
      </c>
      <c r="O18" s="10">
        <v>1</v>
      </c>
      <c r="P18">
        <v>30</v>
      </c>
      <c r="Q18" t="s">
        <v>8328</v>
      </c>
      <c r="R18" t="s">
        <v>8329</v>
      </c>
      <c r="S18" s="14">
        <v>40877.25099537037</v>
      </c>
      <c r="T18" s="14">
        <v>40922.25099537037</v>
      </c>
    </row>
    <row r="19" spans="1:20" ht="195" x14ac:dyDescent="0.25">
      <c r="A19">
        <v>884</v>
      </c>
      <c r="B19" s="3" t="s">
        <v>885</v>
      </c>
      <c r="C19" s="3" t="s">
        <v>4994</v>
      </c>
      <c r="D19" s="9">
        <v>2000</v>
      </c>
      <c r="E19" s="8">
        <v>20</v>
      </c>
      <c r="F19" t="s">
        <v>8220</v>
      </c>
      <c r="G19" t="s">
        <v>8223</v>
      </c>
      <c r="H19" t="s">
        <v>8245</v>
      </c>
      <c r="I19">
        <v>1336789860</v>
      </c>
      <c r="J19">
        <v>1331666146</v>
      </c>
      <c r="K19" t="b">
        <v>0</v>
      </c>
      <c r="L19">
        <v>2</v>
      </c>
      <c r="M19" t="b">
        <v>0</v>
      </c>
      <c r="N19" t="s">
        <v>8277</v>
      </c>
      <c r="O19" s="10">
        <v>1</v>
      </c>
      <c r="P19">
        <v>10</v>
      </c>
      <c r="Q19" t="s">
        <v>8328</v>
      </c>
      <c r="R19" t="s">
        <v>8329</v>
      </c>
      <c r="S19" s="14">
        <v>40981.802615740737</v>
      </c>
      <c r="T19" s="14">
        <v>41041.104861111111</v>
      </c>
    </row>
    <row r="20" spans="1:20" ht="285" x14ac:dyDescent="0.25">
      <c r="A20">
        <v>887</v>
      </c>
      <c r="B20" s="3" t="s">
        <v>888</v>
      </c>
      <c r="C20" s="3" t="s">
        <v>4997</v>
      </c>
      <c r="D20" s="9">
        <v>1000</v>
      </c>
      <c r="E20" s="8">
        <v>0</v>
      </c>
      <c r="F20" t="s">
        <v>8220</v>
      </c>
      <c r="G20" t="s">
        <v>8223</v>
      </c>
      <c r="H20" t="s">
        <v>8245</v>
      </c>
      <c r="I20">
        <v>1338159655</v>
      </c>
      <c r="J20">
        <v>1335567655</v>
      </c>
      <c r="K20" t="b">
        <v>0</v>
      </c>
      <c r="L20" t="s">
        <v>8308</v>
      </c>
      <c r="M20" t="b">
        <v>0</v>
      </c>
      <c r="N20" t="s">
        <v>8277</v>
      </c>
      <c r="O20" s="10">
        <v>0</v>
      </c>
      <c r="P20">
        <v>0</v>
      </c>
      <c r="Q20" t="s">
        <v>8328</v>
      </c>
      <c r="R20" t="s">
        <v>8329</v>
      </c>
      <c r="S20" s="14">
        <v>41026.958969907406</v>
      </c>
      <c r="T20" s="14">
        <v>41056.958969907406</v>
      </c>
    </row>
    <row r="21" spans="1:20" ht="285" x14ac:dyDescent="0.25">
      <c r="A21">
        <v>897</v>
      </c>
      <c r="B21" s="3" t="s">
        <v>898</v>
      </c>
      <c r="C21" s="3" t="s">
        <v>5007</v>
      </c>
      <c r="D21" s="9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1354123908</v>
      </c>
      <c r="J21">
        <v>1351528308</v>
      </c>
      <c r="K21" t="b">
        <v>0</v>
      </c>
      <c r="L21" t="s">
        <v>8308</v>
      </c>
      <c r="M21" t="b">
        <v>0</v>
      </c>
      <c r="N21" t="s">
        <v>8277</v>
      </c>
      <c r="O21" s="10">
        <v>0</v>
      </c>
      <c r="P21">
        <v>0</v>
      </c>
      <c r="Q21" t="s">
        <v>8328</v>
      </c>
      <c r="R21" t="s">
        <v>8329</v>
      </c>
      <c r="S21" s="14">
        <v>41211.688750000001</v>
      </c>
      <c r="T21" s="14">
        <v>41241.730416666665</v>
      </c>
    </row>
    <row r="22" spans="1:20" x14ac:dyDescent="0.25">
      <c r="B22" s="3"/>
      <c r="C22" s="3"/>
      <c r="D22" s="6"/>
      <c r="E22" s="8"/>
    </row>
  </sheetData>
  <conditionalFormatting sqref="F2:F2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2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3D76A-0979-41FB-9FF6-720FF86A6B7E}">
  <dimension ref="A1:T23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60" x14ac:dyDescent="0.25">
      <c r="A2">
        <v>642</v>
      </c>
      <c r="B2" s="3" t="s">
        <v>643</v>
      </c>
      <c r="C2" s="3" t="s">
        <v>4752</v>
      </c>
      <c r="D2" s="9">
        <v>20000</v>
      </c>
      <c r="E2" s="8">
        <v>292097</v>
      </c>
      <c r="F2" t="s">
        <v>8218</v>
      </c>
      <c r="G2" t="s">
        <v>8235</v>
      </c>
      <c r="H2" t="s">
        <v>8248</v>
      </c>
      <c r="I2">
        <v>1439998674</v>
      </c>
      <c r="J2">
        <v>1436888274</v>
      </c>
      <c r="K2" t="b">
        <v>0</v>
      </c>
      <c r="L2">
        <v>2174</v>
      </c>
      <c r="M2" t="b">
        <v>1</v>
      </c>
      <c r="N2" t="s">
        <v>8271</v>
      </c>
      <c r="O2" s="10">
        <v>1460</v>
      </c>
      <c r="P2">
        <v>134.36000000000001</v>
      </c>
      <c r="Q2" t="s">
        <v>8309</v>
      </c>
      <c r="R2" t="s">
        <v>8311</v>
      </c>
      <c r="S2" s="14">
        <v>42199.651319444441</v>
      </c>
      <c r="T2" s="14">
        <v>42235.651319444441</v>
      </c>
    </row>
    <row r="3" spans="1:20" ht="285" x14ac:dyDescent="0.25">
      <c r="A3">
        <v>653</v>
      </c>
      <c r="B3" s="3" t="s">
        <v>654</v>
      </c>
      <c r="C3" s="3" t="s">
        <v>4763</v>
      </c>
      <c r="D3" s="9">
        <v>75000</v>
      </c>
      <c r="E3" s="8">
        <v>106084.5</v>
      </c>
      <c r="F3" t="s">
        <v>8218</v>
      </c>
      <c r="G3" t="s">
        <v>8223</v>
      </c>
      <c r="H3" t="s">
        <v>8245</v>
      </c>
      <c r="I3">
        <v>1440082240</v>
      </c>
      <c r="J3">
        <v>1436885440</v>
      </c>
      <c r="K3" t="b">
        <v>0</v>
      </c>
      <c r="L3">
        <v>1107</v>
      </c>
      <c r="M3" t="b">
        <v>1</v>
      </c>
      <c r="N3" t="s">
        <v>8271</v>
      </c>
      <c r="O3" s="10">
        <v>141</v>
      </c>
      <c r="P3">
        <v>95.83</v>
      </c>
      <c r="Q3" t="s">
        <v>8309</v>
      </c>
      <c r="R3" t="s">
        <v>8311</v>
      </c>
      <c r="S3" s="14">
        <v>42199.618518518517</v>
      </c>
      <c r="T3" s="14">
        <v>42236.618518518517</v>
      </c>
    </row>
    <row r="4" spans="1:20" ht="285" x14ac:dyDescent="0.25">
      <c r="A4">
        <v>644</v>
      </c>
      <c r="B4" s="3" t="s">
        <v>645</v>
      </c>
      <c r="C4" s="3" t="s">
        <v>4754</v>
      </c>
      <c r="D4" s="9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0">
        <v>300</v>
      </c>
      <c r="P4">
        <v>73.489999999999995</v>
      </c>
      <c r="Q4" t="s">
        <v>8309</v>
      </c>
      <c r="R4" t="s">
        <v>8311</v>
      </c>
      <c r="S4" s="14">
        <v>41898.665960648148</v>
      </c>
      <c r="T4" s="14">
        <v>41941.041666666664</v>
      </c>
    </row>
    <row r="5" spans="1:20" ht="270" x14ac:dyDescent="0.25">
      <c r="A5">
        <v>641</v>
      </c>
      <c r="B5" s="3" t="s">
        <v>642</v>
      </c>
      <c r="C5" s="3" t="s">
        <v>4751</v>
      </c>
      <c r="D5" s="9">
        <v>40000</v>
      </c>
      <c r="E5" s="8">
        <v>47665</v>
      </c>
      <c r="F5" t="s">
        <v>8218</v>
      </c>
      <c r="G5" t="s">
        <v>8223</v>
      </c>
      <c r="H5" t="s">
        <v>8245</v>
      </c>
      <c r="I5">
        <v>1439473248</v>
      </c>
      <c r="J5">
        <v>1436881248</v>
      </c>
      <c r="K5" t="b">
        <v>0</v>
      </c>
      <c r="L5">
        <v>315</v>
      </c>
      <c r="M5" t="b">
        <v>1</v>
      </c>
      <c r="N5" t="s">
        <v>8271</v>
      </c>
      <c r="O5" s="10">
        <v>119</v>
      </c>
      <c r="P5">
        <v>151.32</v>
      </c>
      <c r="Q5" t="s">
        <v>8309</v>
      </c>
      <c r="R5" t="s">
        <v>8311</v>
      </c>
      <c r="S5" s="14">
        <v>42199.57</v>
      </c>
      <c r="T5" s="14">
        <v>42229.57</v>
      </c>
    </row>
    <row r="6" spans="1:20" ht="120" x14ac:dyDescent="0.25">
      <c r="A6">
        <v>648</v>
      </c>
      <c r="B6" s="3" t="s">
        <v>649</v>
      </c>
      <c r="C6" s="3" t="s">
        <v>4758</v>
      </c>
      <c r="D6" s="9">
        <v>35000</v>
      </c>
      <c r="E6" s="8">
        <v>44388</v>
      </c>
      <c r="F6" t="s">
        <v>8218</v>
      </c>
      <c r="G6" t="s">
        <v>8223</v>
      </c>
      <c r="H6" t="s">
        <v>8245</v>
      </c>
      <c r="I6">
        <v>1413304708</v>
      </c>
      <c r="J6">
        <v>1410280708</v>
      </c>
      <c r="K6" t="b">
        <v>0</v>
      </c>
      <c r="L6">
        <v>27</v>
      </c>
      <c r="M6" t="b">
        <v>1</v>
      </c>
      <c r="N6" t="s">
        <v>8271</v>
      </c>
      <c r="O6" s="10">
        <v>127</v>
      </c>
      <c r="P6">
        <v>1644</v>
      </c>
      <c r="Q6" t="s">
        <v>8309</v>
      </c>
      <c r="R6" t="s">
        <v>8311</v>
      </c>
      <c r="S6" s="14">
        <v>41891.693379629629</v>
      </c>
      <c r="T6" s="14">
        <v>41926.693379629629</v>
      </c>
    </row>
    <row r="7" spans="1:20" ht="270" x14ac:dyDescent="0.25">
      <c r="A7">
        <v>654</v>
      </c>
      <c r="B7" s="3" t="s">
        <v>655</v>
      </c>
      <c r="C7" s="3" t="s">
        <v>4764</v>
      </c>
      <c r="D7" s="9">
        <v>12000</v>
      </c>
      <c r="E7" s="8">
        <v>32075</v>
      </c>
      <c r="F7" t="s">
        <v>8218</v>
      </c>
      <c r="G7" t="s">
        <v>8223</v>
      </c>
      <c r="H7" t="s">
        <v>8245</v>
      </c>
      <c r="I7">
        <v>1436396313</v>
      </c>
      <c r="J7">
        <v>1433804313</v>
      </c>
      <c r="K7" t="b">
        <v>0</v>
      </c>
      <c r="L7">
        <v>1013</v>
      </c>
      <c r="M7" t="b">
        <v>1</v>
      </c>
      <c r="N7" t="s">
        <v>8271</v>
      </c>
      <c r="O7" s="10">
        <v>267</v>
      </c>
      <c r="P7">
        <v>31.66</v>
      </c>
      <c r="Q7" t="s">
        <v>8309</v>
      </c>
      <c r="R7" t="s">
        <v>8311</v>
      </c>
      <c r="S7" s="14">
        <v>42163.957326388889</v>
      </c>
      <c r="T7" s="14">
        <v>42193.957326388889</v>
      </c>
    </row>
    <row r="8" spans="1:20" ht="285" x14ac:dyDescent="0.25">
      <c r="A8">
        <v>658</v>
      </c>
      <c r="B8" s="3" t="s">
        <v>659</v>
      </c>
      <c r="C8" s="3" t="s">
        <v>4768</v>
      </c>
      <c r="D8" s="9">
        <v>28888</v>
      </c>
      <c r="E8" s="8">
        <v>30177</v>
      </c>
      <c r="F8" t="s">
        <v>8218</v>
      </c>
      <c r="G8" t="s">
        <v>8223</v>
      </c>
      <c r="H8" t="s">
        <v>8245</v>
      </c>
      <c r="I8">
        <v>1437933600</v>
      </c>
      <c r="J8">
        <v>1435117889</v>
      </c>
      <c r="K8" t="b">
        <v>0</v>
      </c>
      <c r="L8">
        <v>276</v>
      </c>
      <c r="M8" t="b">
        <v>1</v>
      </c>
      <c r="N8" t="s">
        <v>8271</v>
      </c>
      <c r="O8" s="10">
        <v>104</v>
      </c>
      <c r="P8">
        <v>109.34</v>
      </c>
      <c r="Q8" t="s">
        <v>8309</v>
      </c>
      <c r="R8" t="s">
        <v>8311</v>
      </c>
      <c r="S8" s="14">
        <v>42179.160752314812</v>
      </c>
      <c r="T8" s="14">
        <v>42211.75</v>
      </c>
    </row>
    <row r="9" spans="1:20" ht="210" x14ac:dyDescent="0.25">
      <c r="A9">
        <v>643</v>
      </c>
      <c r="B9" s="3" t="s">
        <v>644</v>
      </c>
      <c r="C9" s="3" t="s">
        <v>4753</v>
      </c>
      <c r="D9" s="9">
        <v>25000</v>
      </c>
      <c r="E9" s="8">
        <v>26452</v>
      </c>
      <c r="F9" t="s">
        <v>8218</v>
      </c>
      <c r="G9" t="s">
        <v>8223</v>
      </c>
      <c r="H9" t="s">
        <v>8245</v>
      </c>
      <c r="I9">
        <v>1433085875</v>
      </c>
      <c r="J9">
        <v>1428333875</v>
      </c>
      <c r="K9" t="b">
        <v>0</v>
      </c>
      <c r="L9">
        <v>152</v>
      </c>
      <c r="M9" t="b">
        <v>1</v>
      </c>
      <c r="N9" t="s">
        <v>8271</v>
      </c>
      <c r="O9" s="10">
        <v>106</v>
      </c>
      <c r="P9">
        <v>174.03</v>
      </c>
      <c r="Q9" t="s">
        <v>8309</v>
      </c>
      <c r="R9" t="s">
        <v>8311</v>
      </c>
      <c r="S9" s="14">
        <v>42100.642071759255</v>
      </c>
      <c r="T9" s="14">
        <v>42155.642071759255</v>
      </c>
    </row>
    <row r="10" spans="1:20" ht="255" x14ac:dyDescent="0.25">
      <c r="A10">
        <v>651</v>
      </c>
      <c r="B10" s="3" t="s">
        <v>652</v>
      </c>
      <c r="C10" s="3" t="s">
        <v>4761</v>
      </c>
      <c r="D10" s="9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0">
        <v>101</v>
      </c>
      <c r="P10">
        <v>239.35</v>
      </c>
      <c r="Q10" t="s">
        <v>8309</v>
      </c>
      <c r="R10" t="s">
        <v>8311</v>
      </c>
      <c r="S10" s="14">
        <v>41956.017488425925</v>
      </c>
      <c r="T10" s="14">
        <v>41986.017488425925</v>
      </c>
    </row>
    <row r="11" spans="1:20" ht="315" x14ac:dyDescent="0.25">
      <c r="A11">
        <v>657</v>
      </c>
      <c r="B11" s="3" t="s">
        <v>658</v>
      </c>
      <c r="C11" s="3" t="s">
        <v>4767</v>
      </c>
      <c r="D11" s="9">
        <v>15000</v>
      </c>
      <c r="E11" s="8">
        <v>18855</v>
      </c>
      <c r="F11" t="s">
        <v>8218</v>
      </c>
      <c r="G11" t="s">
        <v>8223</v>
      </c>
      <c r="H11" t="s">
        <v>8245</v>
      </c>
      <c r="I11">
        <v>1450901872</v>
      </c>
      <c r="J11">
        <v>1448309872</v>
      </c>
      <c r="K11" t="b">
        <v>0</v>
      </c>
      <c r="L11">
        <v>99</v>
      </c>
      <c r="M11" t="b">
        <v>1</v>
      </c>
      <c r="N11" t="s">
        <v>8271</v>
      </c>
      <c r="O11" s="10">
        <v>126</v>
      </c>
      <c r="P11">
        <v>190.45</v>
      </c>
      <c r="Q11" t="s">
        <v>8309</v>
      </c>
      <c r="R11" t="s">
        <v>8311</v>
      </c>
      <c r="S11" s="14">
        <v>42331.84574074074</v>
      </c>
      <c r="T11" s="14">
        <v>42361.84574074074</v>
      </c>
    </row>
    <row r="12" spans="1:20" ht="240" x14ac:dyDescent="0.25">
      <c r="A12">
        <v>655</v>
      </c>
      <c r="B12" s="3" t="s">
        <v>656</v>
      </c>
      <c r="C12" s="3" t="s">
        <v>4765</v>
      </c>
      <c r="D12" s="9">
        <v>8000</v>
      </c>
      <c r="E12" s="8">
        <v>11751</v>
      </c>
      <c r="F12" t="s">
        <v>8218</v>
      </c>
      <c r="G12" t="s">
        <v>8223</v>
      </c>
      <c r="H12" t="s">
        <v>8245</v>
      </c>
      <c r="I12">
        <v>1426197512</v>
      </c>
      <c r="J12">
        <v>1423609112</v>
      </c>
      <c r="K12" t="b">
        <v>0</v>
      </c>
      <c r="L12">
        <v>274</v>
      </c>
      <c r="M12" t="b">
        <v>1</v>
      </c>
      <c r="N12" t="s">
        <v>8271</v>
      </c>
      <c r="O12" s="10">
        <v>147</v>
      </c>
      <c r="P12">
        <v>42.89</v>
      </c>
      <c r="Q12" t="s">
        <v>8309</v>
      </c>
      <c r="R12" t="s">
        <v>8311</v>
      </c>
      <c r="S12" s="14">
        <v>42045.957314814819</v>
      </c>
      <c r="T12" s="14">
        <v>42075.915648148148</v>
      </c>
    </row>
    <row r="13" spans="1:20" ht="270" x14ac:dyDescent="0.25">
      <c r="A13">
        <v>656</v>
      </c>
      <c r="B13" s="3" t="s">
        <v>657</v>
      </c>
      <c r="C13" s="3" t="s">
        <v>4766</v>
      </c>
      <c r="D13" s="9">
        <v>5000</v>
      </c>
      <c r="E13" s="8">
        <v>10678</v>
      </c>
      <c r="F13" t="s">
        <v>8218</v>
      </c>
      <c r="G13" t="s">
        <v>8223</v>
      </c>
      <c r="H13" t="s">
        <v>8245</v>
      </c>
      <c r="I13">
        <v>1460917119</v>
      </c>
      <c r="J13">
        <v>1455736719</v>
      </c>
      <c r="K13" t="b">
        <v>0</v>
      </c>
      <c r="L13">
        <v>87</v>
      </c>
      <c r="M13" t="b">
        <v>1</v>
      </c>
      <c r="N13" t="s">
        <v>8271</v>
      </c>
      <c r="O13" s="10">
        <v>214</v>
      </c>
      <c r="P13">
        <v>122.74</v>
      </c>
      <c r="Q13" t="s">
        <v>8309</v>
      </c>
      <c r="R13" t="s">
        <v>8311</v>
      </c>
      <c r="S13" s="14">
        <v>42417.804618055554</v>
      </c>
      <c r="T13" s="14">
        <v>42477.762951388882</v>
      </c>
    </row>
    <row r="14" spans="1:20" ht="150" x14ac:dyDescent="0.25">
      <c r="A14">
        <v>645</v>
      </c>
      <c r="B14" s="3" t="s">
        <v>646</v>
      </c>
      <c r="C14" s="3" t="s">
        <v>4755</v>
      </c>
      <c r="D14" s="9">
        <v>2000</v>
      </c>
      <c r="E14" s="8">
        <v>5574</v>
      </c>
      <c r="F14" t="s">
        <v>8218</v>
      </c>
      <c r="G14" t="s">
        <v>8223</v>
      </c>
      <c r="H14" t="s">
        <v>8245</v>
      </c>
      <c r="I14">
        <v>1470962274</v>
      </c>
      <c r="J14">
        <v>1468370274</v>
      </c>
      <c r="K14" t="b">
        <v>0</v>
      </c>
      <c r="L14">
        <v>237</v>
      </c>
      <c r="M14" t="b">
        <v>1</v>
      </c>
      <c r="N14" t="s">
        <v>8271</v>
      </c>
      <c r="O14" s="10">
        <v>279</v>
      </c>
      <c r="P14">
        <v>23.52</v>
      </c>
      <c r="Q14" t="s">
        <v>8309</v>
      </c>
      <c r="R14" t="s">
        <v>8311</v>
      </c>
      <c r="S14" s="14">
        <v>42564.026319444441</v>
      </c>
      <c r="T14" s="14">
        <v>42594.026319444441</v>
      </c>
    </row>
    <row r="15" spans="1:20" ht="300" x14ac:dyDescent="0.25">
      <c r="A15">
        <v>649</v>
      </c>
      <c r="B15" s="3" t="s">
        <v>650</v>
      </c>
      <c r="C15" s="3" t="s">
        <v>4759</v>
      </c>
      <c r="D15" s="9">
        <v>2500</v>
      </c>
      <c r="E15" s="8">
        <v>3499</v>
      </c>
      <c r="F15" t="s">
        <v>8218</v>
      </c>
      <c r="G15" t="s">
        <v>8223</v>
      </c>
      <c r="H15" t="s">
        <v>8245</v>
      </c>
      <c r="I15">
        <v>1410904413</v>
      </c>
      <c r="J15">
        <v>1409090013</v>
      </c>
      <c r="K15" t="b">
        <v>0</v>
      </c>
      <c r="L15">
        <v>82</v>
      </c>
      <c r="M15" t="b">
        <v>1</v>
      </c>
      <c r="N15" t="s">
        <v>8271</v>
      </c>
      <c r="O15" s="10">
        <v>140</v>
      </c>
      <c r="P15">
        <v>42.67</v>
      </c>
      <c r="Q15" t="s">
        <v>8309</v>
      </c>
      <c r="R15" t="s">
        <v>8311</v>
      </c>
      <c r="S15" s="14">
        <v>41877.912187499998</v>
      </c>
      <c r="T15" s="14">
        <v>41898.912187499998</v>
      </c>
    </row>
    <row r="16" spans="1:20" ht="75" x14ac:dyDescent="0.25">
      <c r="A16">
        <v>659</v>
      </c>
      <c r="B16" s="3" t="s">
        <v>660</v>
      </c>
      <c r="C16" s="3" t="s">
        <v>4769</v>
      </c>
      <c r="D16" s="9">
        <v>3000</v>
      </c>
      <c r="E16" s="8">
        <v>3017</v>
      </c>
      <c r="F16" t="s">
        <v>8218</v>
      </c>
      <c r="G16" t="s">
        <v>8223</v>
      </c>
      <c r="H16" t="s">
        <v>8245</v>
      </c>
      <c r="I16">
        <v>1440339295</v>
      </c>
      <c r="J16">
        <v>1437747295</v>
      </c>
      <c r="K16" t="b">
        <v>0</v>
      </c>
      <c r="L16">
        <v>21</v>
      </c>
      <c r="M16" t="b">
        <v>1</v>
      </c>
      <c r="N16" t="s">
        <v>8271</v>
      </c>
      <c r="O16" s="10">
        <v>101</v>
      </c>
      <c r="P16">
        <v>143.66999999999999</v>
      </c>
      <c r="Q16" t="s">
        <v>8309</v>
      </c>
      <c r="R16" t="s">
        <v>8311</v>
      </c>
      <c r="S16" s="14">
        <v>42209.593692129631</v>
      </c>
      <c r="T16" s="14">
        <v>42239.593692129631</v>
      </c>
    </row>
    <row r="17" spans="1:20" ht="330" x14ac:dyDescent="0.25">
      <c r="A17">
        <v>652</v>
      </c>
      <c r="B17" s="3" t="s">
        <v>653</v>
      </c>
      <c r="C17" s="3" t="s">
        <v>4762</v>
      </c>
      <c r="D17" s="9">
        <v>3000</v>
      </c>
      <c r="E17" s="8">
        <v>3014</v>
      </c>
      <c r="F17" t="s">
        <v>8218</v>
      </c>
      <c r="G17" t="s">
        <v>8223</v>
      </c>
      <c r="H17" t="s">
        <v>8245</v>
      </c>
      <c r="I17">
        <v>1480613650</v>
      </c>
      <c r="J17">
        <v>1478018050</v>
      </c>
      <c r="K17" t="b">
        <v>0</v>
      </c>
      <c r="L17">
        <v>28</v>
      </c>
      <c r="M17" t="b">
        <v>1</v>
      </c>
      <c r="N17" t="s">
        <v>8271</v>
      </c>
      <c r="O17" s="10">
        <v>100</v>
      </c>
      <c r="P17">
        <v>107.64</v>
      </c>
      <c r="Q17" t="s">
        <v>8309</v>
      </c>
      <c r="R17" t="s">
        <v>8311</v>
      </c>
      <c r="S17" s="14">
        <v>42675.690393518518</v>
      </c>
      <c r="T17" s="14">
        <v>42705.732060185182</v>
      </c>
    </row>
    <row r="18" spans="1:20" ht="300" x14ac:dyDescent="0.25">
      <c r="A18">
        <v>647</v>
      </c>
      <c r="B18" s="3" t="s">
        <v>648</v>
      </c>
      <c r="C18" s="3" t="s">
        <v>4757</v>
      </c>
      <c r="D18" s="9">
        <v>2000</v>
      </c>
      <c r="E18" s="8">
        <v>2141</v>
      </c>
      <c r="F18" t="s">
        <v>8218</v>
      </c>
      <c r="G18" t="s">
        <v>8228</v>
      </c>
      <c r="H18" t="s">
        <v>8250</v>
      </c>
      <c r="I18">
        <v>1458235549</v>
      </c>
      <c r="J18">
        <v>1455647149</v>
      </c>
      <c r="K18" t="b">
        <v>0</v>
      </c>
      <c r="L18">
        <v>17</v>
      </c>
      <c r="M18" t="b">
        <v>1</v>
      </c>
      <c r="N18" t="s">
        <v>8271</v>
      </c>
      <c r="O18" s="10">
        <v>107</v>
      </c>
      <c r="P18">
        <v>125.94</v>
      </c>
      <c r="Q18" t="s">
        <v>8309</v>
      </c>
      <c r="R18" t="s">
        <v>8311</v>
      </c>
      <c r="S18" s="14">
        <v>42416.767928240741</v>
      </c>
      <c r="T18" s="14">
        <v>42446.726261574076</v>
      </c>
    </row>
    <row r="19" spans="1:20" ht="270" x14ac:dyDescent="0.25">
      <c r="A19">
        <v>650</v>
      </c>
      <c r="B19" s="3" t="s">
        <v>651</v>
      </c>
      <c r="C19" s="3" t="s">
        <v>4760</v>
      </c>
      <c r="D19" s="9">
        <v>1500</v>
      </c>
      <c r="E19" s="8">
        <v>1686</v>
      </c>
      <c r="F19" t="s">
        <v>8218</v>
      </c>
      <c r="G19" t="s">
        <v>8223</v>
      </c>
      <c r="H19" t="s">
        <v>8245</v>
      </c>
      <c r="I19">
        <v>1418953984</v>
      </c>
      <c r="J19">
        <v>1413766384</v>
      </c>
      <c r="K19" t="b">
        <v>0</v>
      </c>
      <c r="L19">
        <v>48</v>
      </c>
      <c r="M19" t="b">
        <v>1</v>
      </c>
      <c r="N19" t="s">
        <v>8271</v>
      </c>
      <c r="O19" s="10">
        <v>112</v>
      </c>
      <c r="P19">
        <v>35.130000000000003</v>
      </c>
      <c r="Q19" t="s">
        <v>8309</v>
      </c>
      <c r="R19" t="s">
        <v>8311</v>
      </c>
      <c r="S19" s="14">
        <v>41932.036851851852</v>
      </c>
      <c r="T19" s="14">
        <v>41992.078518518523</v>
      </c>
    </row>
    <row r="20" spans="1:20" ht="270" x14ac:dyDescent="0.25">
      <c r="A20">
        <v>646</v>
      </c>
      <c r="B20" s="3" t="s">
        <v>647</v>
      </c>
      <c r="C20" s="3" t="s">
        <v>4756</v>
      </c>
      <c r="D20" s="9">
        <v>800</v>
      </c>
      <c r="E20" s="8">
        <v>1055.01</v>
      </c>
      <c r="F20" t="s">
        <v>8218</v>
      </c>
      <c r="G20" t="s">
        <v>8223</v>
      </c>
      <c r="H20" t="s">
        <v>8245</v>
      </c>
      <c r="I20">
        <v>1407788867</v>
      </c>
      <c r="J20">
        <v>1405196867</v>
      </c>
      <c r="K20" t="b">
        <v>0</v>
      </c>
      <c r="L20">
        <v>27</v>
      </c>
      <c r="M20" t="b">
        <v>1</v>
      </c>
      <c r="N20" t="s">
        <v>8271</v>
      </c>
      <c r="O20" s="10">
        <v>132</v>
      </c>
      <c r="P20">
        <v>39.07</v>
      </c>
      <c r="Q20" t="s">
        <v>8309</v>
      </c>
      <c r="R20" t="s">
        <v>8311</v>
      </c>
      <c r="S20" s="14">
        <v>41832.852627314816</v>
      </c>
      <c r="T20" s="14">
        <v>41862.852627314816</v>
      </c>
    </row>
    <row r="21" spans="1:20" ht="300" x14ac:dyDescent="0.25">
      <c r="A21">
        <v>640</v>
      </c>
      <c r="B21" s="3" t="s">
        <v>641</v>
      </c>
      <c r="C21" s="3" t="s">
        <v>4750</v>
      </c>
      <c r="D21" s="9">
        <v>70</v>
      </c>
      <c r="E21" s="8">
        <v>101</v>
      </c>
      <c r="F21" t="s">
        <v>8218</v>
      </c>
      <c r="G21" t="s">
        <v>8229</v>
      </c>
      <c r="H21" t="s">
        <v>8248</v>
      </c>
      <c r="I21">
        <v>1480028400</v>
      </c>
      <c r="J21">
        <v>1478685915</v>
      </c>
      <c r="K21" t="b">
        <v>0</v>
      </c>
      <c r="L21">
        <v>2</v>
      </c>
      <c r="M21" t="b">
        <v>1</v>
      </c>
      <c r="N21" t="s">
        <v>8271</v>
      </c>
      <c r="O21" s="10">
        <v>144</v>
      </c>
      <c r="P21">
        <v>50.5</v>
      </c>
      <c r="Q21" t="s">
        <v>8309</v>
      </c>
      <c r="R21" t="s">
        <v>8311</v>
      </c>
      <c r="S21" s="14">
        <v>42683.420312500006</v>
      </c>
      <c r="T21" s="14">
        <v>42698.958333333328</v>
      </c>
    </row>
    <row r="22" spans="1:20" x14ac:dyDescent="0.25">
      <c r="B22" s="3"/>
      <c r="C22" s="3"/>
      <c r="D22" s="6"/>
      <c r="E22" s="8"/>
    </row>
    <row r="23" spans="1:20" x14ac:dyDescent="0.25">
      <c r="B23" s="3"/>
      <c r="C23" s="3"/>
      <c r="D23" s="6"/>
      <c r="E23" s="8"/>
    </row>
  </sheetData>
  <conditionalFormatting sqref="F2:F2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2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BD21E-CEDE-4C1C-A559-100DFD50D678}">
  <dimension ref="A1:T121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285" x14ac:dyDescent="0.25">
      <c r="A2">
        <v>689</v>
      </c>
      <c r="B2" s="3" t="s">
        <v>690</v>
      </c>
      <c r="C2" s="3" t="s">
        <v>4799</v>
      </c>
      <c r="D2" s="9">
        <v>200000</v>
      </c>
      <c r="E2" s="8">
        <v>115297.5</v>
      </c>
      <c r="F2" t="s">
        <v>8220</v>
      </c>
      <c r="G2" t="s">
        <v>8223</v>
      </c>
      <c r="H2" t="s">
        <v>8245</v>
      </c>
      <c r="I2">
        <v>1481173140</v>
      </c>
      <c r="J2">
        <v>1478016097</v>
      </c>
      <c r="K2" t="b">
        <v>0</v>
      </c>
      <c r="L2">
        <v>336</v>
      </c>
      <c r="M2" t="b">
        <v>0</v>
      </c>
      <c r="N2" t="s">
        <v>8271</v>
      </c>
      <c r="O2" s="10">
        <v>58</v>
      </c>
      <c r="P2">
        <v>343.15</v>
      </c>
      <c r="Q2" t="s">
        <v>8309</v>
      </c>
      <c r="R2" t="s">
        <v>8311</v>
      </c>
      <c r="S2" s="14">
        <v>42675.66778935185</v>
      </c>
      <c r="T2" s="14">
        <v>42712.207638888889</v>
      </c>
    </row>
    <row r="3" spans="1:20" ht="285" x14ac:dyDescent="0.25">
      <c r="A3">
        <v>699</v>
      </c>
      <c r="B3" s="3" t="s">
        <v>700</v>
      </c>
      <c r="C3" s="3" t="s">
        <v>4809</v>
      </c>
      <c r="D3" s="9">
        <v>130000</v>
      </c>
      <c r="E3" s="8">
        <v>107148.74</v>
      </c>
      <c r="F3" t="s">
        <v>8220</v>
      </c>
      <c r="G3" t="s">
        <v>8223</v>
      </c>
      <c r="H3" t="s">
        <v>8245</v>
      </c>
      <c r="I3">
        <v>1385136000</v>
      </c>
      <c r="J3">
        <v>1381923548</v>
      </c>
      <c r="K3" t="b">
        <v>0</v>
      </c>
      <c r="L3">
        <v>890</v>
      </c>
      <c r="M3" t="b">
        <v>0</v>
      </c>
      <c r="N3" t="s">
        <v>8271</v>
      </c>
      <c r="O3" s="10">
        <v>82</v>
      </c>
      <c r="P3">
        <v>120.39</v>
      </c>
      <c r="Q3" t="s">
        <v>8309</v>
      </c>
      <c r="R3" t="s">
        <v>8311</v>
      </c>
      <c r="S3" s="14">
        <v>41563.485509259262</v>
      </c>
      <c r="T3" s="14">
        <v>41600.666666666664</v>
      </c>
    </row>
    <row r="4" spans="1:20" ht="270" x14ac:dyDescent="0.25">
      <c r="A4">
        <v>978</v>
      </c>
      <c r="B4" s="3" t="s">
        <v>979</v>
      </c>
      <c r="C4" s="3" t="s">
        <v>5088</v>
      </c>
      <c r="D4" s="9">
        <v>172889</v>
      </c>
      <c r="E4" s="8">
        <v>97273</v>
      </c>
      <c r="F4" t="s">
        <v>8220</v>
      </c>
      <c r="G4" t="s">
        <v>8234</v>
      </c>
      <c r="H4" t="s">
        <v>8254</v>
      </c>
      <c r="I4">
        <v>1456385101</v>
      </c>
      <c r="J4">
        <v>1453793101</v>
      </c>
      <c r="K4" t="b">
        <v>0</v>
      </c>
      <c r="L4">
        <v>123</v>
      </c>
      <c r="M4" t="b">
        <v>0</v>
      </c>
      <c r="N4" t="s">
        <v>8271</v>
      </c>
      <c r="O4" s="10">
        <v>56</v>
      </c>
      <c r="P4">
        <v>790.84</v>
      </c>
      <c r="Q4" t="s">
        <v>8309</v>
      </c>
      <c r="R4" t="s">
        <v>8311</v>
      </c>
      <c r="S4" s="14">
        <v>42395.309039351851</v>
      </c>
      <c r="T4" s="14">
        <v>42425.309039351851</v>
      </c>
    </row>
    <row r="5" spans="1:20" ht="285" x14ac:dyDescent="0.25">
      <c r="A5">
        <v>707</v>
      </c>
      <c r="B5" s="3" t="s">
        <v>708</v>
      </c>
      <c r="C5" s="3" t="s">
        <v>4817</v>
      </c>
      <c r="D5" s="9">
        <v>68000</v>
      </c>
      <c r="E5" s="8">
        <v>53670.6</v>
      </c>
      <c r="F5" t="s">
        <v>8220</v>
      </c>
      <c r="G5" t="s">
        <v>8224</v>
      </c>
      <c r="H5" t="s">
        <v>8246</v>
      </c>
      <c r="I5">
        <v>1483286127</v>
      </c>
      <c r="J5">
        <v>1479830127</v>
      </c>
      <c r="K5" t="b">
        <v>0</v>
      </c>
      <c r="L5">
        <v>456</v>
      </c>
      <c r="M5" t="b">
        <v>0</v>
      </c>
      <c r="N5" t="s">
        <v>8271</v>
      </c>
      <c r="O5" s="10">
        <v>79</v>
      </c>
      <c r="P5">
        <v>117.7</v>
      </c>
      <c r="Q5" t="s">
        <v>8309</v>
      </c>
      <c r="R5" t="s">
        <v>8311</v>
      </c>
      <c r="S5" s="14">
        <v>42696.663506944446</v>
      </c>
      <c r="T5" s="14">
        <v>42736.663506944446</v>
      </c>
    </row>
    <row r="6" spans="1:20" ht="240" x14ac:dyDescent="0.25">
      <c r="A6">
        <v>669</v>
      </c>
      <c r="B6" s="3" t="s">
        <v>670</v>
      </c>
      <c r="C6" s="3" t="s">
        <v>4779</v>
      </c>
      <c r="D6" s="9">
        <v>200000</v>
      </c>
      <c r="E6" s="8">
        <v>43015</v>
      </c>
      <c r="F6" t="s">
        <v>8220</v>
      </c>
      <c r="G6" t="s">
        <v>8234</v>
      </c>
      <c r="H6" t="s">
        <v>8254</v>
      </c>
      <c r="I6">
        <v>1467817258</v>
      </c>
      <c r="J6">
        <v>1465225258</v>
      </c>
      <c r="K6" t="b">
        <v>0</v>
      </c>
      <c r="L6">
        <v>28</v>
      </c>
      <c r="M6" t="b">
        <v>0</v>
      </c>
      <c r="N6" t="s">
        <v>8271</v>
      </c>
      <c r="O6" s="10">
        <v>22</v>
      </c>
      <c r="P6">
        <v>1536.25</v>
      </c>
      <c r="Q6" t="s">
        <v>8309</v>
      </c>
      <c r="R6" t="s">
        <v>8311</v>
      </c>
      <c r="S6" s="14">
        <v>42527.625671296293</v>
      </c>
      <c r="T6" s="14">
        <v>42557.625671296293</v>
      </c>
    </row>
    <row r="7" spans="1:20" ht="180" x14ac:dyDescent="0.25">
      <c r="A7">
        <v>961</v>
      </c>
      <c r="B7" s="3" t="s">
        <v>962</v>
      </c>
      <c r="C7" s="3" t="s">
        <v>5071</v>
      </c>
      <c r="D7" s="9">
        <v>95000</v>
      </c>
      <c r="E7" s="8">
        <v>40079</v>
      </c>
      <c r="F7" t="s">
        <v>8220</v>
      </c>
      <c r="G7" t="s">
        <v>8223</v>
      </c>
      <c r="H7" t="s">
        <v>8245</v>
      </c>
      <c r="I7">
        <v>1487617200</v>
      </c>
      <c r="J7">
        <v>1483634335</v>
      </c>
      <c r="K7" t="b">
        <v>0</v>
      </c>
      <c r="L7">
        <v>110</v>
      </c>
      <c r="M7" t="b">
        <v>0</v>
      </c>
      <c r="N7" t="s">
        <v>8271</v>
      </c>
      <c r="O7" s="10">
        <v>42</v>
      </c>
      <c r="P7">
        <v>364.35</v>
      </c>
      <c r="Q7" t="s">
        <v>8309</v>
      </c>
      <c r="R7" t="s">
        <v>8311</v>
      </c>
      <c r="S7" s="14">
        <v>42740.693692129629</v>
      </c>
      <c r="T7" s="14">
        <v>42786.791666666672</v>
      </c>
    </row>
    <row r="8" spans="1:20" ht="225" x14ac:dyDescent="0.25">
      <c r="A8">
        <v>693</v>
      </c>
      <c r="B8" s="3" t="s">
        <v>694</v>
      </c>
      <c r="C8" s="3" t="s">
        <v>4803</v>
      </c>
      <c r="D8" s="9">
        <v>100000</v>
      </c>
      <c r="E8" s="8">
        <v>35338</v>
      </c>
      <c r="F8" t="s">
        <v>8220</v>
      </c>
      <c r="G8" t="s">
        <v>8223</v>
      </c>
      <c r="H8" t="s">
        <v>8245</v>
      </c>
      <c r="I8">
        <v>1430421827</v>
      </c>
      <c r="J8">
        <v>1427829827</v>
      </c>
      <c r="K8" t="b">
        <v>0</v>
      </c>
      <c r="L8">
        <v>296</v>
      </c>
      <c r="M8" t="b">
        <v>0</v>
      </c>
      <c r="N8" t="s">
        <v>8271</v>
      </c>
      <c r="O8" s="10">
        <v>35</v>
      </c>
      <c r="P8">
        <v>119.39</v>
      </c>
      <c r="Q8" t="s">
        <v>8309</v>
      </c>
      <c r="R8" t="s">
        <v>8311</v>
      </c>
      <c r="S8" s="14">
        <v>42094.808182870373</v>
      </c>
      <c r="T8" s="14">
        <v>42124.808182870373</v>
      </c>
    </row>
    <row r="9" spans="1:20" ht="195" x14ac:dyDescent="0.25">
      <c r="A9">
        <v>998</v>
      </c>
      <c r="B9" s="3" t="s">
        <v>999</v>
      </c>
      <c r="C9" s="3" t="s">
        <v>5108</v>
      </c>
      <c r="D9" s="9">
        <v>60000</v>
      </c>
      <c r="E9" s="8">
        <v>35135</v>
      </c>
      <c r="F9" t="s">
        <v>8220</v>
      </c>
      <c r="G9" t="s">
        <v>8228</v>
      </c>
      <c r="H9" t="s">
        <v>8250</v>
      </c>
      <c r="I9">
        <v>1447909401</v>
      </c>
      <c r="J9">
        <v>1444017801</v>
      </c>
      <c r="K9" t="b">
        <v>0</v>
      </c>
      <c r="L9">
        <v>229</v>
      </c>
      <c r="M9" t="b">
        <v>0</v>
      </c>
      <c r="N9" t="s">
        <v>8271</v>
      </c>
      <c r="O9" s="10">
        <v>59</v>
      </c>
      <c r="P9">
        <v>153.43</v>
      </c>
      <c r="Q9" t="s">
        <v>8309</v>
      </c>
      <c r="R9" t="s">
        <v>8311</v>
      </c>
      <c r="S9" s="14">
        <v>42282.168993055559</v>
      </c>
      <c r="T9" s="14">
        <v>42327.210659722223</v>
      </c>
    </row>
    <row r="10" spans="1:20" ht="300" x14ac:dyDescent="0.25">
      <c r="A10">
        <v>711</v>
      </c>
      <c r="B10" s="3" t="s">
        <v>712</v>
      </c>
      <c r="C10" s="3" t="s">
        <v>4821</v>
      </c>
      <c r="D10" s="9">
        <v>100000</v>
      </c>
      <c r="E10" s="8">
        <v>33791</v>
      </c>
      <c r="F10" t="s">
        <v>8220</v>
      </c>
      <c r="G10" t="s">
        <v>8232</v>
      </c>
      <c r="H10" t="s">
        <v>8248</v>
      </c>
      <c r="I10">
        <v>1481716868</v>
      </c>
      <c r="J10">
        <v>1478257268</v>
      </c>
      <c r="K10" t="b">
        <v>0</v>
      </c>
      <c r="L10">
        <v>338</v>
      </c>
      <c r="M10" t="b">
        <v>0</v>
      </c>
      <c r="N10" t="s">
        <v>8271</v>
      </c>
      <c r="O10" s="10">
        <v>34</v>
      </c>
      <c r="P10">
        <v>99.97</v>
      </c>
      <c r="Q10" t="s">
        <v>8309</v>
      </c>
      <c r="R10" t="s">
        <v>8311</v>
      </c>
      <c r="S10" s="14">
        <v>42678.459120370375</v>
      </c>
      <c r="T10" s="14">
        <v>42718.500787037032</v>
      </c>
    </row>
    <row r="11" spans="1:20" ht="300" x14ac:dyDescent="0.25">
      <c r="A11">
        <v>983</v>
      </c>
      <c r="B11" s="3" t="s">
        <v>984</v>
      </c>
      <c r="C11" s="3" t="s">
        <v>5093</v>
      </c>
      <c r="D11" s="9">
        <v>104219</v>
      </c>
      <c r="E11" s="8">
        <v>30751</v>
      </c>
      <c r="F11" t="s">
        <v>8220</v>
      </c>
      <c r="G11" t="s">
        <v>8226</v>
      </c>
      <c r="H11" t="s">
        <v>8248</v>
      </c>
      <c r="I11">
        <v>1471985640</v>
      </c>
      <c r="J11">
        <v>1469289685</v>
      </c>
      <c r="K11" t="b">
        <v>0</v>
      </c>
      <c r="L11">
        <v>179</v>
      </c>
      <c r="M11" t="b">
        <v>0</v>
      </c>
      <c r="N11" t="s">
        <v>8271</v>
      </c>
      <c r="O11" s="10">
        <v>30</v>
      </c>
      <c r="P11">
        <v>171.79</v>
      </c>
      <c r="Q11" t="s">
        <v>8309</v>
      </c>
      <c r="R11" t="s">
        <v>8311</v>
      </c>
      <c r="S11" s="14">
        <v>42574.667650462965</v>
      </c>
      <c r="T11" s="14">
        <v>42605.870833333334</v>
      </c>
    </row>
    <row r="12" spans="1:20" ht="285" x14ac:dyDescent="0.25">
      <c r="A12">
        <v>979</v>
      </c>
      <c r="B12" s="3" t="s">
        <v>980</v>
      </c>
      <c r="C12" s="3" t="s">
        <v>5089</v>
      </c>
      <c r="D12" s="9">
        <v>35000</v>
      </c>
      <c r="E12" s="8">
        <v>28986.16</v>
      </c>
      <c r="F12" t="s">
        <v>8220</v>
      </c>
      <c r="G12" t="s">
        <v>8223</v>
      </c>
      <c r="H12" t="s">
        <v>8245</v>
      </c>
      <c r="I12">
        <v>1466449140</v>
      </c>
      <c r="J12">
        <v>1463392828</v>
      </c>
      <c r="K12" t="b">
        <v>0</v>
      </c>
      <c r="L12">
        <v>96</v>
      </c>
      <c r="M12" t="b">
        <v>0</v>
      </c>
      <c r="N12" t="s">
        <v>8271</v>
      </c>
      <c r="O12" s="10">
        <v>83</v>
      </c>
      <c r="P12">
        <v>301.94</v>
      </c>
      <c r="Q12" t="s">
        <v>8309</v>
      </c>
      <c r="R12" t="s">
        <v>8311</v>
      </c>
      <c r="S12" s="14">
        <v>42506.416990740734</v>
      </c>
      <c r="T12" s="14">
        <v>42541.790972222225</v>
      </c>
    </row>
    <row r="13" spans="1:20" ht="300" x14ac:dyDescent="0.25">
      <c r="A13">
        <v>670</v>
      </c>
      <c r="B13" s="3" t="s">
        <v>671</v>
      </c>
      <c r="C13" s="3" t="s">
        <v>4780</v>
      </c>
      <c r="D13" s="9">
        <v>90000</v>
      </c>
      <c r="E13" s="8">
        <v>26349</v>
      </c>
      <c r="F13" t="s">
        <v>8220</v>
      </c>
      <c r="G13" t="s">
        <v>8236</v>
      </c>
      <c r="H13" t="s">
        <v>8248</v>
      </c>
      <c r="I13">
        <v>1466323800</v>
      </c>
      <c r="J13">
        <v>1463418120</v>
      </c>
      <c r="K13" t="b">
        <v>0</v>
      </c>
      <c r="L13">
        <v>310</v>
      </c>
      <c r="M13" t="b">
        <v>0</v>
      </c>
      <c r="N13" t="s">
        <v>8271</v>
      </c>
      <c r="O13" s="10">
        <v>29</v>
      </c>
      <c r="P13">
        <v>85</v>
      </c>
      <c r="Q13" t="s">
        <v>8309</v>
      </c>
      <c r="R13" t="s">
        <v>8311</v>
      </c>
      <c r="S13" s="14">
        <v>42506.709722222222</v>
      </c>
      <c r="T13" s="14">
        <v>42540.340277777781</v>
      </c>
    </row>
    <row r="14" spans="1:20" ht="255" x14ac:dyDescent="0.25">
      <c r="A14">
        <v>960</v>
      </c>
      <c r="B14" s="3" t="s">
        <v>961</v>
      </c>
      <c r="C14" s="3" t="s">
        <v>5070</v>
      </c>
      <c r="D14" s="9">
        <v>55650</v>
      </c>
      <c r="E14" s="8">
        <v>25655</v>
      </c>
      <c r="F14" t="s">
        <v>8220</v>
      </c>
      <c r="G14" t="s">
        <v>8223</v>
      </c>
      <c r="H14" t="s">
        <v>8245</v>
      </c>
      <c r="I14">
        <v>1489500155</v>
      </c>
      <c r="J14">
        <v>1485874955</v>
      </c>
      <c r="K14" t="b">
        <v>0</v>
      </c>
      <c r="L14">
        <v>188</v>
      </c>
      <c r="M14" t="b">
        <v>0</v>
      </c>
      <c r="N14" t="s">
        <v>8271</v>
      </c>
      <c r="O14" s="10">
        <v>46</v>
      </c>
      <c r="P14">
        <v>136.46</v>
      </c>
      <c r="Q14" t="s">
        <v>8309</v>
      </c>
      <c r="R14" t="s">
        <v>8311</v>
      </c>
      <c r="S14" s="14">
        <v>42766.626793981486</v>
      </c>
      <c r="T14" s="14">
        <v>42808.585127314815</v>
      </c>
    </row>
    <row r="15" spans="1:20" ht="105" x14ac:dyDescent="0.25">
      <c r="A15">
        <v>684</v>
      </c>
      <c r="B15" s="3" t="s">
        <v>685</v>
      </c>
      <c r="C15" s="3" t="s">
        <v>4794</v>
      </c>
      <c r="D15" s="9">
        <v>320000</v>
      </c>
      <c r="E15" s="8">
        <v>23948</v>
      </c>
      <c r="F15" t="s">
        <v>8220</v>
      </c>
      <c r="G15" t="s">
        <v>8223</v>
      </c>
      <c r="H15" t="s">
        <v>8245</v>
      </c>
      <c r="I15">
        <v>1406257200</v>
      </c>
      <c r="J15">
        <v>1403176891</v>
      </c>
      <c r="K15" t="b">
        <v>0</v>
      </c>
      <c r="L15">
        <v>135</v>
      </c>
      <c r="M15" t="b">
        <v>0</v>
      </c>
      <c r="N15" t="s">
        <v>8271</v>
      </c>
      <c r="O15" s="10">
        <v>7</v>
      </c>
      <c r="P15">
        <v>177.39</v>
      </c>
      <c r="Q15" t="s">
        <v>8309</v>
      </c>
      <c r="R15" t="s">
        <v>8311</v>
      </c>
      <c r="S15" s="14">
        <v>41809.473275462966</v>
      </c>
      <c r="T15" s="14">
        <v>41845.125</v>
      </c>
    </row>
    <row r="16" spans="1:20" ht="165" x14ac:dyDescent="0.25">
      <c r="A16">
        <v>952</v>
      </c>
      <c r="B16" s="3" t="s">
        <v>953</v>
      </c>
      <c r="C16" s="3" t="s">
        <v>5062</v>
      </c>
      <c r="D16" s="9">
        <v>49000</v>
      </c>
      <c r="E16" s="8">
        <v>19572</v>
      </c>
      <c r="F16" t="s">
        <v>8220</v>
      </c>
      <c r="G16" t="s">
        <v>8223</v>
      </c>
      <c r="H16" t="s">
        <v>8245</v>
      </c>
      <c r="I16">
        <v>1479483812</v>
      </c>
      <c r="J16">
        <v>1476888212</v>
      </c>
      <c r="K16" t="b">
        <v>0</v>
      </c>
      <c r="L16">
        <v>196</v>
      </c>
      <c r="M16" t="b">
        <v>0</v>
      </c>
      <c r="N16" t="s">
        <v>8271</v>
      </c>
      <c r="O16" s="10">
        <v>40</v>
      </c>
      <c r="P16">
        <v>99.86</v>
      </c>
      <c r="Q16" t="s">
        <v>8309</v>
      </c>
      <c r="R16" t="s">
        <v>8311</v>
      </c>
      <c r="S16" s="14">
        <v>42662.613564814819</v>
      </c>
      <c r="T16" s="14">
        <v>42692.655231481483</v>
      </c>
    </row>
    <row r="17" spans="1:20" ht="285" x14ac:dyDescent="0.25">
      <c r="A17">
        <v>680</v>
      </c>
      <c r="B17" s="3" t="s">
        <v>681</v>
      </c>
      <c r="C17" s="3" t="s">
        <v>4790</v>
      </c>
      <c r="D17" s="9">
        <v>75000</v>
      </c>
      <c r="E17" s="8">
        <v>19434</v>
      </c>
      <c r="F17" t="s">
        <v>8220</v>
      </c>
      <c r="G17" t="s">
        <v>8223</v>
      </c>
      <c r="H17" t="s">
        <v>8245</v>
      </c>
      <c r="I17">
        <v>1410955331</v>
      </c>
      <c r="J17">
        <v>1407931331</v>
      </c>
      <c r="K17" t="b">
        <v>0</v>
      </c>
      <c r="L17">
        <v>129</v>
      </c>
      <c r="M17" t="b">
        <v>0</v>
      </c>
      <c r="N17" t="s">
        <v>8271</v>
      </c>
      <c r="O17" s="10">
        <v>26</v>
      </c>
      <c r="P17">
        <v>150.65</v>
      </c>
      <c r="Q17" t="s">
        <v>8309</v>
      </c>
      <c r="R17" t="s">
        <v>8311</v>
      </c>
      <c r="S17" s="14">
        <v>41864.501516203702</v>
      </c>
      <c r="T17" s="14">
        <v>41899.501516203702</v>
      </c>
    </row>
    <row r="18" spans="1:20" ht="270" x14ac:dyDescent="0.25">
      <c r="A18">
        <v>959</v>
      </c>
      <c r="B18" s="3" t="s">
        <v>960</v>
      </c>
      <c r="C18" s="3" t="s">
        <v>5069</v>
      </c>
      <c r="D18" s="9">
        <v>50000</v>
      </c>
      <c r="E18" s="8">
        <v>19430</v>
      </c>
      <c r="F18" t="s">
        <v>8220</v>
      </c>
      <c r="G18" t="s">
        <v>8223</v>
      </c>
      <c r="H18" t="s">
        <v>8245</v>
      </c>
      <c r="I18">
        <v>1421640665</v>
      </c>
      <c r="J18">
        <v>1419048665</v>
      </c>
      <c r="K18" t="b">
        <v>0</v>
      </c>
      <c r="L18">
        <v>171</v>
      </c>
      <c r="M18" t="b">
        <v>0</v>
      </c>
      <c r="N18" t="s">
        <v>8271</v>
      </c>
      <c r="O18" s="10">
        <v>39</v>
      </c>
      <c r="P18">
        <v>113.63</v>
      </c>
      <c r="Q18" t="s">
        <v>8309</v>
      </c>
      <c r="R18" t="s">
        <v>8311</v>
      </c>
      <c r="S18" s="14">
        <v>41993.174363425926</v>
      </c>
      <c r="T18" s="14">
        <v>42023.174363425926</v>
      </c>
    </row>
    <row r="19" spans="1:20" ht="90" x14ac:dyDescent="0.25">
      <c r="A19">
        <v>951</v>
      </c>
      <c r="B19" s="3" t="s">
        <v>952</v>
      </c>
      <c r="C19" s="3" t="s">
        <v>5061</v>
      </c>
      <c r="D19" s="9">
        <v>50000</v>
      </c>
      <c r="E19" s="8">
        <v>19195</v>
      </c>
      <c r="F19" t="s">
        <v>8220</v>
      </c>
      <c r="G19" t="s">
        <v>8223</v>
      </c>
      <c r="H19" t="s">
        <v>8245</v>
      </c>
      <c r="I19">
        <v>1465054872</v>
      </c>
      <c r="J19">
        <v>1461166872</v>
      </c>
      <c r="K19" t="b">
        <v>0</v>
      </c>
      <c r="L19">
        <v>121</v>
      </c>
      <c r="M19" t="b">
        <v>0</v>
      </c>
      <c r="N19" t="s">
        <v>8271</v>
      </c>
      <c r="O19" s="10">
        <v>38</v>
      </c>
      <c r="P19">
        <v>158.63999999999999</v>
      </c>
      <c r="Q19" t="s">
        <v>8309</v>
      </c>
      <c r="R19" t="s">
        <v>8311</v>
      </c>
      <c r="S19" s="14">
        <v>42480.653611111105</v>
      </c>
      <c r="T19" s="14">
        <v>42525.653611111105</v>
      </c>
    </row>
    <row r="20" spans="1:20" ht="240" x14ac:dyDescent="0.25">
      <c r="A20">
        <v>993</v>
      </c>
      <c r="B20" s="3" t="s">
        <v>994</v>
      </c>
      <c r="C20" s="3" t="s">
        <v>5103</v>
      </c>
      <c r="D20" s="9">
        <v>70000</v>
      </c>
      <c r="E20" s="8">
        <v>17561</v>
      </c>
      <c r="F20" t="s">
        <v>8220</v>
      </c>
      <c r="G20" t="s">
        <v>8223</v>
      </c>
      <c r="H20" t="s">
        <v>8245</v>
      </c>
      <c r="I20">
        <v>1478926800</v>
      </c>
      <c r="J20">
        <v>1476054568</v>
      </c>
      <c r="K20" t="b">
        <v>0</v>
      </c>
      <c r="L20">
        <v>196</v>
      </c>
      <c r="M20" t="b">
        <v>0</v>
      </c>
      <c r="N20" t="s">
        <v>8271</v>
      </c>
      <c r="O20" s="10">
        <v>25</v>
      </c>
      <c r="P20">
        <v>89.6</v>
      </c>
      <c r="Q20" t="s">
        <v>8309</v>
      </c>
      <c r="R20" t="s">
        <v>8311</v>
      </c>
      <c r="S20" s="14">
        <v>42652.964907407411</v>
      </c>
      <c r="T20" s="14">
        <v>42686.208333333328</v>
      </c>
    </row>
    <row r="21" spans="1:20" ht="255" x14ac:dyDescent="0.25">
      <c r="A21">
        <v>955</v>
      </c>
      <c r="B21" s="3" t="s">
        <v>956</v>
      </c>
      <c r="C21" s="3" t="s">
        <v>5065</v>
      </c>
      <c r="D21" s="9">
        <v>300000</v>
      </c>
      <c r="E21" s="8">
        <v>16984</v>
      </c>
      <c r="F21" t="s">
        <v>8220</v>
      </c>
      <c r="G21" t="s">
        <v>8223</v>
      </c>
      <c r="H21" t="s">
        <v>8245</v>
      </c>
      <c r="I21">
        <v>1473750300</v>
      </c>
      <c r="J21">
        <v>1470294300</v>
      </c>
      <c r="K21" t="b">
        <v>0</v>
      </c>
      <c r="L21">
        <v>93</v>
      </c>
      <c r="M21" t="b">
        <v>0</v>
      </c>
      <c r="N21" t="s">
        <v>8271</v>
      </c>
      <c r="O21" s="10">
        <v>6</v>
      </c>
      <c r="P21">
        <v>182.62</v>
      </c>
      <c r="Q21" t="s">
        <v>8309</v>
      </c>
      <c r="R21" t="s">
        <v>8311</v>
      </c>
      <c r="S21" s="14">
        <v>42586.295138888891</v>
      </c>
      <c r="T21" s="14">
        <v>42626.295138888891</v>
      </c>
    </row>
    <row r="22" spans="1:20" ht="285" x14ac:dyDescent="0.25">
      <c r="A22">
        <v>698</v>
      </c>
      <c r="B22" s="3" t="s">
        <v>699</v>
      </c>
      <c r="C22" s="3" t="s">
        <v>4808</v>
      </c>
      <c r="D22" s="9">
        <v>100000</v>
      </c>
      <c r="E22" s="8">
        <v>15390</v>
      </c>
      <c r="F22" t="s">
        <v>8220</v>
      </c>
      <c r="G22" t="s">
        <v>8223</v>
      </c>
      <c r="H22" t="s">
        <v>8245</v>
      </c>
      <c r="I22">
        <v>1411005600</v>
      </c>
      <c r="J22">
        <v>1408141245</v>
      </c>
      <c r="K22" t="b">
        <v>0</v>
      </c>
      <c r="L22">
        <v>29</v>
      </c>
      <c r="M22" t="b">
        <v>0</v>
      </c>
      <c r="N22" t="s">
        <v>8271</v>
      </c>
      <c r="O22" s="10">
        <v>15</v>
      </c>
      <c r="P22">
        <v>530.69000000000005</v>
      </c>
      <c r="Q22" t="s">
        <v>8309</v>
      </c>
      <c r="R22" t="s">
        <v>8311</v>
      </c>
      <c r="S22" s="14">
        <v>41866.931076388886</v>
      </c>
      <c r="T22" s="14">
        <v>41900.083333333336</v>
      </c>
    </row>
    <row r="23" spans="1:20" ht="300" x14ac:dyDescent="0.25">
      <c r="A23">
        <v>688</v>
      </c>
      <c r="B23" s="3" t="s">
        <v>689</v>
      </c>
      <c r="C23" s="3" t="s">
        <v>4798</v>
      </c>
      <c r="D23" s="9">
        <v>20000</v>
      </c>
      <c r="E23" s="8">
        <v>14598</v>
      </c>
      <c r="F23" t="s">
        <v>8220</v>
      </c>
      <c r="G23" t="s">
        <v>8223</v>
      </c>
      <c r="H23" t="s">
        <v>8245</v>
      </c>
      <c r="I23">
        <v>1444876253</v>
      </c>
      <c r="J23">
        <v>1442284253</v>
      </c>
      <c r="K23" t="b">
        <v>0</v>
      </c>
      <c r="L23">
        <v>36</v>
      </c>
      <c r="M23" t="b">
        <v>0</v>
      </c>
      <c r="N23" t="s">
        <v>8271</v>
      </c>
      <c r="O23" s="10">
        <v>73</v>
      </c>
      <c r="P23">
        <v>405.5</v>
      </c>
      <c r="Q23" t="s">
        <v>8309</v>
      </c>
      <c r="R23" t="s">
        <v>8311</v>
      </c>
      <c r="S23" s="14">
        <v>42262.104780092588</v>
      </c>
      <c r="T23" s="14">
        <v>42292.104780092588</v>
      </c>
    </row>
    <row r="24" spans="1:20" ht="135" x14ac:dyDescent="0.25">
      <c r="A24">
        <v>969</v>
      </c>
      <c r="B24" s="3" t="s">
        <v>970</v>
      </c>
      <c r="C24" s="3" t="s">
        <v>5079</v>
      </c>
      <c r="D24" s="9">
        <v>30000</v>
      </c>
      <c r="E24" s="8">
        <v>14000</v>
      </c>
      <c r="F24" t="s">
        <v>8220</v>
      </c>
      <c r="G24" t="s">
        <v>8237</v>
      </c>
      <c r="H24" t="s">
        <v>8255</v>
      </c>
      <c r="I24">
        <v>1486624607</v>
      </c>
      <c r="J24">
        <v>1483773407</v>
      </c>
      <c r="K24" t="b">
        <v>0</v>
      </c>
      <c r="L24">
        <v>11</v>
      </c>
      <c r="M24" t="b">
        <v>0</v>
      </c>
      <c r="N24" t="s">
        <v>8271</v>
      </c>
      <c r="O24" s="10">
        <v>47</v>
      </c>
      <c r="P24">
        <v>1272.73</v>
      </c>
      <c r="Q24" t="s">
        <v>8309</v>
      </c>
      <c r="R24" t="s">
        <v>8311</v>
      </c>
      <c r="S24" s="14">
        <v>42742.30332175926</v>
      </c>
      <c r="T24" s="14">
        <v>42775.30332175926</v>
      </c>
    </row>
    <row r="25" spans="1:20" ht="270" x14ac:dyDescent="0.25">
      <c r="A25">
        <v>677</v>
      </c>
      <c r="B25" s="3" t="s">
        <v>678</v>
      </c>
      <c r="C25" s="3" t="s">
        <v>4787</v>
      </c>
      <c r="D25" s="9">
        <v>50000</v>
      </c>
      <c r="E25" s="8">
        <v>12792</v>
      </c>
      <c r="F25" t="s">
        <v>8220</v>
      </c>
      <c r="G25" t="s">
        <v>8236</v>
      </c>
      <c r="H25" t="s">
        <v>8248</v>
      </c>
      <c r="I25">
        <v>1467106895</v>
      </c>
      <c r="J25">
        <v>1463218895</v>
      </c>
      <c r="K25" t="b">
        <v>0</v>
      </c>
      <c r="L25">
        <v>96</v>
      </c>
      <c r="M25" t="b">
        <v>0</v>
      </c>
      <c r="N25" t="s">
        <v>8271</v>
      </c>
      <c r="O25" s="10">
        <v>26</v>
      </c>
      <c r="P25">
        <v>133.25</v>
      </c>
      <c r="Q25" t="s">
        <v>8309</v>
      </c>
      <c r="R25" t="s">
        <v>8311</v>
      </c>
      <c r="S25" s="14">
        <v>42504.403877314813</v>
      </c>
      <c r="T25" s="14">
        <v>42549.403877314813</v>
      </c>
    </row>
    <row r="26" spans="1:20" ht="285" x14ac:dyDescent="0.25">
      <c r="A26">
        <v>671</v>
      </c>
      <c r="B26" s="3" t="s">
        <v>672</v>
      </c>
      <c r="C26" s="3" t="s">
        <v>4781</v>
      </c>
      <c r="D26" s="9">
        <v>30000</v>
      </c>
      <c r="E26" s="8">
        <v>11828</v>
      </c>
      <c r="F26" t="s">
        <v>8220</v>
      </c>
      <c r="G26" t="s">
        <v>8223</v>
      </c>
      <c r="H26" t="s">
        <v>8245</v>
      </c>
      <c r="I26">
        <v>1421208000</v>
      </c>
      <c r="J26">
        <v>1418315852</v>
      </c>
      <c r="K26" t="b">
        <v>0</v>
      </c>
      <c r="L26">
        <v>15</v>
      </c>
      <c r="M26" t="b">
        <v>0</v>
      </c>
      <c r="N26" t="s">
        <v>8271</v>
      </c>
      <c r="O26" s="10">
        <v>39</v>
      </c>
      <c r="P26">
        <v>788.53</v>
      </c>
      <c r="Q26" t="s">
        <v>8309</v>
      </c>
      <c r="R26" t="s">
        <v>8311</v>
      </c>
      <c r="S26" s="14">
        <v>41984.692731481482</v>
      </c>
      <c r="T26" s="14">
        <v>42018.166666666672</v>
      </c>
    </row>
    <row r="27" spans="1:20" ht="210" x14ac:dyDescent="0.25">
      <c r="A27">
        <v>999</v>
      </c>
      <c r="B27" s="3" t="s">
        <v>1000</v>
      </c>
      <c r="C27" s="3" t="s">
        <v>5109</v>
      </c>
      <c r="D27" s="9">
        <v>150000</v>
      </c>
      <c r="E27" s="8">
        <v>11683</v>
      </c>
      <c r="F27" t="s">
        <v>8220</v>
      </c>
      <c r="G27" t="s">
        <v>8228</v>
      </c>
      <c r="H27" t="s">
        <v>8250</v>
      </c>
      <c r="I27">
        <v>1415865720</v>
      </c>
      <c r="J27">
        <v>1413270690</v>
      </c>
      <c r="K27" t="b">
        <v>0</v>
      </c>
      <c r="L27">
        <v>40</v>
      </c>
      <c r="M27" t="b">
        <v>0</v>
      </c>
      <c r="N27" t="s">
        <v>8271</v>
      </c>
      <c r="O27" s="10">
        <v>8</v>
      </c>
      <c r="P27">
        <v>292.08</v>
      </c>
      <c r="Q27" t="s">
        <v>8309</v>
      </c>
      <c r="R27" t="s">
        <v>8311</v>
      </c>
      <c r="S27" s="14">
        <v>41926.29965277778</v>
      </c>
      <c r="T27" s="14">
        <v>41956.334722222222</v>
      </c>
    </row>
    <row r="28" spans="1:20" ht="300" x14ac:dyDescent="0.25">
      <c r="A28">
        <v>672</v>
      </c>
      <c r="B28" s="3" t="s">
        <v>673</v>
      </c>
      <c r="C28" s="3" t="s">
        <v>4782</v>
      </c>
      <c r="D28" s="9">
        <v>50000</v>
      </c>
      <c r="E28" s="8">
        <v>10814</v>
      </c>
      <c r="F28" t="s">
        <v>8220</v>
      </c>
      <c r="G28" t="s">
        <v>8223</v>
      </c>
      <c r="H28" t="s">
        <v>8245</v>
      </c>
      <c r="I28">
        <v>1420088340</v>
      </c>
      <c r="J28">
        <v>1417410964</v>
      </c>
      <c r="K28" t="b">
        <v>0</v>
      </c>
      <c r="L28">
        <v>215</v>
      </c>
      <c r="M28" t="b">
        <v>0</v>
      </c>
      <c r="N28" t="s">
        <v>8271</v>
      </c>
      <c r="O28" s="10">
        <v>22</v>
      </c>
      <c r="P28">
        <v>50.3</v>
      </c>
      <c r="Q28" t="s">
        <v>8309</v>
      </c>
      <c r="R28" t="s">
        <v>8311</v>
      </c>
      <c r="S28" s="14">
        <v>41974.219490740739</v>
      </c>
      <c r="T28" s="14">
        <v>42005.207638888889</v>
      </c>
    </row>
    <row r="29" spans="1:20" ht="255" x14ac:dyDescent="0.25">
      <c r="A29">
        <v>708</v>
      </c>
      <c r="B29" s="3" t="s">
        <v>709</v>
      </c>
      <c r="C29" s="3" t="s">
        <v>4818</v>
      </c>
      <c r="D29" s="9">
        <v>40000</v>
      </c>
      <c r="E29" s="8">
        <v>8837</v>
      </c>
      <c r="F29" t="s">
        <v>8220</v>
      </c>
      <c r="G29" t="s">
        <v>8224</v>
      </c>
      <c r="H29" t="s">
        <v>8246</v>
      </c>
      <c r="I29">
        <v>1410616600</v>
      </c>
      <c r="J29">
        <v>1405432600</v>
      </c>
      <c r="K29" t="b">
        <v>0</v>
      </c>
      <c r="L29">
        <v>369</v>
      </c>
      <c r="M29" t="b">
        <v>0</v>
      </c>
      <c r="N29" t="s">
        <v>8271</v>
      </c>
      <c r="O29" s="10">
        <v>22</v>
      </c>
      <c r="P29">
        <v>23.95</v>
      </c>
      <c r="Q29" t="s">
        <v>8309</v>
      </c>
      <c r="R29" t="s">
        <v>8311</v>
      </c>
      <c r="S29" s="14">
        <v>41835.581018518518</v>
      </c>
      <c r="T29" s="14">
        <v>41895.581018518518</v>
      </c>
    </row>
    <row r="30" spans="1:20" ht="270" x14ac:dyDescent="0.25">
      <c r="A30">
        <v>679</v>
      </c>
      <c r="B30" s="3" t="s">
        <v>680</v>
      </c>
      <c r="C30" s="3" t="s">
        <v>4789</v>
      </c>
      <c r="D30" s="9">
        <v>57000</v>
      </c>
      <c r="E30" s="8">
        <v>8827</v>
      </c>
      <c r="F30" t="s">
        <v>8220</v>
      </c>
      <c r="G30" t="s">
        <v>8223</v>
      </c>
      <c r="H30" t="s">
        <v>8245</v>
      </c>
      <c r="I30">
        <v>1472920909</v>
      </c>
      <c r="J30">
        <v>1467736909</v>
      </c>
      <c r="K30" t="b">
        <v>0</v>
      </c>
      <c r="L30">
        <v>94</v>
      </c>
      <c r="M30" t="b">
        <v>0</v>
      </c>
      <c r="N30" t="s">
        <v>8271</v>
      </c>
      <c r="O30" s="10">
        <v>15</v>
      </c>
      <c r="P30">
        <v>93.9</v>
      </c>
      <c r="Q30" t="s">
        <v>8309</v>
      </c>
      <c r="R30" t="s">
        <v>8311</v>
      </c>
      <c r="S30" s="14">
        <v>42556.695706018523</v>
      </c>
      <c r="T30" s="14">
        <v>42616.695706018523</v>
      </c>
    </row>
    <row r="31" spans="1:20" ht="240" x14ac:dyDescent="0.25">
      <c r="A31">
        <v>972</v>
      </c>
      <c r="B31" s="3" t="s">
        <v>973</v>
      </c>
      <c r="C31" s="3" t="s">
        <v>5082</v>
      </c>
      <c r="D31" s="9">
        <v>20000</v>
      </c>
      <c r="E31" s="8">
        <v>6925</v>
      </c>
      <c r="F31" t="s">
        <v>8220</v>
      </c>
      <c r="G31" t="s">
        <v>8223</v>
      </c>
      <c r="H31" t="s">
        <v>8245</v>
      </c>
      <c r="I31">
        <v>1409813940</v>
      </c>
      <c r="J31">
        <v>1407271598</v>
      </c>
      <c r="K31" t="b">
        <v>0</v>
      </c>
      <c r="L31">
        <v>45</v>
      </c>
      <c r="M31" t="b">
        <v>0</v>
      </c>
      <c r="N31" t="s">
        <v>8271</v>
      </c>
      <c r="O31" s="10">
        <v>35</v>
      </c>
      <c r="P31">
        <v>153.88999999999999</v>
      </c>
      <c r="Q31" t="s">
        <v>8309</v>
      </c>
      <c r="R31" t="s">
        <v>8311</v>
      </c>
      <c r="S31" s="14">
        <v>41856.865717592591</v>
      </c>
      <c r="T31" s="14">
        <v>41886.290972222225</v>
      </c>
    </row>
    <row r="32" spans="1:20" ht="240" x14ac:dyDescent="0.25">
      <c r="A32">
        <v>944</v>
      </c>
      <c r="B32" s="3" t="s">
        <v>945</v>
      </c>
      <c r="C32" s="3" t="s">
        <v>5054</v>
      </c>
      <c r="D32" s="9">
        <v>50000</v>
      </c>
      <c r="E32" s="8">
        <v>6663</v>
      </c>
      <c r="F32" t="s">
        <v>8220</v>
      </c>
      <c r="G32" t="s">
        <v>8223</v>
      </c>
      <c r="H32" t="s">
        <v>8245</v>
      </c>
      <c r="I32">
        <v>1460988000</v>
      </c>
      <c r="J32">
        <v>1458050450</v>
      </c>
      <c r="K32" t="b">
        <v>0</v>
      </c>
      <c r="L32">
        <v>96</v>
      </c>
      <c r="M32" t="b">
        <v>0</v>
      </c>
      <c r="N32" t="s">
        <v>8271</v>
      </c>
      <c r="O32" s="10">
        <v>13</v>
      </c>
      <c r="P32">
        <v>69.41</v>
      </c>
      <c r="Q32" t="s">
        <v>8309</v>
      </c>
      <c r="R32" t="s">
        <v>8311</v>
      </c>
      <c r="S32" s="14">
        <v>42444.583912037036</v>
      </c>
      <c r="T32" s="14">
        <v>42478.583333333328</v>
      </c>
    </row>
    <row r="33" spans="1:20" ht="270" x14ac:dyDescent="0.25">
      <c r="A33">
        <v>987</v>
      </c>
      <c r="B33" s="3" t="s">
        <v>988</v>
      </c>
      <c r="C33" s="3" t="s">
        <v>5097</v>
      </c>
      <c r="D33" s="9">
        <v>50000</v>
      </c>
      <c r="E33" s="8">
        <v>6610</v>
      </c>
      <c r="F33" t="s">
        <v>8220</v>
      </c>
      <c r="G33" t="s">
        <v>8232</v>
      </c>
      <c r="H33" t="s">
        <v>8248</v>
      </c>
      <c r="I33">
        <v>1403507050</v>
      </c>
      <c r="J33">
        <v>1400051050</v>
      </c>
      <c r="K33" t="b">
        <v>0</v>
      </c>
      <c r="L33">
        <v>41</v>
      </c>
      <c r="M33" t="b">
        <v>0</v>
      </c>
      <c r="N33" t="s">
        <v>8271</v>
      </c>
      <c r="O33" s="10">
        <v>13</v>
      </c>
      <c r="P33">
        <v>161.22</v>
      </c>
      <c r="Q33" t="s">
        <v>8309</v>
      </c>
      <c r="R33" t="s">
        <v>8311</v>
      </c>
      <c r="S33" s="14">
        <v>41773.294560185182</v>
      </c>
      <c r="T33" s="14">
        <v>41813.294560185182</v>
      </c>
    </row>
    <row r="34" spans="1:20" ht="240" x14ac:dyDescent="0.25">
      <c r="A34">
        <v>954</v>
      </c>
      <c r="B34" s="3" t="s">
        <v>955</v>
      </c>
      <c r="C34" s="3" t="s">
        <v>5064</v>
      </c>
      <c r="D34" s="9">
        <v>15000</v>
      </c>
      <c r="E34" s="8">
        <v>6511</v>
      </c>
      <c r="F34" t="s">
        <v>8220</v>
      </c>
      <c r="G34" t="s">
        <v>8223</v>
      </c>
      <c r="H34" t="s">
        <v>8245</v>
      </c>
      <c r="I34">
        <v>1440100839</v>
      </c>
      <c r="J34">
        <v>1436472039</v>
      </c>
      <c r="K34" t="b">
        <v>0</v>
      </c>
      <c r="L34">
        <v>73</v>
      </c>
      <c r="M34" t="b">
        <v>0</v>
      </c>
      <c r="N34" t="s">
        <v>8271</v>
      </c>
      <c r="O34" s="10">
        <v>43</v>
      </c>
      <c r="P34">
        <v>89.19</v>
      </c>
      <c r="Q34" t="s">
        <v>8309</v>
      </c>
      <c r="R34" t="s">
        <v>8311</v>
      </c>
      <c r="S34" s="14">
        <v>42194.833784722221</v>
      </c>
      <c r="T34" s="14">
        <v>42236.833784722221</v>
      </c>
    </row>
    <row r="35" spans="1:20" ht="285" x14ac:dyDescent="0.25">
      <c r="A35">
        <v>701</v>
      </c>
      <c r="B35" s="3" t="s">
        <v>702</v>
      </c>
      <c r="C35" s="3" t="s">
        <v>4811</v>
      </c>
      <c r="D35" s="9">
        <v>23000</v>
      </c>
      <c r="E35" s="8">
        <v>6118</v>
      </c>
      <c r="F35" t="s">
        <v>8220</v>
      </c>
      <c r="G35" t="s">
        <v>8224</v>
      </c>
      <c r="H35" t="s">
        <v>8246</v>
      </c>
      <c r="I35">
        <v>1406130880</v>
      </c>
      <c r="J35">
        <v>1403538880</v>
      </c>
      <c r="K35" t="b">
        <v>0</v>
      </c>
      <c r="L35">
        <v>21</v>
      </c>
      <c r="M35" t="b">
        <v>0</v>
      </c>
      <c r="N35" t="s">
        <v>8271</v>
      </c>
      <c r="O35" s="10">
        <v>27</v>
      </c>
      <c r="P35">
        <v>291.33</v>
      </c>
      <c r="Q35" t="s">
        <v>8309</v>
      </c>
      <c r="R35" t="s">
        <v>8311</v>
      </c>
      <c r="S35" s="14">
        <v>41813.662962962961</v>
      </c>
      <c r="T35" s="14">
        <v>41843.662962962961</v>
      </c>
    </row>
    <row r="36" spans="1:20" ht="285" x14ac:dyDescent="0.25">
      <c r="A36">
        <v>667</v>
      </c>
      <c r="B36" s="3" t="s">
        <v>668</v>
      </c>
      <c r="C36" s="3" t="s">
        <v>4777</v>
      </c>
      <c r="D36" s="9">
        <v>50000</v>
      </c>
      <c r="E36" s="8">
        <v>5010</v>
      </c>
      <c r="F36" t="s">
        <v>8220</v>
      </c>
      <c r="G36" t="s">
        <v>8236</v>
      </c>
      <c r="H36" t="s">
        <v>8248</v>
      </c>
      <c r="I36">
        <v>1477731463</v>
      </c>
      <c r="J36">
        <v>1474275463</v>
      </c>
      <c r="K36" t="b">
        <v>0</v>
      </c>
      <c r="L36">
        <v>28</v>
      </c>
      <c r="M36" t="b">
        <v>0</v>
      </c>
      <c r="N36" t="s">
        <v>8271</v>
      </c>
      <c r="O36" s="10">
        <v>10</v>
      </c>
      <c r="P36">
        <v>178.93</v>
      </c>
      <c r="Q36" t="s">
        <v>8309</v>
      </c>
      <c r="R36" t="s">
        <v>8311</v>
      </c>
      <c r="S36" s="14">
        <v>42632.373414351852</v>
      </c>
      <c r="T36" s="14">
        <v>42672.373414351852</v>
      </c>
    </row>
    <row r="37" spans="1:20" ht="315" x14ac:dyDescent="0.25">
      <c r="A37">
        <v>994</v>
      </c>
      <c r="B37" s="3" t="s">
        <v>995</v>
      </c>
      <c r="C37" s="3" t="s">
        <v>5104</v>
      </c>
      <c r="D37" s="9">
        <v>200000</v>
      </c>
      <c r="E37" s="8">
        <v>4669</v>
      </c>
      <c r="F37" t="s">
        <v>8220</v>
      </c>
      <c r="G37" t="s">
        <v>8223</v>
      </c>
      <c r="H37" t="s">
        <v>8245</v>
      </c>
      <c r="I37">
        <v>1417388340</v>
      </c>
      <c r="J37">
        <v>1412835530</v>
      </c>
      <c r="K37" t="b">
        <v>0</v>
      </c>
      <c r="L37">
        <v>11</v>
      </c>
      <c r="M37" t="b">
        <v>0</v>
      </c>
      <c r="N37" t="s">
        <v>8271</v>
      </c>
      <c r="O37" s="10">
        <v>2</v>
      </c>
      <c r="P37">
        <v>424.45</v>
      </c>
      <c r="Q37" t="s">
        <v>8309</v>
      </c>
      <c r="R37" t="s">
        <v>8311</v>
      </c>
      <c r="S37" s="14">
        <v>41921.263078703705</v>
      </c>
      <c r="T37" s="14">
        <v>41973.957638888889</v>
      </c>
    </row>
    <row r="38" spans="1:20" ht="270" x14ac:dyDescent="0.25">
      <c r="A38">
        <v>702</v>
      </c>
      <c r="B38" s="3" t="s">
        <v>703</v>
      </c>
      <c r="C38" s="3" t="s">
        <v>4812</v>
      </c>
      <c r="D38" s="9">
        <v>15000</v>
      </c>
      <c r="E38" s="8">
        <v>4622.01</v>
      </c>
      <c r="F38" t="s">
        <v>8220</v>
      </c>
      <c r="G38" t="s">
        <v>8223</v>
      </c>
      <c r="H38" t="s">
        <v>8245</v>
      </c>
      <c r="I38">
        <v>1480011987</v>
      </c>
      <c r="J38">
        <v>1477416387</v>
      </c>
      <c r="K38" t="b">
        <v>0</v>
      </c>
      <c r="L38">
        <v>37</v>
      </c>
      <c r="M38" t="b">
        <v>0</v>
      </c>
      <c r="N38" t="s">
        <v>8271</v>
      </c>
      <c r="O38" s="10">
        <v>31</v>
      </c>
      <c r="P38">
        <v>124.92</v>
      </c>
      <c r="Q38" t="s">
        <v>8309</v>
      </c>
      <c r="R38" t="s">
        <v>8311</v>
      </c>
      <c r="S38" s="14">
        <v>42668.726701388892</v>
      </c>
      <c r="T38" s="14">
        <v>42698.768368055549</v>
      </c>
    </row>
    <row r="39" spans="1:20" ht="225" x14ac:dyDescent="0.25">
      <c r="A39">
        <v>967</v>
      </c>
      <c r="B39" s="3" t="s">
        <v>968</v>
      </c>
      <c r="C39" s="3" t="s">
        <v>5077</v>
      </c>
      <c r="D39" s="9">
        <v>20000</v>
      </c>
      <c r="E39" s="8">
        <v>3562</v>
      </c>
      <c r="F39" t="s">
        <v>8220</v>
      </c>
      <c r="G39" t="s">
        <v>8223</v>
      </c>
      <c r="H39" t="s">
        <v>8245</v>
      </c>
      <c r="I39">
        <v>1461301574</v>
      </c>
      <c r="J39">
        <v>1456121174</v>
      </c>
      <c r="K39" t="b">
        <v>0</v>
      </c>
      <c r="L39">
        <v>81</v>
      </c>
      <c r="M39" t="b">
        <v>0</v>
      </c>
      <c r="N39" t="s">
        <v>8271</v>
      </c>
      <c r="O39" s="10">
        <v>18</v>
      </c>
      <c r="P39">
        <v>43.98</v>
      </c>
      <c r="Q39" t="s">
        <v>8309</v>
      </c>
      <c r="R39" t="s">
        <v>8311</v>
      </c>
      <c r="S39" s="14">
        <v>42422.254328703704</v>
      </c>
      <c r="T39" s="14">
        <v>42482.21266203704</v>
      </c>
    </row>
    <row r="40" spans="1:20" ht="285" x14ac:dyDescent="0.25">
      <c r="A40">
        <v>687</v>
      </c>
      <c r="B40" s="3" t="s">
        <v>688</v>
      </c>
      <c r="C40" s="3" t="s">
        <v>4797</v>
      </c>
      <c r="D40" s="9">
        <v>100000</v>
      </c>
      <c r="E40" s="8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 s="10">
        <v>4</v>
      </c>
      <c r="P40">
        <v>591.66999999999996</v>
      </c>
      <c r="Q40" t="s">
        <v>8309</v>
      </c>
      <c r="R40" t="s">
        <v>8311</v>
      </c>
      <c r="S40" s="14">
        <v>42711.750613425931</v>
      </c>
      <c r="T40" s="14">
        <v>42771.750613425931</v>
      </c>
    </row>
    <row r="41" spans="1:20" ht="255" x14ac:dyDescent="0.25">
      <c r="A41">
        <v>976</v>
      </c>
      <c r="B41" s="3" t="s">
        <v>977</v>
      </c>
      <c r="C41" s="3" t="s">
        <v>5086</v>
      </c>
      <c r="D41" s="9">
        <v>150000</v>
      </c>
      <c r="E41" s="8">
        <v>2889</v>
      </c>
      <c r="F41" t="s">
        <v>8220</v>
      </c>
      <c r="G41" t="s">
        <v>8225</v>
      </c>
      <c r="H41" t="s">
        <v>8247</v>
      </c>
      <c r="I41">
        <v>1439515497</v>
      </c>
      <c r="J41">
        <v>1435627497</v>
      </c>
      <c r="K41" t="b">
        <v>0</v>
      </c>
      <c r="L41">
        <v>18</v>
      </c>
      <c r="M41" t="b">
        <v>0</v>
      </c>
      <c r="N41" t="s">
        <v>8271</v>
      </c>
      <c r="O41" s="10">
        <v>2</v>
      </c>
      <c r="P41">
        <v>160.5</v>
      </c>
      <c r="Q41" t="s">
        <v>8309</v>
      </c>
      <c r="R41" t="s">
        <v>8311</v>
      </c>
      <c r="S41" s="14">
        <v>42185.058993055558</v>
      </c>
      <c r="T41" s="14">
        <v>42230.058993055558</v>
      </c>
    </row>
    <row r="42" spans="1:20" ht="285" x14ac:dyDescent="0.25">
      <c r="A42">
        <v>975</v>
      </c>
      <c r="B42" s="3" t="s">
        <v>976</v>
      </c>
      <c r="C42" s="3" t="s">
        <v>5085</v>
      </c>
      <c r="D42" s="9">
        <v>100000</v>
      </c>
      <c r="E42" s="8">
        <v>2607</v>
      </c>
      <c r="F42" t="s">
        <v>8220</v>
      </c>
      <c r="G42" t="s">
        <v>8223</v>
      </c>
      <c r="H42" t="s">
        <v>8245</v>
      </c>
      <c r="I42">
        <v>1467132185</v>
      </c>
      <c r="J42">
        <v>1461948185</v>
      </c>
      <c r="K42" t="b">
        <v>0</v>
      </c>
      <c r="L42">
        <v>24</v>
      </c>
      <c r="M42" t="b">
        <v>0</v>
      </c>
      <c r="N42" t="s">
        <v>8271</v>
      </c>
      <c r="O42" s="10">
        <v>3</v>
      </c>
      <c r="P42">
        <v>108.63</v>
      </c>
      <c r="Q42" t="s">
        <v>8309</v>
      </c>
      <c r="R42" t="s">
        <v>8311</v>
      </c>
      <c r="S42" s="14">
        <v>42489.696585648147</v>
      </c>
      <c r="T42" s="14">
        <v>42549.696585648147</v>
      </c>
    </row>
    <row r="43" spans="1:20" ht="255" x14ac:dyDescent="0.25">
      <c r="A43">
        <v>986</v>
      </c>
      <c r="B43" s="3" t="s">
        <v>987</v>
      </c>
      <c r="C43" s="3" t="s">
        <v>5096</v>
      </c>
      <c r="D43" s="9">
        <v>20000</v>
      </c>
      <c r="E43" s="8">
        <v>2550</v>
      </c>
      <c r="F43" t="s">
        <v>8220</v>
      </c>
      <c r="G43" t="s">
        <v>8224</v>
      </c>
      <c r="H43" t="s">
        <v>8246</v>
      </c>
      <c r="I43">
        <v>1452384000</v>
      </c>
      <c r="J43">
        <v>1447698300</v>
      </c>
      <c r="K43" t="b">
        <v>0</v>
      </c>
      <c r="L43">
        <v>23</v>
      </c>
      <c r="M43" t="b">
        <v>0</v>
      </c>
      <c r="N43" t="s">
        <v>8271</v>
      </c>
      <c r="O43" s="10">
        <v>13</v>
      </c>
      <c r="P43">
        <v>110.87</v>
      </c>
      <c r="Q43" t="s">
        <v>8309</v>
      </c>
      <c r="R43" t="s">
        <v>8311</v>
      </c>
      <c r="S43" s="14">
        <v>42324.767361111109</v>
      </c>
      <c r="T43" s="14">
        <v>42379</v>
      </c>
    </row>
    <row r="44" spans="1:20" ht="255" x14ac:dyDescent="0.25">
      <c r="A44">
        <v>945</v>
      </c>
      <c r="B44" s="3" t="s">
        <v>946</v>
      </c>
      <c r="C44" s="3" t="s">
        <v>5055</v>
      </c>
      <c r="D44" s="9">
        <v>100000</v>
      </c>
      <c r="E44" s="8">
        <v>2484</v>
      </c>
      <c r="F44" t="s">
        <v>8220</v>
      </c>
      <c r="G44" t="s">
        <v>8229</v>
      </c>
      <c r="H44" t="s">
        <v>8248</v>
      </c>
      <c r="I44">
        <v>1487462340</v>
      </c>
      <c r="J44">
        <v>1482958626</v>
      </c>
      <c r="K44" t="b">
        <v>0</v>
      </c>
      <c r="L44">
        <v>16</v>
      </c>
      <c r="M44" t="b">
        <v>0</v>
      </c>
      <c r="N44" t="s">
        <v>8271</v>
      </c>
      <c r="O44" s="10">
        <v>2</v>
      </c>
      <c r="P44">
        <v>155.25</v>
      </c>
      <c r="Q44" t="s">
        <v>8309</v>
      </c>
      <c r="R44" t="s">
        <v>8311</v>
      </c>
      <c r="S44" s="14">
        <v>42732.872986111113</v>
      </c>
      <c r="T44" s="14">
        <v>42784.999305555553</v>
      </c>
    </row>
    <row r="45" spans="1:20" ht="180" x14ac:dyDescent="0.25">
      <c r="A45">
        <v>690</v>
      </c>
      <c r="B45" s="3" t="s">
        <v>691</v>
      </c>
      <c r="C45" s="3" t="s">
        <v>4800</v>
      </c>
      <c r="D45" s="9">
        <v>20000</v>
      </c>
      <c r="E45" s="8">
        <v>2468</v>
      </c>
      <c r="F45" t="s">
        <v>8220</v>
      </c>
      <c r="G45" t="s">
        <v>8223</v>
      </c>
      <c r="H45" t="s">
        <v>8245</v>
      </c>
      <c r="I45">
        <v>1473400800</v>
      </c>
      <c r="J45">
        <v>1469718841</v>
      </c>
      <c r="K45" t="b">
        <v>0</v>
      </c>
      <c r="L45">
        <v>34</v>
      </c>
      <c r="M45" t="b">
        <v>0</v>
      </c>
      <c r="N45" t="s">
        <v>8271</v>
      </c>
      <c r="O45" s="10">
        <v>12</v>
      </c>
      <c r="P45">
        <v>72.59</v>
      </c>
      <c r="Q45" t="s">
        <v>8309</v>
      </c>
      <c r="R45" t="s">
        <v>8311</v>
      </c>
      <c r="S45" s="14">
        <v>42579.634733796294</v>
      </c>
      <c r="T45" s="14">
        <v>42622.25</v>
      </c>
    </row>
    <row r="46" spans="1:20" ht="270" x14ac:dyDescent="0.25">
      <c r="A46">
        <v>697</v>
      </c>
      <c r="B46" s="3" t="s">
        <v>698</v>
      </c>
      <c r="C46" s="3" t="s">
        <v>4807</v>
      </c>
      <c r="D46" s="9">
        <v>5000</v>
      </c>
      <c r="E46" s="8">
        <v>2319</v>
      </c>
      <c r="F46" t="s">
        <v>8220</v>
      </c>
      <c r="G46" t="s">
        <v>8235</v>
      </c>
      <c r="H46" t="s">
        <v>8248</v>
      </c>
      <c r="I46">
        <v>1454502789</v>
      </c>
      <c r="J46">
        <v>1453206789</v>
      </c>
      <c r="K46" t="b">
        <v>0</v>
      </c>
      <c r="L46">
        <v>114</v>
      </c>
      <c r="M46" t="b">
        <v>0</v>
      </c>
      <c r="N46" t="s">
        <v>8271</v>
      </c>
      <c r="O46" s="10">
        <v>46</v>
      </c>
      <c r="P46">
        <v>20.34</v>
      </c>
      <c r="Q46" t="s">
        <v>8309</v>
      </c>
      <c r="R46" t="s">
        <v>8311</v>
      </c>
      <c r="S46" s="14">
        <v>42388.523020833338</v>
      </c>
      <c r="T46" s="14">
        <v>42403.523020833338</v>
      </c>
    </row>
    <row r="47" spans="1:20" ht="285" x14ac:dyDescent="0.25">
      <c r="A47">
        <v>970</v>
      </c>
      <c r="B47" s="3" t="s">
        <v>971</v>
      </c>
      <c r="C47" s="3" t="s">
        <v>5080</v>
      </c>
      <c r="D47" s="9">
        <v>5000</v>
      </c>
      <c r="E47" s="8">
        <v>2296</v>
      </c>
      <c r="F47" t="s">
        <v>8220</v>
      </c>
      <c r="G47" t="s">
        <v>8228</v>
      </c>
      <c r="H47" t="s">
        <v>8250</v>
      </c>
      <c r="I47">
        <v>1485147540</v>
      </c>
      <c r="J47">
        <v>1481951853</v>
      </c>
      <c r="K47" t="b">
        <v>0</v>
      </c>
      <c r="L47">
        <v>14</v>
      </c>
      <c r="M47" t="b">
        <v>0</v>
      </c>
      <c r="N47" t="s">
        <v>8271</v>
      </c>
      <c r="O47" s="10">
        <v>46</v>
      </c>
      <c r="P47">
        <v>164</v>
      </c>
      <c r="Q47" t="s">
        <v>8309</v>
      </c>
      <c r="R47" t="s">
        <v>8311</v>
      </c>
      <c r="S47" s="14">
        <v>42721.220520833333</v>
      </c>
      <c r="T47" s="14">
        <v>42758.207638888889</v>
      </c>
    </row>
    <row r="48" spans="1:20" ht="225" x14ac:dyDescent="0.25">
      <c r="A48">
        <v>714</v>
      </c>
      <c r="B48" s="3" t="s">
        <v>715</v>
      </c>
      <c r="C48" s="3" t="s">
        <v>4824</v>
      </c>
      <c r="D48" s="9">
        <v>15000</v>
      </c>
      <c r="E48" s="8">
        <v>2249</v>
      </c>
      <c r="F48" t="s">
        <v>8220</v>
      </c>
      <c r="G48" t="s">
        <v>8223</v>
      </c>
      <c r="H48" t="s">
        <v>8245</v>
      </c>
      <c r="I48">
        <v>1488308082</v>
      </c>
      <c r="J48">
        <v>1483124082</v>
      </c>
      <c r="K48" t="b">
        <v>0</v>
      </c>
      <c r="L48">
        <v>28</v>
      </c>
      <c r="M48" t="b">
        <v>0</v>
      </c>
      <c r="N48" t="s">
        <v>8271</v>
      </c>
      <c r="O48" s="10">
        <v>15</v>
      </c>
      <c r="P48">
        <v>80.319999999999993</v>
      </c>
      <c r="Q48" t="s">
        <v>8309</v>
      </c>
      <c r="R48" t="s">
        <v>8311</v>
      </c>
      <c r="S48" s="14">
        <v>42734.787986111114</v>
      </c>
      <c r="T48" s="14">
        <v>42794.787986111114</v>
      </c>
    </row>
    <row r="49" spans="1:20" ht="270" x14ac:dyDescent="0.25">
      <c r="A49">
        <v>985</v>
      </c>
      <c r="B49" s="3" t="s">
        <v>986</v>
      </c>
      <c r="C49" s="3" t="s">
        <v>5095</v>
      </c>
      <c r="D49" s="9">
        <v>30000</v>
      </c>
      <c r="E49" s="8">
        <v>1888</v>
      </c>
      <c r="F49" t="s">
        <v>8220</v>
      </c>
      <c r="G49" t="s">
        <v>8235</v>
      </c>
      <c r="H49" t="s">
        <v>8248</v>
      </c>
      <c r="I49">
        <v>1451602800</v>
      </c>
      <c r="J49">
        <v>1449011610</v>
      </c>
      <c r="K49" t="b">
        <v>0</v>
      </c>
      <c r="L49">
        <v>23</v>
      </c>
      <c r="M49" t="b">
        <v>0</v>
      </c>
      <c r="N49" t="s">
        <v>8271</v>
      </c>
      <c r="O49" s="10">
        <v>6</v>
      </c>
      <c r="P49">
        <v>82.09</v>
      </c>
      <c r="Q49" t="s">
        <v>8309</v>
      </c>
      <c r="R49" t="s">
        <v>8311</v>
      </c>
      <c r="S49" s="14">
        <v>42339.967708333337</v>
      </c>
      <c r="T49" s="14">
        <v>42369.958333333328</v>
      </c>
    </row>
    <row r="50" spans="1:20" ht="285" x14ac:dyDescent="0.25">
      <c r="A50">
        <v>665</v>
      </c>
      <c r="B50" s="3" t="s">
        <v>666</v>
      </c>
      <c r="C50" s="3" t="s">
        <v>4775</v>
      </c>
      <c r="D50" s="9">
        <v>10000</v>
      </c>
      <c r="E50" s="8">
        <v>1864</v>
      </c>
      <c r="F50" t="s">
        <v>8220</v>
      </c>
      <c r="G50" t="s">
        <v>8223</v>
      </c>
      <c r="H50" t="s">
        <v>8245</v>
      </c>
      <c r="I50">
        <v>1484327061</v>
      </c>
      <c r="J50">
        <v>1479143061</v>
      </c>
      <c r="K50" t="b">
        <v>0</v>
      </c>
      <c r="L50">
        <v>12</v>
      </c>
      <c r="M50" t="b">
        <v>0</v>
      </c>
      <c r="N50" t="s">
        <v>8271</v>
      </c>
      <c r="O50" s="10">
        <v>19</v>
      </c>
      <c r="P50">
        <v>155.33000000000001</v>
      </c>
      <c r="Q50" t="s">
        <v>8309</v>
      </c>
      <c r="R50" t="s">
        <v>8311</v>
      </c>
      <c r="S50" s="14">
        <v>42688.711354166662</v>
      </c>
      <c r="T50" s="14">
        <v>42748.711354166662</v>
      </c>
    </row>
    <row r="51" spans="1:20" ht="240" x14ac:dyDescent="0.25">
      <c r="A51">
        <v>966</v>
      </c>
      <c r="B51" s="3" t="s">
        <v>967</v>
      </c>
      <c r="C51" s="3" t="s">
        <v>5076</v>
      </c>
      <c r="D51" s="9">
        <v>12000</v>
      </c>
      <c r="E51" s="8">
        <v>1776</v>
      </c>
      <c r="F51" t="s">
        <v>8220</v>
      </c>
      <c r="G51" t="s">
        <v>8223</v>
      </c>
      <c r="H51" t="s">
        <v>8245</v>
      </c>
      <c r="I51">
        <v>1475766932</v>
      </c>
      <c r="J51">
        <v>1473174932</v>
      </c>
      <c r="K51" t="b">
        <v>0</v>
      </c>
      <c r="L51">
        <v>30</v>
      </c>
      <c r="M51" t="b">
        <v>0</v>
      </c>
      <c r="N51" t="s">
        <v>8271</v>
      </c>
      <c r="O51" s="10">
        <v>15</v>
      </c>
      <c r="P51">
        <v>59.2</v>
      </c>
      <c r="Q51" t="s">
        <v>8309</v>
      </c>
      <c r="R51" t="s">
        <v>8311</v>
      </c>
      <c r="S51" s="14">
        <v>42619.635787037041</v>
      </c>
      <c r="T51" s="14">
        <v>42649.635787037041</v>
      </c>
    </row>
    <row r="52" spans="1:20" ht="90" x14ac:dyDescent="0.25">
      <c r="A52">
        <v>989</v>
      </c>
      <c r="B52" s="3" t="s">
        <v>990</v>
      </c>
      <c r="C52" s="3" t="s">
        <v>5099</v>
      </c>
      <c r="D52" s="9">
        <v>10000</v>
      </c>
      <c r="E52" s="8">
        <v>1677</v>
      </c>
      <c r="F52" t="s">
        <v>8220</v>
      </c>
      <c r="G52" t="s">
        <v>8223</v>
      </c>
      <c r="H52" t="s">
        <v>8245</v>
      </c>
      <c r="I52">
        <v>1475101495</v>
      </c>
      <c r="J52">
        <v>1472509495</v>
      </c>
      <c r="K52" t="b">
        <v>0</v>
      </c>
      <c r="L52">
        <v>32</v>
      </c>
      <c r="M52" t="b">
        <v>0</v>
      </c>
      <c r="N52" t="s">
        <v>8271</v>
      </c>
      <c r="O52" s="10">
        <v>17</v>
      </c>
      <c r="P52">
        <v>52.41</v>
      </c>
      <c r="Q52" t="s">
        <v>8309</v>
      </c>
      <c r="R52" t="s">
        <v>8311</v>
      </c>
      <c r="S52" s="14">
        <v>42611.933969907404</v>
      </c>
      <c r="T52" s="14">
        <v>42641.933969907404</v>
      </c>
    </row>
    <row r="53" spans="1:20" ht="270" x14ac:dyDescent="0.25">
      <c r="A53">
        <v>940</v>
      </c>
      <c r="B53" s="3" t="s">
        <v>941</v>
      </c>
      <c r="C53" s="3" t="s">
        <v>5050</v>
      </c>
      <c r="D53" s="9">
        <v>9000</v>
      </c>
      <c r="E53" s="8">
        <v>1544</v>
      </c>
      <c r="F53" t="s">
        <v>8220</v>
      </c>
      <c r="G53" t="s">
        <v>8223</v>
      </c>
      <c r="H53" t="s">
        <v>8245</v>
      </c>
      <c r="I53">
        <v>1439251926</v>
      </c>
      <c r="J53">
        <v>1435363926</v>
      </c>
      <c r="K53" t="b">
        <v>0</v>
      </c>
      <c r="L53">
        <v>14</v>
      </c>
      <c r="M53" t="b">
        <v>0</v>
      </c>
      <c r="N53" t="s">
        <v>8271</v>
      </c>
      <c r="O53" s="10">
        <v>17</v>
      </c>
      <c r="P53">
        <v>110.29</v>
      </c>
      <c r="Q53" t="s">
        <v>8309</v>
      </c>
      <c r="R53" t="s">
        <v>8311</v>
      </c>
      <c r="S53" s="14">
        <v>42182.008402777778</v>
      </c>
      <c r="T53" s="14">
        <v>42227.008402777778</v>
      </c>
    </row>
    <row r="54" spans="1:20" ht="285" x14ac:dyDescent="0.25">
      <c r="A54">
        <v>660</v>
      </c>
      <c r="B54" s="3" t="s">
        <v>661</v>
      </c>
      <c r="C54" s="3" t="s">
        <v>4770</v>
      </c>
      <c r="D54" s="9">
        <v>50000</v>
      </c>
      <c r="E54" s="8">
        <v>1529</v>
      </c>
      <c r="F54" t="s">
        <v>8220</v>
      </c>
      <c r="G54" t="s">
        <v>8223</v>
      </c>
      <c r="H54" t="s">
        <v>8245</v>
      </c>
      <c r="I54">
        <v>1415558879</v>
      </c>
      <c r="J54">
        <v>1412963279</v>
      </c>
      <c r="K54" t="b">
        <v>0</v>
      </c>
      <c r="L54">
        <v>18</v>
      </c>
      <c r="M54" t="b">
        <v>0</v>
      </c>
      <c r="N54" t="s">
        <v>8271</v>
      </c>
      <c r="O54" s="10">
        <v>3</v>
      </c>
      <c r="P54">
        <v>84.94</v>
      </c>
      <c r="Q54" t="s">
        <v>8309</v>
      </c>
      <c r="R54" t="s">
        <v>8311</v>
      </c>
      <c r="S54" s="14">
        <v>41922.741655092592</v>
      </c>
      <c r="T54" s="14">
        <v>41952.783321759263</v>
      </c>
    </row>
    <row r="55" spans="1:20" ht="300" x14ac:dyDescent="0.25">
      <c r="A55">
        <v>980</v>
      </c>
      <c r="B55" s="3" t="s">
        <v>981</v>
      </c>
      <c r="C55" s="3" t="s">
        <v>5090</v>
      </c>
      <c r="D55" s="9">
        <v>10000</v>
      </c>
      <c r="E55" s="8">
        <v>1486</v>
      </c>
      <c r="F55" t="s">
        <v>8220</v>
      </c>
      <c r="G55" t="s">
        <v>8223</v>
      </c>
      <c r="H55" t="s">
        <v>8245</v>
      </c>
      <c r="I55">
        <v>1417387322</v>
      </c>
      <c r="J55">
        <v>1413495722</v>
      </c>
      <c r="K55" t="b">
        <v>0</v>
      </c>
      <c r="L55">
        <v>31</v>
      </c>
      <c r="M55" t="b">
        <v>0</v>
      </c>
      <c r="N55" t="s">
        <v>8271</v>
      </c>
      <c r="O55" s="10">
        <v>15</v>
      </c>
      <c r="P55">
        <v>47.94</v>
      </c>
      <c r="Q55" t="s">
        <v>8309</v>
      </c>
      <c r="R55" t="s">
        <v>8311</v>
      </c>
      <c r="S55" s="14">
        <v>41928.904189814813</v>
      </c>
      <c r="T55" s="14">
        <v>41973.945856481485</v>
      </c>
    </row>
    <row r="56" spans="1:20" ht="255" x14ac:dyDescent="0.25">
      <c r="A56">
        <v>676</v>
      </c>
      <c r="B56" s="3" t="s">
        <v>677</v>
      </c>
      <c r="C56" s="3" t="s">
        <v>4786</v>
      </c>
      <c r="D56" s="9">
        <v>100000</v>
      </c>
      <c r="E56" s="8">
        <v>1471</v>
      </c>
      <c r="F56" t="s">
        <v>8220</v>
      </c>
      <c r="G56" t="s">
        <v>8228</v>
      </c>
      <c r="H56" t="s">
        <v>8250</v>
      </c>
      <c r="I56">
        <v>1423333581</v>
      </c>
      <c r="J56">
        <v>1420741581</v>
      </c>
      <c r="K56" t="b">
        <v>0</v>
      </c>
      <c r="L56">
        <v>24</v>
      </c>
      <c r="M56" t="b">
        <v>0</v>
      </c>
      <c r="N56" t="s">
        <v>8271</v>
      </c>
      <c r="O56" s="10">
        <v>1</v>
      </c>
      <c r="P56">
        <v>61.29</v>
      </c>
      <c r="Q56" t="s">
        <v>8309</v>
      </c>
      <c r="R56" t="s">
        <v>8311</v>
      </c>
      <c r="S56" s="14">
        <v>42012.768298611118</v>
      </c>
      <c r="T56" s="14">
        <v>42042.768298611118</v>
      </c>
    </row>
    <row r="57" spans="1:20" ht="240" x14ac:dyDescent="0.25">
      <c r="A57">
        <v>950</v>
      </c>
      <c r="B57" s="3" t="s">
        <v>951</v>
      </c>
      <c r="C57" s="3" t="s">
        <v>5060</v>
      </c>
      <c r="D57" s="9">
        <v>5000</v>
      </c>
      <c r="E57" s="8">
        <v>1402</v>
      </c>
      <c r="F57" t="s">
        <v>8220</v>
      </c>
      <c r="G57" t="s">
        <v>8228</v>
      </c>
      <c r="H57" t="s">
        <v>8250</v>
      </c>
      <c r="I57">
        <v>1453053661</v>
      </c>
      <c r="J57">
        <v>1450461661</v>
      </c>
      <c r="K57" t="b">
        <v>0</v>
      </c>
      <c r="L57">
        <v>24</v>
      </c>
      <c r="M57" t="b">
        <v>0</v>
      </c>
      <c r="N57" t="s">
        <v>8271</v>
      </c>
      <c r="O57" s="10">
        <v>28</v>
      </c>
      <c r="P57">
        <v>58.42</v>
      </c>
      <c r="Q57" t="s">
        <v>8309</v>
      </c>
      <c r="R57" t="s">
        <v>8311</v>
      </c>
      <c r="S57" s="14">
        <v>42356.750706018516</v>
      </c>
      <c r="T57" s="14">
        <v>42386.750706018516</v>
      </c>
    </row>
    <row r="58" spans="1:20" ht="285" x14ac:dyDescent="0.25">
      <c r="A58">
        <v>715</v>
      </c>
      <c r="B58" s="3" t="s">
        <v>716</v>
      </c>
      <c r="C58" s="3" t="s">
        <v>4825</v>
      </c>
      <c r="D58" s="9">
        <v>27500</v>
      </c>
      <c r="E58" s="8">
        <v>1389</v>
      </c>
      <c r="F58" t="s">
        <v>8220</v>
      </c>
      <c r="G58" t="s">
        <v>8223</v>
      </c>
      <c r="H58" t="s">
        <v>8245</v>
      </c>
      <c r="I58">
        <v>1446693040</v>
      </c>
      <c r="J58">
        <v>1443233440</v>
      </c>
      <c r="K58" t="b">
        <v>0</v>
      </c>
      <c r="L58">
        <v>12</v>
      </c>
      <c r="M58" t="b">
        <v>0</v>
      </c>
      <c r="N58" t="s">
        <v>8271</v>
      </c>
      <c r="O58" s="10">
        <v>5</v>
      </c>
      <c r="P58">
        <v>115.75</v>
      </c>
      <c r="Q58" t="s">
        <v>8309</v>
      </c>
      <c r="R58" t="s">
        <v>8311</v>
      </c>
      <c r="S58" s="14">
        <v>42273.090740740736</v>
      </c>
      <c r="T58" s="14">
        <v>42313.132407407407</v>
      </c>
    </row>
    <row r="59" spans="1:20" ht="300" x14ac:dyDescent="0.25">
      <c r="A59">
        <v>692</v>
      </c>
      <c r="B59" s="3" t="s">
        <v>693</v>
      </c>
      <c r="C59" s="3" t="s">
        <v>4802</v>
      </c>
      <c r="D59" s="9">
        <v>20000</v>
      </c>
      <c r="E59" s="8">
        <v>1306</v>
      </c>
      <c r="F59" t="s">
        <v>8220</v>
      </c>
      <c r="G59" t="s">
        <v>8224</v>
      </c>
      <c r="H59" t="s">
        <v>8246</v>
      </c>
      <c r="I59">
        <v>1482397263</v>
      </c>
      <c r="J59">
        <v>1479805263</v>
      </c>
      <c r="K59" t="b">
        <v>0</v>
      </c>
      <c r="L59">
        <v>201</v>
      </c>
      <c r="M59" t="b">
        <v>0</v>
      </c>
      <c r="N59" t="s">
        <v>8271</v>
      </c>
      <c r="O59" s="10">
        <v>7</v>
      </c>
      <c r="P59">
        <v>6.5</v>
      </c>
      <c r="Q59" t="s">
        <v>8309</v>
      </c>
      <c r="R59" t="s">
        <v>8311</v>
      </c>
      <c r="S59" s="14">
        <v>42696.37572916667</v>
      </c>
      <c r="T59" s="14">
        <v>42726.37572916667</v>
      </c>
    </row>
    <row r="60" spans="1:20" ht="285" x14ac:dyDescent="0.25">
      <c r="A60">
        <v>941</v>
      </c>
      <c r="B60" s="3" t="s">
        <v>942</v>
      </c>
      <c r="C60" s="3" t="s">
        <v>5051</v>
      </c>
      <c r="D60" s="9">
        <v>50000</v>
      </c>
      <c r="E60" s="8">
        <v>1161</v>
      </c>
      <c r="F60" t="s">
        <v>8220</v>
      </c>
      <c r="G60" t="s">
        <v>8223</v>
      </c>
      <c r="H60" t="s">
        <v>8245</v>
      </c>
      <c r="I60">
        <v>1486693145</v>
      </c>
      <c r="J60">
        <v>1484101145</v>
      </c>
      <c r="K60" t="b">
        <v>0</v>
      </c>
      <c r="L60">
        <v>31</v>
      </c>
      <c r="M60" t="b">
        <v>0</v>
      </c>
      <c r="N60" t="s">
        <v>8271</v>
      </c>
      <c r="O60" s="10">
        <v>2</v>
      </c>
      <c r="P60">
        <v>37.450000000000003</v>
      </c>
      <c r="Q60" t="s">
        <v>8309</v>
      </c>
      <c r="R60" t="s">
        <v>8311</v>
      </c>
      <c r="S60" s="14">
        <v>42746.096585648149</v>
      </c>
      <c r="T60" s="14">
        <v>42776.096585648149</v>
      </c>
    </row>
    <row r="61" spans="1:20" ht="285" x14ac:dyDescent="0.25">
      <c r="A61">
        <v>678</v>
      </c>
      <c r="B61" s="3" t="s">
        <v>679</v>
      </c>
      <c r="C61" s="3" t="s">
        <v>4788</v>
      </c>
      <c r="D61" s="9">
        <v>29000</v>
      </c>
      <c r="E61" s="8">
        <v>1108</v>
      </c>
      <c r="F61" t="s">
        <v>8220</v>
      </c>
      <c r="G61" t="s">
        <v>8223</v>
      </c>
      <c r="H61" t="s">
        <v>8245</v>
      </c>
      <c r="I61">
        <v>1463821338</v>
      </c>
      <c r="J61">
        <v>1461229338</v>
      </c>
      <c r="K61" t="b">
        <v>0</v>
      </c>
      <c r="L61">
        <v>17</v>
      </c>
      <c r="M61" t="b">
        <v>0</v>
      </c>
      <c r="N61" t="s">
        <v>8271</v>
      </c>
      <c r="O61" s="10">
        <v>4</v>
      </c>
      <c r="P61">
        <v>65.180000000000007</v>
      </c>
      <c r="Q61" t="s">
        <v>8309</v>
      </c>
      <c r="R61" t="s">
        <v>8311</v>
      </c>
      <c r="S61" s="14">
        <v>42481.376597222217</v>
      </c>
      <c r="T61" s="14">
        <v>42511.376597222217</v>
      </c>
    </row>
    <row r="62" spans="1:20" ht="150" x14ac:dyDescent="0.25">
      <c r="A62">
        <v>705</v>
      </c>
      <c r="B62" s="3" t="s">
        <v>706</v>
      </c>
      <c r="C62" s="3" t="s">
        <v>4815</v>
      </c>
      <c r="D62" s="9">
        <v>100000</v>
      </c>
      <c r="E62" s="8">
        <v>977</v>
      </c>
      <c r="F62" t="s">
        <v>8220</v>
      </c>
      <c r="G62" t="s">
        <v>8232</v>
      </c>
      <c r="H62" t="s">
        <v>8248</v>
      </c>
      <c r="I62">
        <v>1484999278</v>
      </c>
      <c r="J62">
        <v>1482407278</v>
      </c>
      <c r="K62" t="b">
        <v>0</v>
      </c>
      <c r="L62">
        <v>5</v>
      </c>
      <c r="M62" t="b">
        <v>0</v>
      </c>
      <c r="N62" t="s">
        <v>8271</v>
      </c>
      <c r="O62" s="10">
        <v>1</v>
      </c>
      <c r="P62">
        <v>195.4</v>
      </c>
      <c r="Q62" t="s">
        <v>8309</v>
      </c>
      <c r="R62" t="s">
        <v>8311</v>
      </c>
      <c r="S62" s="14">
        <v>42726.491643518515</v>
      </c>
      <c r="T62" s="14">
        <v>42756.491643518515</v>
      </c>
    </row>
    <row r="63" spans="1:20" ht="270" x14ac:dyDescent="0.25">
      <c r="A63">
        <v>977</v>
      </c>
      <c r="B63" s="3" t="s">
        <v>978</v>
      </c>
      <c r="C63" s="3" t="s">
        <v>5087</v>
      </c>
      <c r="D63" s="9">
        <v>2700</v>
      </c>
      <c r="E63" s="8">
        <v>909</v>
      </c>
      <c r="F63" t="s">
        <v>8220</v>
      </c>
      <c r="G63" t="s">
        <v>8238</v>
      </c>
      <c r="H63" t="s">
        <v>8248</v>
      </c>
      <c r="I63">
        <v>1456094197</v>
      </c>
      <c r="J63">
        <v>1453502197</v>
      </c>
      <c r="K63" t="b">
        <v>0</v>
      </c>
      <c r="L63">
        <v>12</v>
      </c>
      <c r="M63" t="b">
        <v>0</v>
      </c>
      <c r="N63" t="s">
        <v>8271</v>
      </c>
      <c r="O63" s="10">
        <v>34</v>
      </c>
      <c r="P63">
        <v>75.75</v>
      </c>
      <c r="Q63" t="s">
        <v>8309</v>
      </c>
      <c r="R63" t="s">
        <v>8311</v>
      </c>
      <c r="S63" s="14">
        <v>42391.942094907412</v>
      </c>
      <c r="T63" s="14">
        <v>42421.942094907412</v>
      </c>
    </row>
    <row r="64" spans="1:20" ht="270" x14ac:dyDescent="0.25">
      <c r="A64">
        <v>664</v>
      </c>
      <c r="B64" s="3" t="s">
        <v>665</v>
      </c>
      <c r="C64" s="3" t="s">
        <v>4774</v>
      </c>
      <c r="D64" s="9">
        <v>12000</v>
      </c>
      <c r="E64" s="8">
        <v>904</v>
      </c>
      <c r="F64" t="s">
        <v>8220</v>
      </c>
      <c r="G64" t="s">
        <v>8223</v>
      </c>
      <c r="H64" t="s">
        <v>8245</v>
      </c>
      <c r="I64">
        <v>1428940775</v>
      </c>
      <c r="J64">
        <v>1426348775</v>
      </c>
      <c r="K64" t="b">
        <v>0</v>
      </c>
      <c r="L64">
        <v>29</v>
      </c>
      <c r="M64" t="b">
        <v>0</v>
      </c>
      <c r="N64" t="s">
        <v>8271</v>
      </c>
      <c r="O64" s="10">
        <v>8</v>
      </c>
      <c r="P64">
        <v>31.17</v>
      </c>
      <c r="Q64" t="s">
        <v>8309</v>
      </c>
      <c r="R64" t="s">
        <v>8311</v>
      </c>
      <c r="S64" s="14">
        <v>42077.666377314818</v>
      </c>
      <c r="T64" s="14">
        <v>42107.666377314818</v>
      </c>
    </row>
    <row r="65" spans="1:20" ht="270" x14ac:dyDescent="0.25">
      <c r="A65">
        <v>675</v>
      </c>
      <c r="B65" s="3" t="s">
        <v>676</v>
      </c>
      <c r="C65" s="3" t="s">
        <v>4785</v>
      </c>
      <c r="D65" s="9">
        <v>6000</v>
      </c>
      <c r="E65" s="8">
        <v>891</v>
      </c>
      <c r="F65" t="s">
        <v>8220</v>
      </c>
      <c r="G65" t="s">
        <v>8223</v>
      </c>
      <c r="H65" t="s">
        <v>8245</v>
      </c>
      <c r="I65">
        <v>1420095540</v>
      </c>
      <c r="J65">
        <v>1417558804</v>
      </c>
      <c r="K65" t="b">
        <v>0</v>
      </c>
      <c r="L65">
        <v>26</v>
      </c>
      <c r="M65" t="b">
        <v>0</v>
      </c>
      <c r="N65" t="s">
        <v>8271</v>
      </c>
      <c r="O65" s="10">
        <v>15</v>
      </c>
      <c r="P65">
        <v>34.270000000000003</v>
      </c>
      <c r="Q65" t="s">
        <v>8309</v>
      </c>
      <c r="R65" t="s">
        <v>8311</v>
      </c>
      <c r="S65" s="14">
        <v>41975.930601851855</v>
      </c>
      <c r="T65" s="14">
        <v>42005.290972222225</v>
      </c>
    </row>
    <row r="66" spans="1:20" ht="315" x14ac:dyDescent="0.25">
      <c r="A66">
        <v>958</v>
      </c>
      <c r="B66" s="3" t="s">
        <v>959</v>
      </c>
      <c r="C66" s="3" t="s">
        <v>5068</v>
      </c>
      <c r="D66" s="9">
        <v>7777</v>
      </c>
      <c r="E66" s="8">
        <v>881</v>
      </c>
      <c r="F66" t="s">
        <v>8220</v>
      </c>
      <c r="G66" t="s">
        <v>8223</v>
      </c>
      <c r="H66" t="s">
        <v>8245</v>
      </c>
      <c r="I66">
        <v>1428641940</v>
      </c>
      <c r="J66">
        <v>1426792563</v>
      </c>
      <c r="K66" t="b">
        <v>0</v>
      </c>
      <c r="L66">
        <v>17</v>
      </c>
      <c r="M66" t="b">
        <v>0</v>
      </c>
      <c r="N66" t="s">
        <v>8271</v>
      </c>
      <c r="O66" s="10">
        <v>11</v>
      </c>
      <c r="P66">
        <v>51.82</v>
      </c>
      <c r="Q66" t="s">
        <v>8309</v>
      </c>
      <c r="R66" t="s">
        <v>8311</v>
      </c>
      <c r="S66" s="14">
        <v>42082.802812499998</v>
      </c>
      <c r="T66" s="14">
        <v>42104.207638888889</v>
      </c>
    </row>
    <row r="67" spans="1:20" ht="270" x14ac:dyDescent="0.25">
      <c r="A67">
        <v>964</v>
      </c>
      <c r="B67" s="3" t="s">
        <v>965</v>
      </c>
      <c r="C67" s="3" t="s">
        <v>5074</v>
      </c>
      <c r="D67" s="9">
        <v>110000</v>
      </c>
      <c r="E67" s="8">
        <v>879</v>
      </c>
      <c r="F67" t="s">
        <v>8220</v>
      </c>
      <c r="G67" t="s">
        <v>8228</v>
      </c>
      <c r="H67" t="s">
        <v>8250</v>
      </c>
      <c r="I67">
        <v>1441119919</v>
      </c>
      <c r="J67">
        <v>1437663919</v>
      </c>
      <c r="K67" t="b">
        <v>0</v>
      </c>
      <c r="L67">
        <v>29</v>
      </c>
      <c r="M67" t="b">
        <v>0</v>
      </c>
      <c r="N67" t="s">
        <v>8271</v>
      </c>
      <c r="O67" s="10">
        <v>1</v>
      </c>
      <c r="P67">
        <v>30.31</v>
      </c>
      <c r="Q67" t="s">
        <v>8309</v>
      </c>
      <c r="R67" t="s">
        <v>8311</v>
      </c>
      <c r="S67" s="14">
        <v>42208.628692129627</v>
      </c>
      <c r="T67" s="14">
        <v>42248.628692129627</v>
      </c>
    </row>
    <row r="68" spans="1:20" ht="270" x14ac:dyDescent="0.25">
      <c r="A68">
        <v>956</v>
      </c>
      <c r="B68" s="3" t="s">
        <v>957</v>
      </c>
      <c r="C68" s="3" t="s">
        <v>5066</v>
      </c>
      <c r="D68" s="9">
        <v>50000</v>
      </c>
      <c r="E68" s="8">
        <v>861</v>
      </c>
      <c r="F68" t="s">
        <v>8220</v>
      </c>
      <c r="G68" t="s">
        <v>8223</v>
      </c>
      <c r="H68" t="s">
        <v>8245</v>
      </c>
      <c r="I68">
        <v>1430081759</v>
      </c>
      <c r="J68">
        <v>1424901359</v>
      </c>
      <c r="K68" t="b">
        <v>0</v>
      </c>
      <c r="L68">
        <v>17</v>
      </c>
      <c r="M68" t="b">
        <v>0</v>
      </c>
      <c r="N68" t="s">
        <v>8271</v>
      </c>
      <c r="O68" s="10">
        <v>2</v>
      </c>
      <c r="P68">
        <v>50.65</v>
      </c>
      <c r="Q68" t="s">
        <v>8309</v>
      </c>
      <c r="R68" t="s">
        <v>8311</v>
      </c>
      <c r="S68" s="14">
        <v>42060.913877314815</v>
      </c>
      <c r="T68" s="14">
        <v>42120.872210648144</v>
      </c>
    </row>
    <row r="69" spans="1:20" ht="270" x14ac:dyDescent="0.25">
      <c r="A69">
        <v>703</v>
      </c>
      <c r="B69" s="3" t="s">
        <v>704</v>
      </c>
      <c r="C69" s="3" t="s">
        <v>4813</v>
      </c>
      <c r="D69" s="9">
        <v>15000</v>
      </c>
      <c r="E69" s="8">
        <v>837</v>
      </c>
      <c r="F69" t="s">
        <v>8220</v>
      </c>
      <c r="G69" t="s">
        <v>8223</v>
      </c>
      <c r="H69" t="s">
        <v>8245</v>
      </c>
      <c r="I69">
        <v>1485905520</v>
      </c>
      <c r="J69">
        <v>1481150949</v>
      </c>
      <c r="K69" t="b">
        <v>0</v>
      </c>
      <c r="L69">
        <v>7</v>
      </c>
      <c r="M69" t="b">
        <v>0</v>
      </c>
      <c r="N69" t="s">
        <v>8271</v>
      </c>
      <c r="O69" s="10">
        <v>6</v>
      </c>
      <c r="P69">
        <v>119.57</v>
      </c>
      <c r="Q69" t="s">
        <v>8309</v>
      </c>
      <c r="R69" t="s">
        <v>8311</v>
      </c>
      <c r="S69" s="14">
        <v>42711.950798611113</v>
      </c>
      <c r="T69" s="14">
        <v>42766.98055555555</v>
      </c>
    </row>
    <row r="70" spans="1:20" ht="240" x14ac:dyDescent="0.25">
      <c r="A70">
        <v>995</v>
      </c>
      <c r="B70" s="3" t="s">
        <v>996</v>
      </c>
      <c r="C70" s="3" t="s">
        <v>5105</v>
      </c>
      <c r="D70" s="9">
        <v>10000</v>
      </c>
      <c r="E70" s="8">
        <v>726</v>
      </c>
      <c r="F70" t="s">
        <v>8220</v>
      </c>
      <c r="G70" t="s">
        <v>8223</v>
      </c>
      <c r="H70" t="s">
        <v>8245</v>
      </c>
      <c r="I70">
        <v>1417276800</v>
      </c>
      <c r="J70">
        <v>1415140480</v>
      </c>
      <c r="K70" t="b">
        <v>0</v>
      </c>
      <c r="L70">
        <v>9</v>
      </c>
      <c r="M70" t="b">
        <v>0</v>
      </c>
      <c r="N70" t="s">
        <v>8271</v>
      </c>
      <c r="O70" s="10">
        <v>7</v>
      </c>
      <c r="P70">
        <v>80.67</v>
      </c>
      <c r="Q70" t="s">
        <v>8309</v>
      </c>
      <c r="R70" t="s">
        <v>8311</v>
      </c>
      <c r="S70" s="14">
        <v>41947.940740740742</v>
      </c>
      <c r="T70" s="14">
        <v>41972.666666666672</v>
      </c>
    </row>
    <row r="71" spans="1:20" ht="240" x14ac:dyDescent="0.25">
      <c r="A71">
        <v>716</v>
      </c>
      <c r="B71" s="3" t="s">
        <v>717</v>
      </c>
      <c r="C71" s="3" t="s">
        <v>4826</v>
      </c>
      <c r="D71" s="9">
        <v>7000</v>
      </c>
      <c r="E71" s="8">
        <v>715</v>
      </c>
      <c r="F71" t="s">
        <v>8220</v>
      </c>
      <c r="G71" t="s">
        <v>8223</v>
      </c>
      <c r="H71" t="s">
        <v>8245</v>
      </c>
      <c r="I71">
        <v>1417392000</v>
      </c>
      <c r="J71">
        <v>1414511307</v>
      </c>
      <c r="K71" t="b">
        <v>0</v>
      </c>
      <c r="L71">
        <v>16</v>
      </c>
      <c r="M71" t="b">
        <v>0</v>
      </c>
      <c r="N71" t="s">
        <v>8271</v>
      </c>
      <c r="O71" s="10">
        <v>10</v>
      </c>
      <c r="P71">
        <v>44.69</v>
      </c>
      <c r="Q71" t="s">
        <v>8309</v>
      </c>
      <c r="R71" t="s">
        <v>8311</v>
      </c>
      <c r="S71" s="14">
        <v>41940.658645833333</v>
      </c>
      <c r="T71" s="14">
        <v>41974</v>
      </c>
    </row>
    <row r="72" spans="1:20" ht="285" x14ac:dyDescent="0.25">
      <c r="A72">
        <v>962</v>
      </c>
      <c r="B72" s="3" t="s">
        <v>963</v>
      </c>
      <c r="C72" s="3" t="s">
        <v>5072</v>
      </c>
      <c r="D72" s="9">
        <v>2500</v>
      </c>
      <c r="E72" s="8">
        <v>712</v>
      </c>
      <c r="F72" t="s">
        <v>8220</v>
      </c>
      <c r="G72" t="s">
        <v>8223</v>
      </c>
      <c r="H72" t="s">
        <v>8245</v>
      </c>
      <c r="I72">
        <v>1455210353</v>
      </c>
      <c r="J72">
        <v>1451927153</v>
      </c>
      <c r="K72" t="b">
        <v>0</v>
      </c>
      <c r="L72">
        <v>37</v>
      </c>
      <c r="M72" t="b">
        <v>0</v>
      </c>
      <c r="N72" t="s">
        <v>8271</v>
      </c>
      <c r="O72" s="10">
        <v>28</v>
      </c>
      <c r="P72">
        <v>19.239999999999998</v>
      </c>
      <c r="Q72" t="s">
        <v>8309</v>
      </c>
      <c r="R72" t="s">
        <v>8311</v>
      </c>
      <c r="S72" s="14">
        <v>42373.712418981479</v>
      </c>
      <c r="T72" s="14">
        <v>42411.712418981479</v>
      </c>
    </row>
    <row r="73" spans="1:20" ht="270" x14ac:dyDescent="0.25">
      <c r="A73">
        <v>663</v>
      </c>
      <c r="B73" s="3" t="s">
        <v>664</v>
      </c>
      <c r="C73" s="3" t="s">
        <v>4773</v>
      </c>
      <c r="D73" s="9">
        <v>200000</v>
      </c>
      <c r="E73" s="8">
        <v>700</v>
      </c>
      <c r="F73" t="s">
        <v>8220</v>
      </c>
      <c r="G73" t="s">
        <v>8231</v>
      </c>
      <c r="H73" t="s">
        <v>8252</v>
      </c>
      <c r="I73">
        <v>1437250456</v>
      </c>
      <c r="J73">
        <v>1434658456</v>
      </c>
      <c r="K73" t="b">
        <v>0</v>
      </c>
      <c r="L73">
        <v>7</v>
      </c>
      <c r="M73" t="b">
        <v>0</v>
      </c>
      <c r="N73" t="s">
        <v>8271</v>
      </c>
      <c r="O73" s="10">
        <v>0</v>
      </c>
      <c r="P73">
        <v>100</v>
      </c>
      <c r="Q73" t="s">
        <v>8309</v>
      </c>
      <c r="R73" t="s">
        <v>8311</v>
      </c>
      <c r="S73" s="14">
        <v>42173.843240740738</v>
      </c>
      <c r="T73" s="14">
        <v>42203.843240740738</v>
      </c>
    </row>
    <row r="74" spans="1:20" ht="255" x14ac:dyDescent="0.25">
      <c r="A74">
        <v>668</v>
      </c>
      <c r="B74" s="3" t="s">
        <v>669</v>
      </c>
      <c r="C74" s="3" t="s">
        <v>4778</v>
      </c>
      <c r="D74" s="9">
        <v>15000</v>
      </c>
      <c r="E74" s="8">
        <v>684</v>
      </c>
      <c r="F74" t="s">
        <v>8220</v>
      </c>
      <c r="G74" t="s">
        <v>8223</v>
      </c>
      <c r="H74" t="s">
        <v>8245</v>
      </c>
      <c r="I74">
        <v>1431374222</v>
      </c>
      <c r="J74">
        <v>1427486222</v>
      </c>
      <c r="K74" t="b">
        <v>0</v>
      </c>
      <c r="L74">
        <v>25</v>
      </c>
      <c r="M74" t="b">
        <v>0</v>
      </c>
      <c r="N74" t="s">
        <v>8271</v>
      </c>
      <c r="O74" s="10">
        <v>5</v>
      </c>
      <c r="P74">
        <v>27.36</v>
      </c>
      <c r="Q74" t="s">
        <v>8309</v>
      </c>
      <c r="R74" t="s">
        <v>8311</v>
      </c>
      <c r="S74" s="14">
        <v>42090.831273148149</v>
      </c>
      <c r="T74" s="14">
        <v>42135.831273148149</v>
      </c>
    </row>
    <row r="75" spans="1:20" ht="285" x14ac:dyDescent="0.25">
      <c r="A75">
        <v>942</v>
      </c>
      <c r="B75" s="3" t="s">
        <v>943</v>
      </c>
      <c r="C75" s="3" t="s">
        <v>5052</v>
      </c>
      <c r="D75" s="9">
        <v>7500</v>
      </c>
      <c r="E75" s="8">
        <v>668</v>
      </c>
      <c r="F75" t="s">
        <v>8220</v>
      </c>
      <c r="G75" t="s">
        <v>8223</v>
      </c>
      <c r="H75" t="s">
        <v>8245</v>
      </c>
      <c r="I75">
        <v>1455826460</v>
      </c>
      <c r="J75">
        <v>1452716060</v>
      </c>
      <c r="K75" t="b">
        <v>0</v>
      </c>
      <c r="L75">
        <v>16</v>
      </c>
      <c r="M75" t="b">
        <v>0</v>
      </c>
      <c r="N75" t="s">
        <v>8271</v>
      </c>
      <c r="O75" s="10">
        <v>9</v>
      </c>
      <c r="P75">
        <v>41.75</v>
      </c>
      <c r="Q75" t="s">
        <v>8309</v>
      </c>
      <c r="R75" t="s">
        <v>8311</v>
      </c>
      <c r="S75" s="14">
        <v>42382.843287037031</v>
      </c>
      <c r="T75" s="14">
        <v>42418.843287037031</v>
      </c>
    </row>
    <row r="76" spans="1:20" ht="285" x14ac:dyDescent="0.25">
      <c r="A76">
        <v>695</v>
      </c>
      <c r="B76" s="3" t="s">
        <v>696</v>
      </c>
      <c r="C76" s="3" t="s">
        <v>4805</v>
      </c>
      <c r="D76" s="9">
        <v>60000</v>
      </c>
      <c r="E76" s="8">
        <v>636</v>
      </c>
      <c r="F76" t="s">
        <v>8220</v>
      </c>
      <c r="G76" t="s">
        <v>8223</v>
      </c>
      <c r="H76" t="s">
        <v>8245</v>
      </c>
      <c r="I76">
        <v>1414758620</v>
      </c>
      <c r="J76">
        <v>1412166620</v>
      </c>
      <c r="K76" t="b">
        <v>0</v>
      </c>
      <c r="L76">
        <v>7</v>
      </c>
      <c r="M76" t="b">
        <v>0</v>
      </c>
      <c r="N76" t="s">
        <v>8271</v>
      </c>
      <c r="O76" s="10">
        <v>1</v>
      </c>
      <c r="P76">
        <v>90.86</v>
      </c>
      <c r="Q76" t="s">
        <v>8309</v>
      </c>
      <c r="R76" t="s">
        <v>8311</v>
      </c>
      <c r="S76" s="14">
        <v>41913.521064814813</v>
      </c>
      <c r="T76" s="14">
        <v>41943.521064814813</v>
      </c>
    </row>
    <row r="77" spans="1:20" ht="315" x14ac:dyDescent="0.25">
      <c r="A77">
        <v>694</v>
      </c>
      <c r="B77" s="3" t="s">
        <v>695</v>
      </c>
      <c r="C77" s="3" t="s">
        <v>4804</v>
      </c>
      <c r="D77" s="9">
        <v>150000</v>
      </c>
      <c r="E77" s="8">
        <v>590</v>
      </c>
      <c r="F77" t="s">
        <v>8220</v>
      </c>
      <c r="G77" t="s">
        <v>8223</v>
      </c>
      <c r="H77" t="s">
        <v>8245</v>
      </c>
      <c r="I77">
        <v>1485964559</v>
      </c>
      <c r="J77">
        <v>1483372559</v>
      </c>
      <c r="K77" t="b">
        <v>0</v>
      </c>
      <c r="L77">
        <v>7</v>
      </c>
      <c r="M77" t="b">
        <v>0</v>
      </c>
      <c r="N77" t="s">
        <v>8271</v>
      </c>
      <c r="O77" s="10">
        <v>0</v>
      </c>
      <c r="P77">
        <v>84.29</v>
      </c>
      <c r="Q77" t="s">
        <v>8309</v>
      </c>
      <c r="R77" t="s">
        <v>8311</v>
      </c>
      <c r="S77" s="14">
        <v>42737.663877314815</v>
      </c>
      <c r="T77" s="14">
        <v>42767.663877314815</v>
      </c>
    </row>
    <row r="78" spans="1:20" ht="270" x14ac:dyDescent="0.25">
      <c r="A78">
        <v>685</v>
      </c>
      <c r="B78" s="3" t="s">
        <v>686</v>
      </c>
      <c r="C78" s="3" t="s">
        <v>4795</v>
      </c>
      <c r="D78" s="9">
        <v>2000</v>
      </c>
      <c r="E78" s="8">
        <v>553</v>
      </c>
      <c r="F78" t="s">
        <v>8220</v>
      </c>
      <c r="G78" t="s">
        <v>8223</v>
      </c>
      <c r="H78" t="s">
        <v>8245</v>
      </c>
      <c r="I78">
        <v>1421095672</v>
      </c>
      <c r="J78">
        <v>1417207672</v>
      </c>
      <c r="K78" t="b">
        <v>0</v>
      </c>
      <c r="L78">
        <v>10</v>
      </c>
      <c r="M78" t="b">
        <v>0</v>
      </c>
      <c r="N78" t="s">
        <v>8271</v>
      </c>
      <c r="O78" s="10">
        <v>28</v>
      </c>
      <c r="P78">
        <v>55.3</v>
      </c>
      <c r="Q78" t="s">
        <v>8309</v>
      </c>
      <c r="R78" t="s">
        <v>8311</v>
      </c>
      <c r="S78" s="14">
        <v>41971.866574074069</v>
      </c>
      <c r="T78" s="14">
        <v>42016.866574074069</v>
      </c>
    </row>
    <row r="79" spans="1:20" ht="210" x14ac:dyDescent="0.25">
      <c r="A79">
        <v>704</v>
      </c>
      <c r="B79" s="3" t="s">
        <v>705</v>
      </c>
      <c r="C79" s="3" t="s">
        <v>4814</v>
      </c>
      <c r="D79" s="9">
        <v>55000</v>
      </c>
      <c r="E79" s="8">
        <v>481</v>
      </c>
      <c r="F79" t="s">
        <v>8220</v>
      </c>
      <c r="G79" t="s">
        <v>8228</v>
      </c>
      <c r="H79" t="s">
        <v>8250</v>
      </c>
      <c r="I79">
        <v>1487565468</v>
      </c>
      <c r="J79">
        <v>1482381468</v>
      </c>
      <c r="K79" t="b">
        <v>0</v>
      </c>
      <c r="L79">
        <v>4</v>
      </c>
      <c r="M79" t="b">
        <v>0</v>
      </c>
      <c r="N79" t="s">
        <v>8271</v>
      </c>
      <c r="O79" s="10">
        <v>1</v>
      </c>
      <c r="P79">
        <v>120.25</v>
      </c>
      <c r="Q79" t="s">
        <v>8309</v>
      </c>
      <c r="R79" t="s">
        <v>8311</v>
      </c>
      <c r="S79" s="14">
        <v>42726.192916666667</v>
      </c>
      <c r="T79" s="14">
        <v>42786.192916666667</v>
      </c>
    </row>
    <row r="80" spans="1:20" ht="225" x14ac:dyDescent="0.25">
      <c r="A80">
        <v>948</v>
      </c>
      <c r="B80" s="3" t="s">
        <v>949</v>
      </c>
      <c r="C80" s="3" t="s">
        <v>5058</v>
      </c>
      <c r="D80" s="9">
        <v>4000</v>
      </c>
      <c r="E80" s="8">
        <v>480</v>
      </c>
      <c r="F80" t="s">
        <v>8220</v>
      </c>
      <c r="G80" t="s">
        <v>8232</v>
      </c>
      <c r="H80" t="s">
        <v>8248</v>
      </c>
      <c r="I80">
        <v>1457812364</v>
      </c>
      <c r="J80">
        <v>1455220364</v>
      </c>
      <c r="K80" t="b">
        <v>0</v>
      </c>
      <c r="L80">
        <v>8</v>
      </c>
      <c r="M80" t="b">
        <v>0</v>
      </c>
      <c r="N80" t="s">
        <v>8271</v>
      </c>
      <c r="O80" s="10">
        <v>12</v>
      </c>
      <c r="P80">
        <v>60</v>
      </c>
      <c r="Q80" t="s">
        <v>8309</v>
      </c>
      <c r="R80" t="s">
        <v>8311</v>
      </c>
      <c r="S80" s="14">
        <v>42411.828287037039</v>
      </c>
      <c r="T80" s="14">
        <v>42441.828287037039</v>
      </c>
    </row>
    <row r="81" spans="1:20" ht="210" x14ac:dyDescent="0.25">
      <c r="A81">
        <v>992</v>
      </c>
      <c r="B81" s="3" t="s">
        <v>993</v>
      </c>
      <c r="C81" s="3" t="s">
        <v>5102</v>
      </c>
      <c r="D81" s="9">
        <v>100000</v>
      </c>
      <c r="E81" s="8">
        <v>467</v>
      </c>
      <c r="F81" t="s">
        <v>8220</v>
      </c>
      <c r="G81" t="s">
        <v>8223</v>
      </c>
      <c r="H81" t="s">
        <v>8245</v>
      </c>
      <c r="I81">
        <v>1462655519</v>
      </c>
      <c r="J81">
        <v>1457475119</v>
      </c>
      <c r="K81" t="b">
        <v>0</v>
      </c>
      <c r="L81">
        <v>4</v>
      </c>
      <c r="M81" t="b">
        <v>0</v>
      </c>
      <c r="N81" t="s">
        <v>8271</v>
      </c>
      <c r="O81" s="10">
        <v>0</v>
      </c>
      <c r="P81">
        <v>116.75</v>
      </c>
      <c r="Q81" t="s">
        <v>8309</v>
      </c>
      <c r="R81" t="s">
        <v>8311</v>
      </c>
      <c r="S81" s="14">
        <v>42437.924988425926</v>
      </c>
      <c r="T81" s="14">
        <v>42497.883321759262</v>
      </c>
    </row>
    <row r="82" spans="1:20" ht="270" x14ac:dyDescent="0.25">
      <c r="A82">
        <v>973</v>
      </c>
      <c r="B82" s="3" t="s">
        <v>974</v>
      </c>
      <c r="C82" s="3" t="s">
        <v>5083</v>
      </c>
      <c r="D82" s="9">
        <v>20000</v>
      </c>
      <c r="E82" s="8">
        <v>411</v>
      </c>
      <c r="F82" t="s">
        <v>8220</v>
      </c>
      <c r="G82" t="s">
        <v>8223</v>
      </c>
      <c r="H82" t="s">
        <v>8245</v>
      </c>
      <c r="I82">
        <v>1447032093</v>
      </c>
      <c r="J82">
        <v>1441844493</v>
      </c>
      <c r="K82" t="b">
        <v>0</v>
      </c>
      <c r="L82">
        <v>8</v>
      </c>
      <c r="M82" t="b">
        <v>0</v>
      </c>
      <c r="N82" t="s">
        <v>8271</v>
      </c>
      <c r="O82" s="10">
        <v>2</v>
      </c>
      <c r="P82">
        <v>51.38</v>
      </c>
      <c r="Q82" t="s">
        <v>8309</v>
      </c>
      <c r="R82" t="s">
        <v>8311</v>
      </c>
      <c r="S82" s="14">
        <v>42257.014965277776</v>
      </c>
      <c r="T82" s="14">
        <v>42317.056631944448</v>
      </c>
    </row>
    <row r="83" spans="1:20" ht="315" x14ac:dyDescent="0.25">
      <c r="A83">
        <v>700</v>
      </c>
      <c r="B83" s="3" t="s">
        <v>701</v>
      </c>
      <c r="C83" s="3" t="s">
        <v>4810</v>
      </c>
      <c r="D83" s="9">
        <v>15000</v>
      </c>
      <c r="E83" s="8">
        <v>403</v>
      </c>
      <c r="F83" t="s">
        <v>8220</v>
      </c>
      <c r="G83" t="s">
        <v>8226</v>
      </c>
      <c r="H83" t="s">
        <v>8248</v>
      </c>
      <c r="I83">
        <v>1484065881</v>
      </c>
      <c r="J83">
        <v>1481473881</v>
      </c>
      <c r="K83" t="b">
        <v>0</v>
      </c>
      <c r="L83">
        <v>31</v>
      </c>
      <c r="M83" t="b">
        <v>0</v>
      </c>
      <c r="N83" t="s">
        <v>8271</v>
      </c>
      <c r="O83" s="10">
        <v>3</v>
      </c>
      <c r="P83">
        <v>13</v>
      </c>
      <c r="Q83" t="s">
        <v>8309</v>
      </c>
      <c r="R83" t="s">
        <v>8311</v>
      </c>
      <c r="S83" s="14">
        <v>42715.688437500001</v>
      </c>
      <c r="T83" s="14">
        <v>42745.688437500001</v>
      </c>
    </row>
    <row r="84" spans="1:20" ht="150" x14ac:dyDescent="0.25">
      <c r="A84">
        <v>963</v>
      </c>
      <c r="B84" s="3" t="s">
        <v>964</v>
      </c>
      <c r="C84" s="3" t="s">
        <v>5073</v>
      </c>
      <c r="D84" s="9">
        <v>35000</v>
      </c>
      <c r="E84" s="8">
        <v>377</v>
      </c>
      <c r="F84" t="s">
        <v>8220</v>
      </c>
      <c r="G84" t="s">
        <v>8223</v>
      </c>
      <c r="H84" t="s">
        <v>8245</v>
      </c>
      <c r="I84">
        <v>1476717319</v>
      </c>
      <c r="J84">
        <v>1473693319</v>
      </c>
      <c r="K84" t="b">
        <v>0</v>
      </c>
      <c r="L84">
        <v>9</v>
      </c>
      <c r="M84" t="b">
        <v>0</v>
      </c>
      <c r="N84" t="s">
        <v>8271</v>
      </c>
      <c r="O84" s="10">
        <v>1</v>
      </c>
      <c r="P84">
        <v>41.89</v>
      </c>
      <c r="Q84" t="s">
        <v>8309</v>
      </c>
      <c r="R84" t="s">
        <v>8311</v>
      </c>
      <c r="S84" s="14">
        <v>42625.635636574079</v>
      </c>
      <c r="T84" s="14">
        <v>42660.635636574079</v>
      </c>
    </row>
    <row r="85" spans="1:20" ht="90" x14ac:dyDescent="0.25">
      <c r="A85">
        <v>717</v>
      </c>
      <c r="B85" s="3" t="s">
        <v>718</v>
      </c>
      <c r="C85" s="3" t="s">
        <v>4827</v>
      </c>
      <c r="D85" s="9">
        <v>100000</v>
      </c>
      <c r="E85" s="8">
        <v>305</v>
      </c>
      <c r="F85" t="s">
        <v>8220</v>
      </c>
      <c r="G85" t="s">
        <v>8223</v>
      </c>
      <c r="H85" t="s">
        <v>8245</v>
      </c>
      <c r="I85">
        <v>1409949002</v>
      </c>
      <c r="J85">
        <v>1407357002</v>
      </c>
      <c r="K85" t="b">
        <v>0</v>
      </c>
      <c r="L85">
        <v>4</v>
      </c>
      <c r="M85" t="b">
        <v>0</v>
      </c>
      <c r="N85" t="s">
        <v>8271</v>
      </c>
      <c r="O85" s="10">
        <v>0</v>
      </c>
      <c r="P85">
        <v>76.25</v>
      </c>
      <c r="Q85" t="s">
        <v>8309</v>
      </c>
      <c r="R85" t="s">
        <v>8311</v>
      </c>
      <c r="S85" s="14">
        <v>41857.854189814818</v>
      </c>
      <c r="T85" s="14">
        <v>41887.854189814818</v>
      </c>
    </row>
    <row r="86" spans="1:20" ht="285" x14ac:dyDescent="0.25">
      <c r="A86">
        <v>683</v>
      </c>
      <c r="B86" s="3" t="s">
        <v>684</v>
      </c>
      <c r="C86" s="3" t="s">
        <v>4793</v>
      </c>
      <c r="D86" s="9">
        <v>35000</v>
      </c>
      <c r="E86" s="8">
        <v>298</v>
      </c>
      <c r="F86" t="s">
        <v>8220</v>
      </c>
      <c r="G86" t="s">
        <v>8223</v>
      </c>
      <c r="H86" t="s">
        <v>8245</v>
      </c>
      <c r="I86">
        <v>1477949764</v>
      </c>
      <c r="J86">
        <v>1474493764</v>
      </c>
      <c r="K86" t="b">
        <v>0</v>
      </c>
      <c r="L86">
        <v>3</v>
      </c>
      <c r="M86" t="b">
        <v>0</v>
      </c>
      <c r="N86" t="s">
        <v>8271</v>
      </c>
      <c r="O86" s="10">
        <v>1</v>
      </c>
      <c r="P86">
        <v>99.33</v>
      </c>
      <c r="Q86" t="s">
        <v>8309</v>
      </c>
      <c r="R86" t="s">
        <v>8311</v>
      </c>
      <c r="S86" s="14">
        <v>42634.900046296301</v>
      </c>
      <c r="T86" s="14">
        <v>42674.900046296301</v>
      </c>
    </row>
    <row r="87" spans="1:20" ht="300" x14ac:dyDescent="0.25">
      <c r="A87">
        <v>965</v>
      </c>
      <c r="B87" s="3" t="s">
        <v>966</v>
      </c>
      <c r="C87" s="3" t="s">
        <v>5075</v>
      </c>
      <c r="D87" s="9">
        <v>25000</v>
      </c>
      <c r="E87" s="8">
        <v>298</v>
      </c>
      <c r="F87" t="s">
        <v>8220</v>
      </c>
      <c r="G87" t="s">
        <v>8223</v>
      </c>
      <c r="H87" t="s">
        <v>8245</v>
      </c>
      <c r="I87">
        <v>1477454340</v>
      </c>
      <c r="J87">
        <v>1474676646</v>
      </c>
      <c r="K87" t="b">
        <v>0</v>
      </c>
      <c r="L87">
        <v>6</v>
      </c>
      <c r="M87" t="b">
        <v>0</v>
      </c>
      <c r="N87" t="s">
        <v>8271</v>
      </c>
      <c r="O87" s="10">
        <v>1</v>
      </c>
      <c r="P87">
        <v>49.67</v>
      </c>
      <c r="Q87" t="s">
        <v>8309</v>
      </c>
      <c r="R87" t="s">
        <v>8311</v>
      </c>
      <c r="S87" s="14">
        <v>42637.016736111109</v>
      </c>
      <c r="T87" s="14">
        <v>42669.165972222225</v>
      </c>
    </row>
    <row r="88" spans="1:20" ht="150" x14ac:dyDescent="0.25">
      <c r="A88">
        <v>943</v>
      </c>
      <c r="B88" s="3" t="s">
        <v>944</v>
      </c>
      <c r="C88" s="3" t="s">
        <v>5053</v>
      </c>
      <c r="D88" s="9">
        <v>3000</v>
      </c>
      <c r="E88" s="8">
        <v>289</v>
      </c>
      <c r="F88" t="s">
        <v>8220</v>
      </c>
      <c r="G88" t="s">
        <v>8223</v>
      </c>
      <c r="H88" t="s">
        <v>8245</v>
      </c>
      <c r="I88">
        <v>1480438905</v>
      </c>
      <c r="J88">
        <v>1477843305</v>
      </c>
      <c r="K88" t="b">
        <v>0</v>
      </c>
      <c r="L88">
        <v>12</v>
      </c>
      <c r="M88" t="b">
        <v>0</v>
      </c>
      <c r="N88" t="s">
        <v>8271</v>
      </c>
      <c r="O88" s="10">
        <v>10</v>
      </c>
      <c r="P88">
        <v>24.08</v>
      </c>
      <c r="Q88" t="s">
        <v>8309</v>
      </c>
      <c r="R88" t="s">
        <v>8311</v>
      </c>
      <c r="S88" s="14">
        <v>42673.66788194445</v>
      </c>
      <c r="T88" s="14">
        <v>42703.709548611107</v>
      </c>
    </row>
    <row r="89" spans="1:20" ht="240" x14ac:dyDescent="0.25">
      <c r="A89">
        <v>946</v>
      </c>
      <c r="B89" s="3" t="s">
        <v>947</v>
      </c>
      <c r="C89" s="3" t="s">
        <v>5056</v>
      </c>
      <c r="D89" s="9">
        <v>15000</v>
      </c>
      <c r="E89" s="8">
        <v>286</v>
      </c>
      <c r="F89" t="s">
        <v>8220</v>
      </c>
      <c r="G89" t="s">
        <v>8223</v>
      </c>
      <c r="H89" t="s">
        <v>8245</v>
      </c>
      <c r="I89">
        <v>1473444048</v>
      </c>
      <c r="J89">
        <v>1470852048</v>
      </c>
      <c r="K89" t="b">
        <v>0</v>
      </c>
      <c r="L89">
        <v>5</v>
      </c>
      <c r="M89" t="b">
        <v>0</v>
      </c>
      <c r="N89" t="s">
        <v>8271</v>
      </c>
      <c r="O89" s="10">
        <v>2</v>
      </c>
      <c r="P89">
        <v>57.2</v>
      </c>
      <c r="Q89" t="s">
        <v>8309</v>
      </c>
      <c r="R89" t="s">
        <v>8311</v>
      </c>
      <c r="S89" s="14">
        <v>42592.750555555554</v>
      </c>
      <c r="T89" s="14">
        <v>42622.750555555554</v>
      </c>
    </row>
    <row r="90" spans="1:20" ht="255" x14ac:dyDescent="0.25">
      <c r="A90">
        <v>974</v>
      </c>
      <c r="B90" s="3" t="s">
        <v>975</v>
      </c>
      <c r="C90" s="3" t="s">
        <v>5084</v>
      </c>
      <c r="D90" s="9">
        <v>50000</v>
      </c>
      <c r="E90" s="8">
        <v>280</v>
      </c>
      <c r="F90" t="s">
        <v>8220</v>
      </c>
      <c r="G90" t="s">
        <v>8223</v>
      </c>
      <c r="H90" t="s">
        <v>8245</v>
      </c>
      <c r="I90">
        <v>1458925156</v>
      </c>
      <c r="J90">
        <v>1456336756</v>
      </c>
      <c r="K90" t="b">
        <v>0</v>
      </c>
      <c r="L90">
        <v>3</v>
      </c>
      <c r="M90" t="b">
        <v>0</v>
      </c>
      <c r="N90" t="s">
        <v>8271</v>
      </c>
      <c r="O90" s="10">
        <v>1</v>
      </c>
      <c r="P90">
        <v>93.33</v>
      </c>
      <c r="Q90" t="s">
        <v>8309</v>
      </c>
      <c r="R90" t="s">
        <v>8311</v>
      </c>
      <c r="S90" s="14">
        <v>42424.749490740738</v>
      </c>
      <c r="T90" s="14">
        <v>42454.707824074074</v>
      </c>
    </row>
    <row r="91" spans="1:20" ht="270" x14ac:dyDescent="0.25">
      <c r="A91">
        <v>949</v>
      </c>
      <c r="B91" s="3" t="s">
        <v>950</v>
      </c>
      <c r="C91" s="3" t="s">
        <v>5059</v>
      </c>
      <c r="D91" s="9">
        <v>20000</v>
      </c>
      <c r="E91" s="8">
        <v>273</v>
      </c>
      <c r="F91" t="s">
        <v>8220</v>
      </c>
      <c r="G91" t="s">
        <v>8235</v>
      </c>
      <c r="H91" t="s">
        <v>8248</v>
      </c>
      <c r="I91">
        <v>1456016576</v>
      </c>
      <c r="J91">
        <v>1450832576</v>
      </c>
      <c r="K91" t="b">
        <v>0</v>
      </c>
      <c r="L91">
        <v>7</v>
      </c>
      <c r="M91" t="b">
        <v>0</v>
      </c>
      <c r="N91" t="s">
        <v>8271</v>
      </c>
      <c r="O91" s="10">
        <v>1</v>
      </c>
      <c r="P91">
        <v>39</v>
      </c>
      <c r="Q91" t="s">
        <v>8309</v>
      </c>
      <c r="R91" t="s">
        <v>8311</v>
      </c>
      <c r="S91" s="14">
        <v>42361.043703703705</v>
      </c>
      <c r="T91" s="14">
        <v>42421.043703703705</v>
      </c>
    </row>
    <row r="92" spans="1:20" ht="285" x14ac:dyDescent="0.25">
      <c r="A92">
        <v>691</v>
      </c>
      <c r="B92" s="3" t="s">
        <v>692</v>
      </c>
      <c r="C92" s="3" t="s">
        <v>4801</v>
      </c>
      <c r="D92" s="9">
        <v>50000</v>
      </c>
      <c r="E92" s="8">
        <v>260</v>
      </c>
      <c r="F92" t="s">
        <v>8220</v>
      </c>
      <c r="G92" t="s">
        <v>8223</v>
      </c>
      <c r="H92" t="s">
        <v>8245</v>
      </c>
      <c r="I92">
        <v>1435711246</v>
      </c>
      <c r="J92">
        <v>1433292046</v>
      </c>
      <c r="K92" t="b">
        <v>0</v>
      </c>
      <c r="L92">
        <v>10</v>
      </c>
      <c r="M92" t="b">
        <v>0</v>
      </c>
      <c r="N92" t="s">
        <v>8271</v>
      </c>
      <c r="O92" s="10">
        <v>1</v>
      </c>
      <c r="P92">
        <v>26</v>
      </c>
      <c r="Q92" t="s">
        <v>8309</v>
      </c>
      <c r="R92" t="s">
        <v>8311</v>
      </c>
      <c r="S92" s="14">
        <v>42158.028310185182</v>
      </c>
      <c r="T92" s="14">
        <v>42186.028310185182</v>
      </c>
    </row>
    <row r="93" spans="1:20" ht="180" x14ac:dyDescent="0.25">
      <c r="A93">
        <v>957</v>
      </c>
      <c r="B93" s="3" t="s">
        <v>958</v>
      </c>
      <c r="C93" s="3" t="s">
        <v>5067</v>
      </c>
      <c r="D93" s="9">
        <v>12000</v>
      </c>
      <c r="E93" s="8">
        <v>233</v>
      </c>
      <c r="F93" t="s">
        <v>8220</v>
      </c>
      <c r="G93" t="s">
        <v>8223</v>
      </c>
      <c r="H93" t="s">
        <v>8245</v>
      </c>
      <c r="I93">
        <v>1479392133</v>
      </c>
      <c r="J93">
        <v>1476710133</v>
      </c>
      <c r="K93" t="b">
        <v>0</v>
      </c>
      <c r="L93">
        <v>7</v>
      </c>
      <c r="M93" t="b">
        <v>0</v>
      </c>
      <c r="N93" t="s">
        <v>8271</v>
      </c>
      <c r="O93" s="10">
        <v>2</v>
      </c>
      <c r="P93">
        <v>33.29</v>
      </c>
      <c r="Q93" t="s">
        <v>8309</v>
      </c>
      <c r="R93" t="s">
        <v>8311</v>
      </c>
      <c r="S93" s="14">
        <v>42660.552465277782</v>
      </c>
      <c r="T93" s="14">
        <v>42691.594131944439</v>
      </c>
    </row>
    <row r="94" spans="1:20" ht="270" x14ac:dyDescent="0.25">
      <c r="A94">
        <v>971</v>
      </c>
      <c r="B94" s="3" t="s">
        <v>972</v>
      </c>
      <c r="C94" s="3" t="s">
        <v>5081</v>
      </c>
      <c r="D94" s="9">
        <v>100000</v>
      </c>
      <c r="E94" s="8">
        <v>226</v>
      </c>
      <c r="F94" t="s">
        <v>8220</v>
      </c>
      <c r="G94" t="s">
        <v>8223</v>
      </c>
      <c r="H94" t="s">
        <v>8245</v>
      </c>
      <c r="I94">
        <v>1433178060</v>
      </c>
      <c r="J94">
        <v>1429290060</v>
      </c>
      <c r="K94" t="b">
        <v>0</v>
      </c>
      <c r="L94">
        <v>5</v>
      </c>
      <c r="M94" t="b">
        <v>0</v>
      </c>
      <c r="N94" t="s">
        <v>8271</v>
      </c>
      <c r="O94" s="10">
        <v>0</v>
      </c>
      <c r="P94">
        <v>45.2</v>
      </c>
      <c r="Q94" t="s">
        <v>8309</v>
      </c>
      <c r="R94" t="s">
        <v>8311</v>
      </c>
      <c r="S94" s="14">
        <v>42111.709027777775</v>
      </c>
      <c r="T94" s="14">
        <v>42156.709027777775</v>
      </c>
    </row>
    <row r="95" spans="1:20" ht="300" x14ac:dyDescent="0.25">
      <c r="A95">
        <v>991</v>
      </c>
      <c r="B95" s="3" t="s">
        <v>992</v>
      </c>
      <c r="C95" s="3" t="s">
        <v>5101</v>
      </c>
      <c r="D95" s="9">
        <v>5000</v>
      </c>
      <c r="E95" s="8">
        <v>212</v>
      </c>
      <c r="F95" t="s">
        <v>8220</v>
      </c>
      <c r="G95" t="s">
        <v>8224</v>
      </c>
      <c r="H95" t="s">
        <v>8246</v>
      </c>
      <c r="I95">
        <v>1468349460</v>
      </c>
      <c r="J95">
        <v>1466186988</v>
      </c>
      <c r="K95" t="b">
        <v>0</v>
      </c>
      <c r="L95">
        <v>7</v>
      </c>
      <c r="M95" t="b">
        <v>0</v>
      </c>
      <c r="N95" t="s">
        <v>8271</v>
      </c>
      <c r="O95" s="10">
        <v>4</v>
      </c>
      <c r="P95">
        <v>30.29</v>
      </c>
      <c r="Q95" t="s">
        <v>8309</v>
      </c>
      <c r="R95" t="s">
        <v>8311</v>
      </c>
      <c r="S95" s="14">
        <v>42538.75680555556</v>
      </c>
      <c r="T95" s="14">
        <v>42563.785416666666</v>
      </c>
    </row>
    <row r="96" spans="1:20" ht="270" x14ac:dyDescent="0.25">
      <c r="A96">
        <v>673</v>
      </c>
      <c r="B96" s="3" t="s">
        <v>674</v>
      </c>
      <c r="C96" s="3" t="s">
        <v>4783</v>
      </c>
      <c r="D96" s="9">
        <v>100000</v>
      </c>
      <c r="E96" s="8">
        <v>205</v>
      </c>
      <c r="F96" t="s">
        <v>8220</v>
      </c>
      <c r="G96" t="s">
        <v>8223</v>
      </c>
      <c r="H96" t="s">
        <v>8245</v>
      </c>
      <c r="I96">
        <v>1409602217</v>
      </c>
      <c r="J96">
        <v>1405714217</v>
      </c>
      <c r="K96" t="b">
        <v>0</v>
      </c>
      <c r="L96">
        <v>3</v>
      </c>
      <c r="M96" t="b">
        <v>0</v>
      </c>
      <c r="N96" t="s">
        <v>8271</v>
      </c>
      <c r="O96" s="10">
        <v>0</v>
      </c>
      <c r="P96">
        <v>68.33</v>
      </c>
      <c r="Q96" t="s">
        <v>8309</v>
      </c>
      <c r="R96" t="s">
        <v>8311</v>
      </c>
      <c r="S96" s="14">
        <v>41838.840474537035</v>
      </c>
      <c r="T96" s="14">
        <v>41883.840474537035</v>
      </c>
    </row>
    <row r="97" spans="1:20" ht="285" x14ac:dyDescent="0.25">
      <c r="A97">
        <v>713</v>
      </c>
      <c r="B97" s="3" t="s">
        <v>714</v>
      </c>
      <c r="C97" s="3" t="s">
        <v>4823</v>
      </c>
      <c r="D97" s="9">
        <v>25000</v>
      </c>
      <c r="E97" s="8">
        <v>199</v>
      </c>
      <c r="F97" t="s">
        <v>8220</v>
      </c>
      <c r="G97" t="s">
        <v>8236</v>
      </c>
      <c r="H97" t="s">
        <v>8248</v>
      </c>
      <c r="I97">
        <v>1465130532</v>
      </c>
      <c r="J97">
        <v>1462538532</v>
      </c>
      <c r="K97" t="b">
        <v>0</v>
      </c>
      <c r="L97">
        <v>1</v>
      </c>
      <c r="M97" t="b">
        <v>0</v>
      </c>
      <c r="N97" t="s">
        <v>8271</v>
      </c>
      <c r="O97" s="10">
        <v>1</v>
      </c>
      <c r="P97">
        <v>199</v>
      </c>
      <c r="Q97" t="s">
        <v>8309</v>
      </c>
      <c r="R97" t="s">
        <v>8311</v>
      </c>
      <c r="S97" s="14">
        <v>42496.529305555552</v>
      </c>
      <c r="T97" s="14">
        <v>42526.529305555552</v>
      </c>
    </row>
    <row r="98" spans="1:20" ht="285" x14ac:dyDescent="0.25">
      <c r="A98">
        <v>719</v>
      </c>
      <c r="B98" s="3" t="s">
        <v>720</v>
      </c>
      <c r="C98" s="3" t="s">
        <v>4829</v>
      </c>
      <c r="D98" s="9">
        <v>15000</v>
      </c>
      <c r="E98" s="8">
        <v>194</v>
      </c>
      <c r="F98" t="s">
        <v>8220</v>
      </c>
      <c r="G98" t="s">
        <v>8223</v>
      </c>
      <c r="H98" t="s">
        <v>8245</v>
      </c>
      <c r="I98">
        <v>1456189076</v>
      </c>
      <c r="J98">
        <v>1454979476</v>
      </c>
      <c r="K98" t="b">
        <v>0</v>
      </c>
      <c r="L98">
        <v>10</v>
      </c>
      <c r="M98" t="b">
        <v>0</v>
      </c>
      <c r="N98" t="s">
        <v>8271</v>
      </c>
      <c r="O98" s="10">
        <v>1</v>
      </c>
      <c r="P98">
        <v>19.399999999999999</v>
      </c>
      <c r="Q98" t="s">
        <v>8309</v>
      </c>
      <c r="R98" t="s">
        <v>8311</v>
      </c>
      <c r="S98" s="14">
        <v>42409.040231481486</v>
      </c>
      <c r="T98" s="14">
        <v>42423.040231481486</v>
      </c>
    </row>
    <row r="99" spans="1:20" ht="210" x14ac:dyDescent="0.25">
      <c r="A99">
        <v>662</v>
      </c>
      <c r="B99" s="3" t="s">
        <v>663</v>
      </c>
      <c r="C99" s="3" t="s">
        <v>4772</v>
      </c>
      <c r="D99" s="9">
        <v>39000</v>
      </c>
      <c r="E99" s="8">
        <v>156</v>
      </c>
      <c r="F99" t="s">
        <v>8220</v>
      </c>
      <c r="G99" t="s">
        <v>8223</v>
      </c>
      <c r="H99" t="s">
        <v>8245</v>
      </c>
      <c r="I99">
        <v>1421404247</v>
      </c>
      <c r="J99">
        <v>1418812247</v>
      </c>
      <c r="K99" t="b">
        <v>0</v>
      </c>
      <c r="L99">
        <v>4</v>
      </c>
      <c r="M99" t="b">
        <v>0</v>
      </c>
      <c r="N99" t="s">
        <v>8271</v>
      </c>
      <c r="O99" s="10">
        <v>0</v>
      </c>
      <c r="P99">
        <v>39</v>
      </c>
      <c r="Q99" t="s">
        <v>8309</v>
      </c>
      <c r="R99" t="s">
        <v>8311</v>
      </c>
      <c r="S99" s="14">
        <v>41990.438043981485</v>
      </c>
      <c r="T99" s="14">
        <v>42020.438043981485</v>
      </c>
    </row>
    <row r="100" spans="1:20" ht="255" x14ac:dyDescent="0.25">
      <c r="A100">
        <v>953</v>
      </c>
      <c r="B100" s="3" t="s">
        <v>954</v>
      </c>
      <c r="C100" s="3" t="s">
        <v>5063</v>
      </c>
      <c r="D100" s="9">
        <v>15000</v>
      </c>
      <c r="E100" s="8">
        <v>126</v>
      </c>
      <c r="F100" t="s">
        <v>8220</v>
      </c>
      <c r="G100" t="s">
        <v>8223</v>
      </c>
      <c r="H100" t="s">
        <v>8245</v>
      </c>
      <c r="I100">
        <v>1422158199</v>
      </c>
      <c r="J100">
        <v>1419566199</v>
      </c>
      <c r="K100" t="b">
        <v>0</v>
      </c>
      <c r="L100">
        <v>5</v>
      </c>
      <c r="M100" t="b">
        <v>0</v>
      </c>
      <c r="N100" t="s">
        <v>8271</v>
      </c>
      <c r="O100" s="10">
        <v>1</v>
      </c>
      <c r="P100">
        <v>25.2</v>
      </c>
      <c r="Q100" t="s">
        <v>8309</v>
      </c>
      <c r="R100" t="s">
        <v>8311</v>
      </c>
      <c r="S100" s="14">
        <v>41999.164340277777</v>
      </c>
      <c r="T100" s="14">
        <v>42029.164340277777</v>
      </c>
    </row>
    <row r="101" spans="1:20" ht="285" x14ac:dyDescent="0.25">
      <c r="A101">
        <v>968</v>
      </c>
      <c r="B101" s="3" t="s">
        <v>969</v>
      </c>
      <c r="C101" s="3" t="s">
        <v>5078</v>
      </c>
      <c r="D101" s="9">
        <v>8000</v>
      </c>
      <c r="E101" s="8">
        <v>106</v>
      </c>
      <c r="F101" t="s">
        <v>8220</v>
      </c>
      <c r="G101" t="s">
        <v>8223</v>
      </c>
      <c r="H101" t="s">
        <v>8245</v>
      </c>
      <c r="I101">
        <v>1408134034</v>
      </c>
      <c r="J101">
        <v>1405542034</v>
      </c>
      <c r="K101" t="b">
        <v>0</v>
      </c>
      <c r="L101">
        <v>4</v>
      </c>
      <c r="M101" t="b">
        <v>0</v>
      </c>
      <c r="N101" t="s">
        <v>8271</v>
      </c>
      <c r="O101" s="10">
        <v>1</v>
      </c>
      <c r="P101">
        <v>26.5</v>
      </c>
      <c r="Q101" t="s">
        <v>8309</v>
      </c>
      <c r="R101" t="s">
        <v>8311</v>
      </c>
      <c r="S101" s="14">
        <v>41836.847615740742</v>
      </c>
      <c r="T101" s="14">
        <v>41866.847615740742</v>
      </c>
    </row>
    <row r="102" spans="1:20" ht="300" x14ac:dyDescent="0.25">
      <c r="A102">
        <v>984</v>
      </c>
      <c r="B102" s="3" t="s">
        <v>985</v>
      </c>
      <c r="C102" s="3" t="s">
        <v>5094</v>
      </c>
      <c r="D102" s="9">
        <v>10000</v>
      </c>
      <c r="E102" s="8">
        <v>106</v>
      </c>
      <c r="F102" t="s">
        <v>8220</v>
      </c>
      <c r="G102" t="s">
        <v>8223</v>
      </c>
      <c r="H102" t="s">
        <v>8245</v>
      </c>
      <c r="I102">
        <v>1427507208</v>
      </c>
      <c r="J102">
        <v>1424918808</v>
      </c>
      <c r="K102" t="b">
        <v>0</v>
      </c>
      <c r="L102">
        <v>3</v>
      </c>
      <c r="M102" t="b">
        <v>0</v>
      </c>
      <c r="N102" t="s">
        <v>8271</v>
      </c>
      <c r="O102" s="10">
        <v>1</v>
      </c>
      <c r="P102">
        <v>35.33</v>
      </c>
      <c r="Q102" t="s">
        <v>8309</v>
      </c>
      <c r="R102" t="s">
        <v>8311</v>
      </c>
      <c r="S102" s="14">
        <v>42061.11583333333</v>
      </c>
      <c r="T102" s="14">
        <v>42091.074166666673</v>
      </c>
    </row>
    <row r="103" spans="1:20" ht="240" x14ac:dyDescent="0.25">
      <c r="A103">
        <v>712</v>
      </c>
      <c r="B103" s="3" t="s">
        <v>713</v>
      </c>
      <c r="C103" s="3" t="s">
        <v>4822</v>
      </c>
      <c r="D103" s="9">
        <v>48500</v>
      </c>
      <c r="E103" s="8">
        <v>105</v>
      </c>
      <c r="F103" t="s">
        <v>8220</v>
      </c>
      <c r="G103" t="s">
        <v>8223</v>
      </c>
      <c r="H103" t="s">
        <v>8245</v>
      </c>
      <c r="I103">
        <v>1455466832</v>
      </c>
      <c r="J103">
        <v>1452874832</v>
      </c>
      <c r="K103" t="b">
        <v>0</v>
      </c>
      <c r="L103">
        <v>4</v>
      </c>
      <c r="M103" t="b">
        <v>0</v>
      </c>
      <c r="N103" t="s">
        <v>8271</v>
      </c>
      <c r="O103" s="10">
        <v>0</v>
      </c>
      <c r="P103">
        <v>26.25</v>
      </c>
      <c r="Q103" t="s">
        <v>8309</v>
      </c>
      <c r="R103" t="s">
        <v>8311</v>
      </c>
      <c r="S103" s="14">
        <v>42384.680925925932</v>
      </c>
      <c r="T103" s="14">
        <v>42414.680925925932</v>
      </c>
    </row>
    <row r="104" spans="1:20" ht="240" x14ac:dyDescent="0.25">
      <c r="A104">
        <v>661</v>
      </c>
      <c r="B104" s="3" t="s">
        <v>662</v>
      </c>
      <c r="C104" s="3" t="s">
        <v>4771</v>
      </c>
      <c r="D104" s="9">
        <v>10000</v>
      </c>
      <c r="E104" s="8">
        <v>95</v>
      </c>
      <c r="F104" t="s">
        <v>8220</v>
      </c>
      <c r="G104" t="s">
        <v>8223</v>
      </c>
      <c r="H104" t="s">
        <v>8245</v>
      </c>
      <c r="I104">
        <v>1477236559</v>
      </c>
      <c r="J104">
        <v>1474644559</v>
      </c>
      <c r="K104" t="b">
        <v>0</v>
      </c>
      <c r="L104">
        <v>9</v>
      </c>
      <c r="M104" t="b">
        <v>0</v>
      </c>
      <c r="N104" t="s">
        <v>8271</v>
      </c>
      <c r="O104" s="10">
        <v>1</v>
      </c>
      <c r="P104">
        <v>10.56</v>
      </c>
      <c r="Q104" t="s">
        <v>8309</v>
      </c>
      <c r="R104" t="s">
        <v>8311</v>
      </c>
      <c r="S104" s="14">
        <v>42636.645358796297</v>
      </c>
      <c r="T104" s="14">
        <v>42666.645358796297</v>
      </c>
    </row>
    <row r="105" spans="1:20" ht="300" x14ac:dyDescent="0.25">
      <c r="A105">
        <v>718</v>
      </c>
      <c r="B105" s="3" t="s">
        <v>719</v>
      </c>
      <c r="C105" s="3" t="s">
        <v>4828</v>
      </c>
      <c r="D105" s="9">
        <v>12000</v>
      </c>
      <c r="E105" s="8">
        <v>90</v>
      </c>
      <c r="F105" t="s">
        <v>8220</v>
      </c>
      <c r="G105" t="s">
        <v>8223</v>
      </c>
      <c r="H105" t="s">
        <v>8245</v>
      </c>
      <c r="I105">
        <v>1487397540</v>
      </c>
      <c r="J105">
        <v>1484684247</v>
      </c>
      <c r="K105" t="b">
        <v>0</v>
      </c>
      <c r="L105">
        <v>4</v>
      </c>
      <c r="M105" t="b">
        <v>0</v>
      </c>
      <c r="N105" t="s">
        <v>8271</v>
      </c>
      <c r="O105" s="10">
        <v>1</v>
      </c>
      <c r="P105">
        <v>22.5</v>
      </c>
      <c r="Q105" t="s">
        <v>8309</v>
      </c>
      <c r="R105" t="s">
        <v>8311</v>
      </c>
      <c r="S105" s="14">
        <v>42752.845451388886</v>
      </c>
      <c r="T105" s="14">
        <v>42784.249305555553</v>
      </c>
    </row>
    <row r="106" spans="1:20" ht="210" x14ac:dyDescent="0.25">
      <c r="A106">
        <v>996</v>
      </c>
      <c r="B106" s="3" t="s">
        <v>997</v>
      </c>
      <c r="C106" s="3" t="s">
        <v>5106</v>
      </c>
      <c r="D106" s="9">
        <v>4000</v>
      </c>
      <c r="E106" s="8">
        <v>65</v>
      </c>
      <c r="F106" t="s">
        <v>8220</v>
      </c>
      <c r="G106" t="s">
        <v>8223</v>
      </c>
      <c r="H106" t="s">
        <v>8245</v>
      </c>
      <c r="I106">
        <v>1406474820</v>
      </c>
      <c r="J106">
        <v>1403902060</v>
      </c>
      <c r="K106" t="b">
        <v>0</v>
      </c>
      <c r="L106">
        <v>5</v>
      </c>
      <c r="M106" t="b">
        <v>0</v>
      </c>
      <c r="N106" t="s">
        <v>8271</v>
      </c>
      <c r="O106" s="10">
        <v>2</v>
      </c>
      <c r="P106">
        <v>13</v>
      </c>
      <c r="Q106" t="s">
        <v>8309</v>
      </c>
      <c r="R106" t="s">
        <v>8311</v>
      </c>
      <c r="S106" s="14">
        <v>41817.866435185184</v>
      </c>
      <c r="T106" s="14">
        <v>41847.643750000003</v>
      </c>
    </row>
    <row r="107" spans="1:20" ht="180" x14ac:dyDescent="0.25">
      <c r="A107">
        <v>997</v>
      </c>
      <c r="B107" s="3" t="s">
        <v>998</v>
      </c>
      <c r="C107" s="3" t="s">
        <v>5107</v>
      </c>
      <c r="D107" s="9">
        <v>5000</v>
      </c>
      <c r="E107" s="8">
        <v>65</v>
      </c>
      <c r="F107" t="s">
        <v>8220</v>
      </c>
      <c r="G107" t="s">
        <v>8223</v>
      </c>
      <c r="H107" t="s">
        <v>8245</v>
      </c>
      <c r="I107">
        <v>1417145297</v>
      </c>
      <c r="J107">
        <v>1414549697</v>
      </c>
      <c r="K107" t="b">
        <v>0</v>
      </c>
      <c r="L107">
        <v>8</v>
      </c>
      <c r="M107" t="b">
        <v>0</v>
      </c>
      <c r="N107" t="s">
        <v>8271</v>
      </c>
      <c r="O107" s="10">
        <v>1</v>
      </c>
      <c r="P107">
        <v>8.1300000000000008</v>
      </c>
      <c r="Q107" t="s">
        <v>8309</v>
      </c>
      <c r="R107" t="s">
        <v>8311</v>
      </c>
      <c r="S107" s="14">
        <v>41941.10297453704</v>
      </c>
      <c r="T107" s="14">
        <v>41971.144641203704</v>
      </c>
    </row>
    <row r="108" spans="1:20" ht="165" x14ac:dyDescent="0.25">
      <c r="A108">
        <v>709</v>
      </c>
      <c r="B108" s="3" t="s">
        <v>710</v>
      </c>
      <c r="C108" s="3" t="s">
        <v>4819</v>
      </c>
      <c r="D108" s="9">
        <v>15000</v>
      </c>
      <c r="E108" s="8">
        <v>61</v>
      </c>
      <c r="F108" t="s">
        <v>8220</v>
      </c>
      <c r="G108" t="s">
        <v>8223</v>
      </c>
      <c r="H108" t="s">
        <v>8245</v>
      </c>
      <c r="I108">
        <v>1417741159</v>
      </c>
      <c r="J108">
        <v>1415149159</v>
      </c>
      <c r="K108" t="b">
        <v>0</v>
      </c>
      <c r="L108">
        <v>2</v>
      </c>
      <c r="M108" t="b">
        <v>0</v>
      </c>
      <c r="N108" t="s">
        <v>8271</v>
      </c>
      <c r="O108" s="10">
        <v>0</v>
      </c>
      <c r="P108">
        <v>30.5</v>
      </c>
      <c r="Q108" t="s">
        <v>8309</v>
      </c>
      <c r="R108" t="s">
        <v>8311</v>
      </c>
      <c r="S108" s="14">
        <v>41948.041192129633</v>
      </c>
      <c r="T108" s="14">
        <v>41978.041192129633</v>
      </c>
    </row>
    <row r="109" spans="1:20" ht="255" x14ac:dyDescent="0.25">
      <c r="A109">
        <v>682</v>
      </c>
      <c r="B109" s="3" t="s">
        <v>683</v>
      </c>
      <c r="C109" s="3" t="s">
        <v>4792</v>
      </c>
      <c r="D109" s="9">
        <v>50000</v>
      </c>
      <c r="E109" s="8">
        <v>53</v>
      </c>
      <c r="F109" t="s">
        <v>8220</v>
      </c>
      <c r="G109" t="s">
        <v>8223</v>
      </c>
      <c r="H109" t="s">
        <v>8245</v>
      </c>
      <c r="I109">
        <v>1489512122</v>
      </c>
      <c r="J109">
        <v>1486923722</v>
      </c>
      <c r="K109" t="b">
        <v>0</v>
      </c>
      <c r="L109">
        <v>4</v>
      </c>
      <c r="M109" t="b">
        <v>0</v>
      </c>
      <c r="N109" t="s">
        <v>8271</v>
      </c>
      <c r="O109" s="10">
        <v>0</v>
      </c>
      <c r="P109">
        <v>13.25</v>
      </c>
      <c r="Q109" t="s">
        <v>8309</v>
      </c>
      <c r="R109" t="s">
        <v>8311</v>
      </c>
      <c r="S109" s="14">
        <v>42778.765300925923</v>
      </c>
      <c r="T109" s="14">
        <v>42808.723634259266</v>
      </c>
    </row>
    <row r="110" spans="1:20" ht="285" x14ac:dyDescent="0.25">
      <c r="A110">
        <v>990</v>
      </c>
      <c r="B110" s="3" t="s">
        <v>991</v>
      </c>
      <c r="C110" s="3" t="s">
        <v>5100</v>
      </c>
      <c r="D110" s="9">
        <v>25000</v>
      </c>
      <c r="E110" s="8">
        <v>26</v>
      </c>
      <c r="F110" t="s">
        <v>8220</v>
      </c>
      <c r="G110" t="s">
        <v>8223</v>
      </c>
      <c r="H110" t="s">
        <v>8245</v>
      </c>
      <c r="I110">
        <v>1409770164</v>
      </c>
      <c r="J110">
        <v>1407178164</v>
      </c>
      <c r="K110" t="b">
        <v>0</v>
      </c>
      <c r="L110">
        <v>2</v>
      </c>
      <c r="M110" t="b">
        <v>0</v>
      </c>
      <c r="N110" t="s">
        <v>8271</v>
      </c>
      <c r="O110" s="10">
        <v>0</v>
      </c>
      <c r="P110">
        <v>13</v>
      </c>
      <c r="Q110" t="s">
        <v>8309</v>
      </c>
      <c r="R110" t="s">
        <v>8311</v>
      </c>
      <c r="S110" s="14">
        <v>41855.784305555557</v>
      </c>
      <c r="T110" s="14">
        <v>41885.784305555557</v>
      </c>
    </row>
    <row r="111" spans="1:20" ht="180" x14ac:dyDescent="0.25">
      <c r="A111">
        <v>674</v>
      </c>
      <c r="B111" s="3" t="s">
        <v>675</v>
      </c>
      <c r="C111" s="3" t="s">
        <v>4784</v>
      </c>
      <c r="D111" s="9">
        <v>50000</v>
      </c>
      <c r="E111" s="8">
        <v>15</v>
      </c>
      <c r="F111" t="s">
        <v>8220</v>
      </c>
      <c r="G111" t="s">
        <v>8223</v>
      </c>
      <c r="H111" t="s">
        <v>8245</v>
      </c>
      <c r="I111">
        <v>1407811627</v>
      </c>
      <c r="J111">
        <v>1402627627</v>
      </c>
      <c r="K111" t="b">
        <v>0</v>
      </c>
      <c r="L111">
        <v>2</v>
      </c>
      <c r="M111" t="b">
        <v>0</v>
      </c>
      <c r="N111" t="s">
        <v>8271</v>
      </c>
      <c r="O111" s="10">
        <v>0</v>
      </c>
      <c r="P111">
        <v>7.5</v>
      </c>
      <c r="Q111" t="s">
        <v>8309</v>
      </c>
      <c r="R111" t="s">
        <v>8311</v>
      </c>
      <c r="S111" s="14">
        <v>41803.116053240738</v>
      </c>
      <c r="T111" s="14">
        <v>41863.116053240738</v>
      </c>
    </row>
    <row r="112" spans="1:20" ht="330" x14ac:dyDescent="0.25">
      <c r="A112">
        <v>981</v>
      </c>
      <c r="B112" s="3" t="s">
        <v>982</v>
      </c>
      <c r="C112" s="3" t="s">
        <v>5091</v>
      </c>
      <c r="D112" s="9">
        <v>88888</v>
      </c>
      <c r="E112" s="8">
        <v>11</v>
      </c>
      <c r="F112" t="s">
        <v>8220</v>
      </c>
      <c r="G112" t="s">
        <v>8223</v>
      </c>
      <c r="H112" t="s">
        <v>8245</v>
      </c>
      <c r="I112">
        <v>1407624222</v>
      </c>
      <c r="J112">
        <v>1405032222</v>
      </c>
      <c r="K112" t="b">
        <v>0</v>
      </c>
      <c r="L112">
        <v>4</v>
      </c>
      <c r="M112" t="b">
        <v>0</v>
      </c>
      <c r="N112" t="s">
        <v>8271</v>
      </c>
      <c r="O112" s="10">
        <v>0</v>
      </c>
      <c r="P112">
        <v>2.75</v>
      </c>
      <c r="Q112" t="s">
        <v>8309</v>
      </c>
      <c r="R112" t="s">
        <v>8311</v>
      </c>
      <c r="S112" s="14">
        <v>41830.947013888886</v>
      </c>
      <c r="T112" s="14">
        <v>41860.947013888886</v>
      </c>
    </row>
    <row r="113" spans="1:20" ht="270" x14ac:dyDescent="0.25">
      <c r="A113">
        <v>666</v>
      </c>
      <c r="B113" s="3" t="s">
        <v>667</v>
      </c>
      <c r="C113" s="3" t="s">
        <v>4776</v>
      </c>
      <c r="D113" s="9">
        <v>200000</v>
      </c>
      <c r="E113" s="8">
        <v>8</v>
      </c>
      <c r="F113" t="s">
        <v>8220</v>
      </c>
      <c r="G113" t="s">
        <v>8223</v>
      </c>
      <c r="H113" t="s">
        <v>8245</v>
      </c>
      <c r="I113">
        <v>1408305498</v>
      </c>
      <c r="J113">
        <v>1405713498</v>
      </c>
      <c r="K113" t="b">
        <v>0</v>
      </c>
      <c r="L113">
        <v>4</v>
      </c>
      <c r="M113" t="b">
        <v>0</v>
      </c>
      <c r="N113" t="s">
        <v>8271</v>
      </c>
      <c r="O113" s="10">
        <v>0</v>
      </c>
      <c r="P113">
        <v>2</v>
      </c>
      <c r="Q113" t="s">
        <v>8309</v>
      </c>
      <c r="R113" t="s">
        <v>8311</v>
      </c>
      <c r="S113" s="14">
        <v>41838.832152777781</v>
      </c>
      <c r="T113" s="14">
        <v>41868.832152777781</v>
      </c>
    </row>
    <row r="114" spans="1:20" ht="180" x14ac:dyDescent="0.25">
      <c r="A114">
        <v>982</v>
      </c>
      <c r="B114" s="3" t="s">
        <v>983</v>
      </c>
      <c r="C114" s="3" t="s">
        <v>5092</v>
      </c>
      <c r="D114" s="9">
        <v>17500</v>
      </c>
      <c r="E114" s="8">
        <v>3</v>
      </c>
      <c r="F114" t="s">
        <v>8220</v>
      </c>
      <c r="G114" t="s">
        <v>8223</v>
      </c>
      <c r="H114" t="s">
        <v>8245</v>
      </c>
      <c r="I114">
        <v>1475431486</v>
      </c>
      <c r="J114">
        <v>1472839486</v>
      </c>
      <c r="K114" t="b">
        <v>0</v>
      </c>
      <c r="L114">
        <v>3</v>
      </c>
      <c r="M114" t="b">
        <v>0</v>
      </c>
      <c r="N114" t="s">
        <v>8271</v>
      </c>
      <c r="O114" s="10">
        <v>0</v>
      </c>
      <c r="P114">
        <v>1</v>
      </c>
      <c r="Q114" t="s">
        <v>8309</v>
      </c>
      <c r="R114" t="s">
        <v>8311</v>
      </c>
      <c r="S114" s="14">
        <v>42615.753310185188</v>
      </c>
      <c r="T114" s="14">
        <v>42645.753310185188</v>
      </c>
    </row>
    <row r="115" spans="1:20" ht="270" x14ac:dyDescent="0.25">
      <c r="A115">
        <v>681</v>
      </c>
      <c r="B115" s="3" t="s">
        <v>682</v>
      </c>
      <c r="C115" s="3" t="s">
        <v>4791</v>
      </c>
      <c r="D115" s="9">
        <v>2500</v>
      </c>
      <c r="E115" s="8">
        <v>1</v>
      </c>
      <c r="F115" t="s">
        <v>8220</v>
      </c>
      <c r="G115" t="s">
        <v>8223</v>
      </c>
      <c r="H115" t="s">
        <v>8245</v>
      </c>
      <c r="I115">
        <v>1477509604</v>
      </c>
      <c r="J115">
        <v>1474917604</v>
      </c>
      <c r="K115" t="b">
        <v>0</v>
      </c>
      <c r="L115">
        <v>1</v>
      </c>
      <c r="M115" t="b">
        <v>0</v>
      </c>
      <c r="N115" t="s">
        <v>8271</v>
      </c>
      <c r="O115" s="10">
        <v>0</v>
      </c>
      <c r="P115">
        <v>1</v>
      </c>
      <c r="Q115" t="s">
        <v>8309</v>
      </c>
      <c r="R115" t="s">
        <v>8311</v>
      </c>
      <c r="S115" s="14">
        <v>42639.805601851855</v>
      </c>
      <c r="T115" s="14">
        <v>42669.805601851855</v>
      </c>
    </row>
    <row r="116" spans="1:20" ht="180" x14ac:dyDescent="0.25">
      <c r="A116">
        <v>696</v>
      </c>
      <c r="B116" s="3" t="s">
        <v>697</v>
      </c>
      <c r="C116" s="3" t="s">
        <v>4806</v>
      </c>
      <c r="D116" s="9">
        <v>175000</v>
      </c>
      <c r="E116" s="8">
        <v>1</v>
      </c>
      <c r="F116" t="s">
        <v>8220</v>
      </c>
      <c r="G116" t="s">
        <v>8232</v>
      </c>
      <c r="H116" t="s">
        <v>8248</v>
      </c>
      <c r="I116">
        <v>1406326502</v>
      </c>
      <c r="J116">
        <v>1403734502</v>
      </c>
      <c r="K116" t="b">
        <v>0</v>
      </c>
      <c r="L116">
        <v>1</v>
      </c>
      <c r="M116" t="b">
        <v>0</v>
      </c>
      <c r="N116" t="s">
        <v>8271</v>
      </c>
      <c r="O116" s="10">
        <v>0</v>
      </c>
      <c r="P116">
        <v>1</v>
      </c>
      <c r="Q116" t="s">
        <v>8309</v>
      </c>
      <c r="R116" t="s">
        <v>8311</v>
      </c>
      <c r="S116" s="14">
        <v>41815.927106481482</v>
      </c>
      <c r="T116" s="14">
        <v>41845.927106481482</v>
      </c>
    </row>
    <row r="117" spans="1:20" ht="225" x14ac:dyDescent="0.25">
      <c r="A117">
        <v>686</v>
      </c>
      <c r="B117" s="3" t="s">
        <v>687</v>
      </c>
      <c r="C117" s="3" t="s">
        <v>4796</v>
      </c>
      <c r="D117" s="9">
        <v>500000</v>
      </c>
      <c r="E117" s="8">
        <v>0</v>
      </c>
      <c r="F117" t="s">
        <v>8220</v>
      </c>
      <c r="G117" t="s">
        <v>8236</v>
      </c>
      <c r="H117" t="s">
        <v>8248</v>
      </c>
      <c r="I117">
        <v>1438618170</v>
      </c>
      <c r="J117">
        <v>1436026170</v>
      </c>
      <c r="K117" t="b">
        <v>0</v>
      </c>
      <c r="L117" t="s">
        <v>8308</v>
      </c>
      <c r="M117" t="b">
        <v>0</v>
      </c>
      <c r="N117" t="s">
        <v>8271</v>
      </c>
      <c r="O117" s="10">
        <v>0</v>
      </c>
      <c r="P117">
        <v>0</v>
      </c>
      <c r="Q117" t="s">
        <v>8309</v>
      </c>
      <c r="R117" t="s">
        <v>8311</v>
      </c>
      <c r="S117" s="14">
        <v>42189.673263888893</v>
      </c>
      <c r="T117" s="14">
        <v>42219.673263888893</v>
      </c>
    </row>
    <row r="118" spans="1:20" ht="255" x14ac:dyDescent="0.25">
      <c r="A118">
        <v>706</v>
      </c>
      <c r="B118" s="3" t="s">
        <v>707</v>
      </c>
      <c r="C118" s="3" t="s">
        <v>4816</v>
      </c>
      <c r="D118" s="9">
        <v>100000</v>
      </c>
      <c r="E118" s="8">
        <v>0</v>
      </c>
      <c r="F118" t="s">
        <v>8220</v>
      </c>
      <c r="G118" t="s">
        <v>8226</v>
      </c>
      <c r="H118" t="s">
        <v>8248</v>
      </c>
      <c r="I118">
        <v>1481740740</v>
      </c>
      <c r="J118">
        <v>1478130783</v>
      </c>
      <c r="K118" t="b">
        <v>0</v>
      </c>
      <c r="L118" t="s">
        <v>8308</v>
      </c>
      <c r="M118" t="b">
        <v>0</v>
      </c>
      <c r="N118" t="s">
        <v>8271</v>
      </c>
      <c r="O118" s="10">
        <v>0</v>
      </c>
      <c r="P118">
        <v>0</v>
      </c>
      <c r="Q118" t="s">
        <v>8309</v>
      </c>
      <c r="R118" t="s">
        <v>8311</v>
      </c>
      <c r="S118" s="14">
        <v>42676.995173611111</v>
      </c>
      <c r="T118" s="14">
        <v>42718.777083333334</v>
      </c>
    </row>
    <row r="119" spans="1:20" ht="165" x14ac:dyDescent="0.25">
      <c r="A119">
        <v>710</v>
      </c>
      <c r="B119" s="3" t="s">
        <v>711</v>
      </c>
      <c r="C119" s="3" t="s">
        <v>4820</v>
      </c>
      <c r="D119" s="9">
        <v>1200</v>
      </c>
      <c r="E119" s="8">
        <v>0</v>
      </c>
      <c r="F119" t="s">
        <v>8220</v>
      </c>
      <c r="G119" t="s">
        <v>8228</v>
      </c>
      <c r="H119" t="s">
        <v>8250</v>
      </c>
      <c r="I119">
        <v>1408495440</v>
      </c>
      <c r="J119">
        <v>1405640302</v>
      </c>
      <c r="K119" t="b">
        <v>0</v>
      </c>
      <c r="L119" t="s">
        <v>8308</v>
      </c>
      <c r="M119" t="b">
        <v>0</v>
      </c>
      <c r="N119" t="s">
        <v>8271</v>
      </c>
      <c r="O119" s="10">
        <v>0</v>
      </c>
      <c r="P119">
        <v>0</v>
      </c>
      <c r="Q119" t="s">
        <v>8309</v>
      </c>
      <c r="R119" t="s">
        <v>8311</v>
      </c>
      <c r="S119" s="14">
        <v>41837.984976851854</v>
      </c>
      <c r="T119" s="14">
        <v>41871.030555555553</v>
      </c>
    </row>
    <row r="120" spans="1:20" ht="255" x14ac:dyDescent="0.25">
      <c r="A120">
        <v>947</v>
      </c>
      <c r="B120" s="3" t="s">
        <v>948</v>
      </c>
      <c r="C120" s="3" t="s">
        <v>5057</v>
      </c>
      <c r="D120" s="9">
        <v>850</v>
      </c>
      <c r="E120" s="8">
        <v>0</v>
      </c>
      <c r="F120" t="s">
        <v>8220</v>
      </c>
      <c r="G120" t="s">
        <v>8223</v>
      </c>
      <c r="H120" t="s">
        <v>8245</v>
      </c>
      <c r="I120">
        <v>1467312306</v>
      </c>
      <c r="J120">
        <v>1462128306</v>
      </c>
      <c r="K120" t="b">
        <v>0</v>
      </c>
      <c r="L120" t="s">
        <v>8308</v>
      </c>
      <c r="M120" t="b">
        <v>0</v>
      </c>
      <c r="N120" t="s">
        <v>8271</v>
      </c>
      <c r="O120" s="10">
        <v>0</v>
      </c>
      <c r="P120">
        <v>0</v>
      </c>
      <c r="Q120" t="s">
        <v>8309</v>
      </c>
      <c r="R120" t="s">
        <v>8311</v>
      </c>
      <c r="S120" s="14">
        <v>42491.781319444446</v>
      </c>
      <c r="T120" s="14">
        <v>42551.781319444446</v>
      </c>
    </row>
    <row r="121" spans="1:20" ht="285" x14ac:dyDescent="0.25">
      <c r="A121">
        <v>988</v>
      </c>
      <c r="B121" s="3" t="s">
        <v>989</v>
      </c>
      <c r="C121" s="3" t="s">
        <v>5098</v>
      </c>
      <c r="D121" s="9">
        <v>5000</v>
      </c>
      <c r="E121" s="8">
        <v>0</v>
      </c>
      <c r="F121" t="s">
        <v>8220</v>
      </c>
      <c r="G121" t="s">
        <v>8236</v>
      </c>
      <c r="H121" t="s">
        <v>8248</v>
      </c>
      <c r="I121">
        <v>1475310825</v>
      </c>
      <c r="J121">
        <v>1472718825</v>
      </c>
      <c r="K121" t="b">
        <v>0</v>
      </c>
      <c r="L121" t="s">
        <v>8308</v>
      </c>
      <c r="M121" t="b">
        <v>0</v>
      </c>
      <c r="N121" t="s">
        <v>8271</v>
      </c>
      <c r="O121" s="10">
        <v>0</v>
      </c>
      <c r="P121">
        <v>0</v>
      </c>
      <c r="Q121" t="s">
        <v>8309</v>
      </c>
      <c r="R121" t="s">
        <v>8311</v>
      </c>
      <c r="S121" s="14">
        <v>42614.356770833328</v>
      </c>
      <c r="T121" s="14">
        <v>42644.356770833328</v>
      </c>
    </row>
  </sheetData>
  <conditionalFormatting sqref="F2:F12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2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DCA4B-6E44-4F7D-B1BC-6928D4DFD585}">
  <dimension ref="A1:K15"/>
  <sheetViews>
    <sheetView workbookViewId="0"/>
  </sheetViews>
  <sheetFormatPr defaultRowHeight="15" x14ac:dyDescent="0.25"/>
  <cols>
    <col min="1" max="1" width="28.42578125" bestFit="1" customWidth="1"/>
    <col min="2" max="3" width="12" customWidth="1"/>
    <col min="5" max="5" width="15.5703125" bestFit="1" customWidth="1"/>
    <col min="6" max="7" width="12" customWidth="1"/>
    <col min="9" max="9" width="15.5703125" bestFit="1" customWidth="1"/>
    <col min="10" max="11" width="12" customWidth="1"/>
  </cols>
  <sheetData>
    <row r="1" spans="1:11" x14ac:dyDescent="0.25">
      <c r="B1" t="s">
        <v>8327</v>
      </c>
      <c r="F1" t="s">
        <v>8329</v>
      </c>
      <c r="J1" t="s">
        <v>8311</v>
      </c>
    </row>
    <row r="2" spans="1:11" x14ac:dyDescent="0.25">
      <c r="B2" t="s">
        <v>8397</v>
      </c>
      <c r="C2" t="s">
        <v>8398</v>
      </c>
      <c r="F2" t="s">
        <v>8397</v>
      </c>
      <c r="G2" t="s">
        <v>8398</v>
      </c>
      <c r="J2" t="s">
        <v>8397</v>
      </c>
      <c r="K2" t="s">
        <v>8398</v>
      </c>
    </row>
    <row r="3" spans="1:11" x14ac:dyDescent="0.25">
      <c r="A3" t="s">
        <v>8393</v>
      </c>
      <c r="B3" s="20">
        <f>AVERAGE('Successful U.S. Kickstarters'!D2:D413)</f>
        <v>5048.8786407766993</v>
      </c>
      <c r="C3" s="20">
        <f>AVERAGE('Failed U.S. Kickstarters'!D:D)</f>
        <v>10554.212</v>
      </c>
      <c r="E3" t="s">
        <v>8393</v>
      </c>
      <c r="F3" s="20">
        <f>AVERAGE('Indi Rock - Successful'!D:D)</f>
        <v>4386.881928571428</v>
      </c>
      <c r="G3" s="20">
        <f>AVERAGE('Indi Rock - Failed'!D:D)</f>
        <v>5289</v>
      </c>
      <c r="I3" t="s">
        <v>8393</v>
      </c>
      <c r="J3" s="20">
        <f>AVERAGE('wearables - Successful'!D:D)</f>
        <v>16437.900000000001</v>
      </c>
      <c r="K3" s="20">
        <f>AVERAGE('wearables - falied'!D:D)</f>
        <v>59134.775000000001</v>
      </c>
    </row>
    <row r="4" spans="1:11" x14ac:dyDescent="0.25">
      <c r="A4" t="s">
        <v>8394</v>
      </c>
      <c r="B4" s="20">
        <f>MEDIAN('Successful U.S. Kickstarters'!D2:D413)</f>
        <v>3000</v>
      </c>
      <c r="C4" s="20">
        <f>MEDIAN('Failed U.S. Kickstarters'!D:D)</f>
        <v>5000</v>
      </c>
      <c r="E4" t="s">
        <v>8394</v>
      </c>
      <c r="F4" s="20">
        <f>MEDIAN('Indi Rock - Successful'!D:D)</f>
        <v>2500</v>
      </c>
      <c r="G4" s="20">
        <f>MEDIAN('Indi Rock - Failed'!D:D)</f>
        <v>3000</v>
      </c>
      <c r="I4" t="s">
        <v>8394</v>
      </c>
      <c r="J4" s="20">
        <f>MEDIAN('wearables - Successful'!D:D)</f>
        <v>10000</v>
      </c>
      <c r="K4" s="20">
        <f>MEDIAN('wearables - falied'!D:D)</f>
        <v>35000</v>
      </c>
    </row>
    <row r="5" spans="1:11" x14ac:dyDescent="0.25">
      <c r="A5" t="s">
        <v>8399</v>
      </c>
      <c r="B5" s="20">
        <f>_xlfn.STDEV.P('Successful U.S. Kickstarters'!D:D)</f>
        <v>7748.7537726373303</v>
      </c>
      <c r="C5" s="20">
        <f>_xlfn.STDEV.P('Failed U.S. Kickstarters'!D:D)</f>
        <v>21967.731061515115</v>
      </c>
    </row>
    <row r="6" spans="1:11" x14ac:dyDescent="0.25">
      <c r="A6" t="s">
        <v>8400</v>
      </c>
      <c r="B6" s="20">
        <f>_xlfn.QUARTILE.EXC('Successful U.S. Kickstarters'!D:D,3)</f>
        <v>5000</v>
      </c>
      <c r="C6" s="20">
        <f>_xlfn.QUARTILE.EXC('Failed U.S. Kickstarters'!D:D,3)</f>
        <v>10000</v>
      </c>
    </row>
    <row r="7" spans="1:11" x14ac:dyDescent="0.25">
      <c r="A7" t="s">
        <v>8401</v>
      </c>
      <c r="B7" s="20">
        <f>_xlfn.QUARTILE.EXC('Successful U.S. Kickstarters'!D:D,1)</f>
        <v>1500</v>
      </c>
      <c r="C7" s="20">
        <f>_xlfn.QUARTILE.EXC('Failed U.S. Kickstarters'!D:D,1)</f>
        <v>2000</v>
      </c>
    </row>
    <row r="8" spans="1:11" x14ac:dyDescent="0.25">
      <c r="A8" t="s">
        <v>8402</v>
      </c>
      <c r="B8" s="20">
        <f>B6-B7</f>
        <v>3500</v>
      </c>
      <c r="C8" s="20">
        <f>C6-C7</f>
        <v>8000</v>
      </c>
    </row>
    <row r="9" spans="1:11" x14ac:dyDescent="0.25">
      <c r="B9" s="20"/>
      <c r="C9" s="20"/>
      <c r="F9" s="20"/>
      <c r="G9" s="20"/>
      <c r="J9" s="20"/>
      <c r="K9" s="20"/>
    </row>
    <row r="10" spans="1:11" x14ac:dyDescent="0.25">
      <c r="A10" t="s">
        <v>8395</v>
      </c>
      <c r="B10" s="20">
        <f>AVERAGE('Successful U.S. Kickstarters'!E2:E413)</f>
        <v>5601.5458009708727</v>
      </c>
      <c r="C10" s="20">
        <f>AVERAGE('Failed U.S. Kickstarters'!E:E)</f>
        <v>558.65484000000004</v>
      </c>
      <c r="E10" t="s">
        <v>8395</v>
      </c>
      <c r="F10" s="20">
        <f>AVERAGE('Indi Rock - Successful'!E:E)</f>
        <v>5447.2144285714267</v>
      </c>
      <c r="G10" s="20">
        <f>AVERAGE('Indi Rock - Failed'!E:E)</f>
        <v>1023.116</v>
      </c>
      <c r="I10" t="s">
        <v>8395</v>
      </c>
      <c r="J10" s="20">
        <f>AVERAGE('wearables - Successful'!E:E)</f>
        <v>37023.549500000001</v>
      </c>
      <c r="K10" s="20">
        <f>AVERAGE('wearables - falied'!E:E)</f>
        <v>8595.6500833333339</v>
      </c>
    </row>
    <row r="11" spans="1:11" x14ac:dyDescent="0.25">
      <c r="A11" t="s">
        <v>8396</v>
      </c>
      <c r="B11" s="20">
        <f>MEDIAN('Successful U.S. Kickstarters'!E2:E413)</f>
        <v>3167.5</v>
      </c>
      <c r="C11" s="20">
        <f>MEDIAN('Failed U.S. Kickstarters'!E:E)</f>
        <v>103</v>
      </c>
      <c r="E11" t="s">
        <v>8396</v>
      </c>
      <c r="F11" s="20">
        <f>MEDIAN('Indi Rock - Successful'!E:E)</f>
        <v>2832.4</v>
      </c>
      <c r="G11" s="20">
        <f>MEDIAN('Indi Rock - Failed'!E:E)</f>
        <v>202.5</v>
      </c>
      <c r="I11" t="s">
        <v>8396</v>
      </c>
      <c r="J11" s="20">
        <f>MEDIAN('wearables - Successful'!E:E)</f>
        <v>15303</v>
      </c>
      <c r="K11" s="20">
        <f>MEDIAN('wearables - falied'!E:E)</f>
        <v>1042.5</v>
      </c>
    </row>
    <row r="12" spans="1:11" x14ac:dyDescent="0.25">
      <c r="A12" t="s">
        <v>8399</v>
      </c>
      <c r="B12" s="20">
        <f>_xlfn.STDEV.P('Successful U.S. Kickstarters'!E:E)</f>
        <v>8334.5731699164608</v>
      </c>
      <c r="C12" s="20">
        <f>_xlfn.STDEV.P('Failed U.S. Kickstarters'!E:E)</f>
        <v>1330.5230280400915</v>
      </c>
    </row>
    <row r="13" spans="1:11" x14ac:dyDescent="0.25">
      <c r="A13" t="s">
        <v>8400</v>
      </c>
      <c r="B13" s="20">
        <f>_xlfn.QUARTILE.EXC('Successful U.S. Kickstarters'!E:E,3)</f>
        <v>5699</v>
      </c>
      <c r="C13" s="20">
        <f>_xlfn.QUARTILE.EXC('Failed U.S. Kickstarters'!E:E,3)</f>
        <v>501</v>
      </c>
    </row>
    <row r="14" spans="1:11" x14ac:dyDescent="0.25">
      <c r="A14" t="s">
        <v>8401</v>
      </c>
      <c r="B14" s="20">
        <f>_xlfn.QUARTILE.EXC('Successful U.S. Kickstarters'!E:E,1)</f>
        <v>1716.5074999999999</v>
      </c>
      <c r="C14" s="20">
        <f>_xlfn.QUARTILE.EXC('Failed U.S. Kickstarters'!E:E,1)</f>
        <v>9.25</v>
      </c>
    </row>
    <row r="15" spans="1:11" x14ac:dyDescent="0.25">
      <c r="A15" t="s">
        <v>8402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3659E-D37B-4A10-AAD5-487F823EC110}">
  <dimension ref="A1:T27"/>
  <sheetViews>
    <sheetView zoomScale="80" zoomScaleNormal="80" workbookViewId="0">
      <selection activeCell="H2" sqref="H2"/>
    </sheetView>
  </sheetViews>
  <sheetFormatPr defaultRowHeight="15" x14ac:dyDescent="0.25"/>
  <cols>
    <col min="1" max="1" width="5.5703125" bestFit="1" customWidth="1"/>
    <col min="2" max="2" width="38.5703125" bestFit="1" customWidth="1"/>
    <col min="3" max="3" width="75.28515625" bestFit="1" customWidth="1"/>
    <col min="4" max="4" width="9.5703125" bestFit="1" customWidth="1"/>
    <col min="5" max="5" width="10.85546875" bestFit="1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.28515625" bestFit="1" customWidth="1"/>
    <col min="18" max="18" width="12.140625" bestFit="1" customWidth="1"/>
    <col min="19" max="19" width="23.5703125" bestFit="1" customWidth="1"/>
    <col min="20" max="20" width="19.7109375" bestFit="1" customWidth="1"/>
  </cols>
  <sheetData>
    <row r="1" spans="1:20" x14ac:dyDescent="0.25">
      <c r="A1" s="25" t="s">
        <v>0</v>
      </c>
      <c r="B1" s="26" t="s">
        <v>1</v>
      </c>
      <c r="C1" s="26" t="s">
        <v>4110</v>
      </c>
      <c r="D1" s="27" t="s">
        <v>8216</v>
      </c>
      <c r="E1" s="28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29" t="s">
        <v>8306</v>
      </c>
      <c r="P1" s="29" t="s">
        <v>8307</v>
      </c>
      <c r="Q1" s="29" t="s">
        <v>8359</v>
      </c>
      <c r="R1" s="29" t="s">
        <v>8360</v>
      </c>
      <c r="S1" s="29" t="s">
        <v>8366</v>
      </c>
      <c r="T1" s="30" t="s">
        <v>8387</v>
      </c>
    </row>
    <row r="2" spans="1:20" ht="30" x14ac:dyDescent="0.25">
      <c r="A2" s="22">
        <v>2930</v>
      </c>
      <c r="B2" s="31" t="s">
        <v>2930</v>
      </c>
      <c r="C2" s="31" t="s">
        <v>7040</v>
      </c>
      <c r="D2" s="32">
        <v>10000</v>
      </c>
      <c r="E2" s="33">
        <v>10092</v>
      </c>
      <c r="F2" s="23" t="s">
        <v>8218</v>
      </c>
      <c r="G2" s="23" t="s">
        <v>8224</v>
      </c>
      <c r="H2" s="23" t="s">
        <v>8246</v>
      </c>
      <c r="I2" s="23">
        <v>1431007264</v>
      </c>
      <c r="J2" s="23">
        <v>1428415264</v>
      </c>
      <c r="K2" s="23" t="b">
        <v>0</v>
      </c>
      <c r="L2" s="23">
        <v>62</v>
      </c>
      <c r="M2" s="23" t="b">
        <v>1</v>
      </c>
      <c r="N2" s="23" t="s">
        <v>8303</v>
      </c>
      <c r="O2" s="23">
        <v>101</v>
      </c>
      <c r="P2" s="23">
        <v>162.77000000000001</v>
      </c>
      <c r="Q2" s="23" t="s">
        <v>8324</v>
      </c>
      <c r="R2" s="23" t="s">
        <v>8336</v>
      </c>
      <c r="S2" s="34">
        <v>42101.584074074075</v>
      </c>
      <c r="T2" s="35">
        <v>42131.584074074075</v>
      </c>
    </row>
    <row r="3" spans="1:20" ht="30" x14ac:dyDescent="0.25">
      <c r="A3" s="24">
        <v>3785</v>
      </c>
      <c r="B3" s="36" t="s">
        <v>3782</v>
      </c>
      <c r="C3" s="36" t="s">
        <v>7895</v>
      </c>
      <c r="D3" s="37">
        <v>2000</v>
      </c>
      <c r="E3" s="38">
        <v>3015</v>
      </c>
      <c r="F3" s="21" t="s">
        <v>8218</v>
      </c>
      <c r="G3" s="21" t="s">
        <v>8224</v>
      </c>
      <c r="H3" s="21" t="s">
        <v>8246</v>
      </c>
      <c r="I3" s="21">
        <v>1470132180</v>
      </c>
      <c r="J3" s="21">
        <v>1467040769</v>
      </c>
      <c r="K3" s="21" t="b">
        <v>0</v>
      </c>
      <c r="L3" s="21">
        <v>30</v>
      </c>
      <c r="M3" s="21" t="b">
        <v>1</v>
      </c>
      <c r="N3" s="21" t="s">
        <v>8303</v>
      </c>
      <c r="O3" s="21">
        <v>151</v>
      </c>
      <c r="P3" s="21">
        <v>100.5</v>
      </c>
      <c r="Q3" s="21" t="s">
        <v>8324</v>
      </c>
      <c r="R3" s="21" t="s">
        <v>8336</v>
      </c>
      <c r="S3" s="39">
        <v>42548.63853009259</v>
      </c>
      <c r="T3" s="40">
        <v>42584.418749999997</v>
      </c>
    </row>
    <row r="4" spans="1:20" ht="30" x14ac:dyDescent="0.25">
      <c r="A4" s="22">
        <v>3876</v>
      </c>
      <c r="B4" s="31" t="s">
        <v>3873</v>
      </c>
      <c r="C4" s="31" t="s">
        <v>7985</v>
      </c>
      <c r="D4" s="32">
        <v>3900</v>
      </c>
      <c r="E4" s="33">
        <v>2059</v>
      </c>
      <c r="F4" s="23" t="s">
        <v>8219</v>
      </c>
      <c r="G4" s="23" t="s">
        <v>8224</v>
      </c>
      <c r="H4" s="23" t="s">
        <v>8246</v>
      </c>
      <c r="I4" s="23">
        <v>1454425128</v>
      </c>
      <c r="J4" s="23">
        <v>1451833128</v>
      </c>
      <c r="K4" s="23" t="b">
        <v>0</v>
      </c>
      <c r="L4" s="23">
        <v>46</v>
      </c>
      <c r="M4" s="23" t="b">
        <v>0</v>
      </c>
      <c r="N4" s="23" t="s">
        <v>8303</v>
      </c>
      <c r="O4" s="23">
        <v>53</v>
      </c>
      <c r="P4" s="23">
        <v>44.76</v>
      </c>
      <c r="Q4" s="23" t="s">
        <v>8324</v>
      </c>
      <c r="R4" s="23" t="s">
        <v>8336</v>
      </c>
      <c r="S4" s="34">
        <v>42372.624166666668</v>
      </c>
      <c r="T4" s="35">
        <v>42402.624166666668</v>
      </c>
    </row>
    <row r="5" spans="1:20" ht="30" x14ac:dyDescent="0.25">
      <c r="A5" s="24">
        <v>3782</v>
      </c>
      <c r="B5" s="36" t="s">
        <v>3779</v>
      </c>
      <c r="C5" s="36" t="s">
        <v>7892</v>
      </c>
      <c r="D5" s="37">
        <v>2000</v>
      </c>
      <c r="E5" s="38">
        <v>2035</v>
      </c>
      <c r="F5" s="21" t="s">
        <v>8218</v>
      </c>
      <c r="G5" s="21" t="s">
        <v>8224</v>
      </c>
      <c r="H5" s="21" t="s">
        <v>8246</v>
      </c>
      <c r="I5" s="21">
        <v>1469401200</v>
      </c>
      <c r="J5" s="21">
        <v>1466887297</v>
      </c>
      <c r="K5" s="21" t="b">
        <v>0</v>
      </c>
      <c r="L5" s="21">
        <v>27</v>
      </c>
      <c r="M5" s="21" t="b">
        <v>1</v>
      </c>
      <c r="N5" s="21" t="s">
        <v>8303</v>
      </c>
      <c r="O5" s="21">
        <v>102</v>
      </c>
      <c r="P5" s="21">
        <v>75.37</v>
      </c>
      <c r="Q5" s="21" t="s">
        <v>8324</v>
      </c>
      <c r="R5" s="21" t="s">
        <v>8336</v>
      </c>
      <c r="S5" s="39">
        <v>42546.862233796302</v>
      </c>
      <c r="T5" s="40">
        <v>42575.958333333328</v>
      </c>
    </row>
    <row r="6" spans="1:20" ht="30" x14ac:dyDescent="0.25">
      <c r="A6" s="22">
        <v>2937</v>
      </c>
      <c r="B6" s="31" t="s">
        <v>2937</v>
      </c>
      <c r="C6" s="31" t="s">
        <v>7047</v>
      </c>
      <c r="D6" s="32">
        <v>1500</v>
      </c>
      <c r="E6" s="33">
        <v>2000</v>
      </c>
      <c r="F6" s="23" t="s">
        <v>8218</v>
      </c>
      <c r="G6" s="23" t="s">
        <v>8224</v>
      </c>
      <c r="H6" s="23" t="s">
        <v>8246</v>
      </c>
      <c r="I6" s="23">
        <v>1405249113</v>
      </c>
      <c r="J6" s="23">
        <v>1402657113</v>
      </c>
      <c r="K6" s="23" t="b">
        <v>0</v>
      </c>
      <c r="L6" s="23">
        <v>55</v>
      </c>
      <c r="M6" s="23" t="b">
        <v>1</v>
      </c>
      <c r="N6" s="23" t="s">
        <v>8303</v>
      </c>
      <c r="O6" s="23">
        <v>133</v>
      </c>
      <c r="P6" s="23">
        <v>36.36</v>
      </c>
      <c r="Q6" s="23" t="s">
        <v>8324</v>
      </c>
      <c r="R6" s="23" t="s">
        <v>8336</v>
      </c>
      <c r="S6" s="34">
        <v>41803.457326388889</v>
      </c>
      <c r="T6" s="35">
        <v>41833.457326388889</v>
      </c>
    </row>
    <row r="7" spans="1:20" ht="30" x14ac:dyDescent="0.25">
      <c r="A7" s="24">
        <v>3770</v>
      </c>
      <c r="B7" s="36" t="s">
        <v>3767</v>
      </c>
      <c r="C7" s="36" t="s">
        <v>7880</v>
      </c>
      <c r="D7" s="37">
        <v>2000</v>
      </c>
      <c r="E7" s="38">
        <v>2000</v>
      </c>
      <c r="F7" s="21" t="s">
        <v>8218</v>
      </c>
      <c r="G7" s="21" t="s">
        <v>8224</v>
      </c>
      <c r="H7" s="21" t="s">
        <v>8246</v>
      </c>
      <c r="I7" s="21">
        <v>1434234010</v>
      </c>
      <c r="J7" s="21">
        <v>1431642010</v>
      </c>
      <c r="K7" s="21" t="b">
        <v>0</v>
      </c>
      <c r="L7" s="21">
        <v>20</v>
      </c>
      <c r="M7" s="21" t="b">
        <v>1</v>
      </c>
      <c r="N7" s="21" t="s">
        <v>8303</v>
      </c>
      <c r="O7" s="21">
        <v>100</v>
      </c>
      <c r="P7" s="21">
        <v>100</v>
      </c>
      <c r="Q7" s="21" t="s">
        <v>8324</v>
      </c>
      <c r="R7" s="21" t="s">
        <v>8336</v>
      </c>
      <c r="S7" s="39">
        <v>42138.930671296301</v>
      </c>
      <c r="T7" s="40">
        <v>42168.930671296301</v>
      </c>
    </row>
    <row r="8" spans="1:20" ht="30" x14ac:dyDescent="0.25">
      <c r="A8" s="22">
        <v>3762</v>
      </c>
      <c r="B8" s="31" t="s">
        <v>3759</v>
      </c>
      <c r="C8" s="31" t="s">
        <v>7872</v>
      </c>
      <c r="D8" s="32">
        <v>1250</v>
      </c>
      <c r="E8" s="33">
        <v>1328</v>
      </c>
      <c r="F8" s="23" t="s">
        <v>8218</v>
      </c>
      <c r="G8" s="23" t="s">
        <v>8224</v>
      </c>
      <c r="H8" s="23" t="s">
        <v>8246</v>
      </c>
      <c r="I8" s="23">
        <v>1438543889</v>
      </c>
      <c r="J8" s="23">
        <v>1436383889</v>
      </c>
      <c r="K8" s="23" t="b">
        <v>0</v>
      </c>
      <c r="L8" s="23">
        <v>28</v>
      </c>
      <c r="M8" s="23" t="b">
        <v>1</v>
      </c>
      <c r="N8" s="23" t="s">
        <v>8303</v>
      </c>
      <c r="O8" s="23">
        <v>106</v>
      </c>
      <c r="P8" s="23">
        <v>47.43</v>
      </c>
      <c r="Q8" s="23" t="s">
        <v>8324</v>
      </c>
      <c r="R8" s="23" t="s">
        <v>8336</v>
      </c>
      <c r="S8" s="34">
        <v>42193.813530092593</v>
      </c>
      <c r="T8" s="35">
        <v>42218.813530092593</v>
      </c>
    </row>
    <row r="9" spans="1:20" ht="30" x14ac:dyDescent="0.25">
      <c r="A9" s="24">
        <v>3880</v>
      </c>
      <c r="B9" s="36" t="s">
        <v>3877</v>
      </c>
      <c r="C9" s="36" t="s">
        <v>7989</v>
      </c>
      <c r="D9" s="37">
        <v>7500</v>
      </c>
      <c r="E9" s="38">
        <v>980</v>
      </c>
      <c r="F9" s="21" t="s">
        <v>8219</v>
      </c>
      <c r="G9" s="21" t="s">
        <v>8224</v>
      </c>
      <c r="H9" s="21" t="s">
        <v>8246</v>
      </c>
      <c r="I9" s="21">
        <v>1406761200</v>
      </c>
      <c r="J9" s="21">
        <v>1403724820</v>
      </c>
      <c r="K9" s="21" t="b">
        <v>0</v>
      </c>
      <c r="L9" s="21">
        <v>17</v>
      </c>
      <c r="M9" s="21" t="b">
        <v>0</v>
      </c>
      <c r="N9" s="21" t="s">
        <v>8303</v>
      </c>
      <c r="O9" s="21">
        <v>13</v>
      </c>
      <c r="P9" s="21">
        <v>57.65</v>
      </c>
      <c r="Q9" s="21" t="s">
        <v>8324</v>
      </c>
      <c r="R9" s="21" t="s">
        <v>8336</v>
      </c>
      <c r="S9" s="39">
        <v>41815.815046296295</v>
      </c>
      <c r="T9" s="40">
        <v>41850.958333333336</v>
      </c>
    </row>
    <row r="10" spans="1:20" ht="30" x14ac:dyDescent="0.25">
      <c r="A10" s="22">
        <v>3755</v>
      </c>
      <c r="B10" s="31" t="s">
        <v>3752</v>
      </c>
      <c r="C10" s="31" t="s">
        <v>7865</v>
      </c>
      <c r="D10" s="32">
        <v>550</v>
      </c>
      <c r="E10" s="33">
        <v>713</v>
      </c>
      <c r="F10" s="23" t="s">
        <v>8218</v>
      </c>
      <c r="G10" s="23" t="s">
        <v>8224</v>
      </c>
      <c r="H10" s="23" t="s">
        <v>8246</v>
      </c>
      <c r="I10" s="23">
        <v>1460753307</v>
      </c>
      <c r="J10" s="23">
        <v>1458161307</v>
      </c>
      <c r="K10" s="23" t="b">
        <v>0</v>
      </c>
      <c r="L10" s="23">
        <v>28</v>
      </c>
      <c r="M10" s="23" t="b">
        <v>1</v>
      </c>
      <c r="N10" s="23" t="s">
        <v>8303</v>
      </c>
      <c r="O10" s="23">
        <v>130</v>
      </c>
      <c r="P10" s="23">
        <v>25.46</v>
      </c>
      <c r="Q10" s="23" t="s">
        <v>8324</v>
      </c>
      <c r="R10" s="23" t="s">
        <v>8336</v>
      </c>
      <c r="S10" s="34">
        <v>42445.866979166662</v>
      </c>
      <c r="T10" s="35">
        <v>42475.866979166662</v>
      </c>
    </row>
    <row r="11" spans="1:20" ht="30" x14ac:dyDescent="0.25">
      <c r="A11" s="24">
        <v>3193</v>
      </c>
      <c r="B11" s="36" t="s">
        <v>3193</v>
      </c>
      <c r="C11" s="36" t="s">
        <v>7303</v>
      </c>
      <c r="D11" s="37">
        <v>5000</v>
      </c>
      <c r="E11" s="38">
        <v>587</v>
      </c>
      <c r="F11" s="21" t="s">
        <v>8220</v>
      </c>
      <c r="G11" s="21" t="s">
        <v>8224</v>
      </c>
      <c r="H11" s="21" t="s">
        <v>8246</v>
      </c>
      <c r="I11" s="21">
        <v>1424474056</v>
      </c>
      <c r="J11" s="21">
        <v>1420586056</v>
      </c>
      <c r="K11" s="21" t="b">
        <v>0</v>
      </c>
      <c r="L11" s="21">
        <v>24</v>
      </c>
      <c r="M11" s="21" t="b">
        <v>0</v>
      </c>
      <c r="N11" s="21" t="s">
        <v>8303</v>
      </c>
      <c r="O11" s="21">
        <v>12</v>
      </c>
      <c r="P11" s="21">
        <v>24.46</v>
      </c>
      <c r="Q11" s="21" t="s">
        <v>8324</v>
      </c>
      <c r="R11" s="21" t="s">
        <v>8336</v>
      </c>
      <c r="S11" s="39">
        <v>42010.968240740738</v>
      </c>
      <c r="T11" s="40">
        <v>42055.968240740738</v>
      </c>
    </row>
    <row r="12" spans="1:20" ht="30" x14ac:dyDescent="0.25">
      <c r="A12" s="22">
        <v>3752</v>
      </c>
      <c r="B12" s="31" t="s">
        <v>3749</v>
      </c>
      <c r="C12" s="31" t="s">
        <v>7862</v>
      </c>
      <c r="D12" s="32">
        <v>500</v>
      </c>
      <c r="E12" s="33">
        <v>565</v>
      </c>
      <c r="F12" s="23" t="s">
        <v>8218</v>
      </c>
      <c r="G12" s="23" t="s">
        <v>8224</v>
      </c>
      <c r="H12" s="23" t="s">
        <v>8246</v>
      </c>
      <c r="I12" s="23">
        <v>1476651600</v>
      </c>
      <c r="J12" s="23">
        <v>1473189335</v>
      </c>
      <c r="K12" s="23" t="b">
        <v>0</v>
      </c>
      <c r="L12" s="23">
        <v>15</v>
      </c>
      <c r="M12" s="23" t="b">
        <v>1</v>
      </c>
      <c r="N12" s="23" t="s">
        <v>8303</v>
      </c>
      <c r="O12" s="23">
        <v>113</v>
      </c>
      <c r="P12" s="23">
        <v>37.67</v>
      </c>
      <c r="Q12" s="23" t="s">
        <v>8324</v>
      </c>
      <c r="R12" s="23" t="s">
        <v>8336</v>
      </c>
      <c r="S12" s="34">
        <v>42619.802488425921</v>
      </c>
      <c r="T12" s="35">
        <v>42659.875</v>
      </c>
    </row>
    <row r="13" spans="1:20" ht="30" x14ac:dyDescent="0.25">
      <c r="A13" s="24">
        <v>2922</v>
      </c>
      <c r="B13" s="36" t="s">
        <v>2922</v>
      </c>
      <c r="C13" s="36" t="s">
        <v>7032</v>
      </c>
      <c r="D13" s="37">
        <v>500</v>
      </c>
      <c r="E13" s="38">
        <v>500</v>
      </c>
      <c r="F13" s="21" t="s">
        <v>8218</v>
      </c>
      <c r="G13" s="21" t="s">
        <v>8224</v>
      </c>
      <c r="H13" s="21" t="s">
        <v>8246</v>
      </c>
      <c r="I13" s="21">
        <v>1431982727</v>
      </c>
      <c r="J13" s="21">
        <v>1428094727</v>
      </c>
      <c r="K13" s="21" t="b">
        <v>0</v>
      </c>
      <c r="L13" s="21">
        <v>6</v>
      </c>
      <c r="M13" s="21" t="b">
        <v>1</v>
      </c>
      <c r="N13" s="21" t="s">
        <v>8303</v>
      </c>
      <c r="O13" s="21">
        <v>100</v>
      </c>
      <c r="P13" s="21">
        <v>83.33</v>
      </c>
      <c r="Q13" s="21" t="s">
        <v>8324</v>
      </c>
      <c r="R13" s="21" t="s">
        <v>8336</v>
      </c>
      <c r="S13" s="39">
        <v>42097.874155092592</v>
      </c>
      <c r="T13" s="40">
        <v>42142.874155092592</v>
      </c>
    </row>
    <row r="14" spans="1:20" ht="30" x14ac:dyDescent="0.25">
      <c r="A14" s="22">
        <v>3761</v>
      </c>
      <c r="B14" s="31" t="s">
        <v>3758</v>
      </c>
      <c r="C14" s="31" t="s">
        <v>7871</v>
      </c>
      <c r="D14" s="32">
        <v>500</v>
      </c>
      <c r="E14" s="33">
        <v>500</v>
      </c>
      <c r="F14" s="23" t="s">
        <v>8218</v>
      </c>
      <c r="G14" s="23" t="s">
        <v>8224</v>
      </c>
      <c r="H14" s="23" t="s">
        <v>8246</v>
      </c>
      <c r="I14" s="23">
        <v>1439247600</v>
      </c>
      <c r="J14" s="23">
        <v>1434625937</v>
      </c>
      <c r="K14" s="23" t="b">
        <v>0</v>
      </c>
      <c r="L14" s="23">
        <v>3</v>
      </c>
      <c r="M14" s="23" t="b">
        <v>1</v>
      </c>
      <c r="N14" s="23" t="s">
        <v>8303</v>
      </c>
      <c r="O14" s="23">
        <v>100</v>
      </c>
      <c r="P14" s="23">
        <v>166.67</v>
      </c>
      <c r="Q14" s="23" t="s">
        <v>8324</v>
      </c>
      <c r="R14" s="23" t="s">
        <v>8336</v>
      </c>
      <c r="S14" s="34">
        <v>42173.466863425929</v>
      </c>
      <c r="T14" s="35">
        <v>42226.958333333328</v>
      </c>
    </row>
    <row r="15" spans="1:20" ht="30" x14ac:dyDescent="0.25">
      <c r="A15" s="24">
        <v>3205</v>
      </c>
      <c r="B15" s="36" t="s">
        <v>3205</v>
      </c>
      <c r="C15" s="36" t="s">
        <v>7315</v>
      </c>
      <c r="D15" s="37">
        <v>8000</v>
      </c>
      <c r="E15" s="38">
        <v>273</v>
      </c>
      <c r="F15" s="21" t="s">
        <v>8220</v>
      </c>
      <c r="G15" s="21" t="s">
        <v>8224</v>
      </c>
      <c r="H15" s="21" t="s">
        <v>8246</v>
      </c>
      <c r="I15" s="21">
        <v>1430470772</v>
      </c>
      <c r="J15" s="21">
        <v>1427878772</v>
      </c>
      <c r="K15" s="21" t="b">
        <v>0</v>
      </c>
      <c r="L15" s="21">
        <v>12</v>
      </c>
      <c r="M15" s="21" t="b">
        <v>0</v>
      </c>
      <c r="N15" s="21" t="s">
        <v>8303</v>
      </c>
      <c r="O15" s="21">
        <v>3</v>
      </c>
      <c r="P15" s="21">
        <v>22.75</v>
      </c>
      <c r="Q15" s="21" t="s">
        <v>8324</v>
      </c>
      <c r="R15" s="21" t="s">
        <v>8336</v>
      </c>
      <c r="S15" s="39">
        <v>42095.374675925923</v>
      </c>
      <c r="T15" s="40">
        <v>42125.374675925923</v>
      </c>
    </row>
    <row r="16" spans="1:20" ht="30" x14ac:dyDescent="0.25">
      <c r="A16" s="22">
        <v>3188</v>
      </c>
      <c r="B16" s="31" t="s">
        <v>3188</v>
      </c>
      <c r="C16" s="31" t="s">
        <v>7298</v>
      </c>
      <c r="D16" s="32">
        <v>200</v>
      </c>
      <c r="E16" s="33">
        <v>130</v>
      </c>
      <c r="F16" s="23" t="s">
        <v>8220</v>
      </c>
      <c r="G16" s="23" t="s">
        <v>8224</v>
      </c>
      <c r="H16" s="23" t="s">
        <v>8246</v>
      </c>
      <c r="I16" s="23">
        <v>1433930302</v>
      </c>
      <c r="J16" s="23">
        <v>1432115902</v>
      </c>
      <c r="K16" s="23" t="b">
        <v>0</v>
      </c>
      <c r="L16" s="23">
        <v>9</v>
      </c>
      <c r="M16" s="23" t="b">
        <v>0</v>
      </c>
      <c r="N16" s="23" t="s">
        <v>8303</v>
      </c>
      <c r="O16" s="23">
        <v>65</v>
      </c>
      <c r="P16" s="23">
        <v>14.44</v>
      </c>
      <c r="Q16" s="23" t="s">
        <v>8324</v>
      </c>
      <c r="R16" s="23" t="s">
        <v>8336</v>
      </c>
      <c r="S16" s="34">
        <v>42144.415532407409</v>
      </c>
      <c r="T16" s="35">
        <v>42165.415532407409</v>
      </c>
    </row>
    <row r="17" spans="1:20" ht="30" x14ac:dyDescent="0.25">
      <c r="A17" s="24">
        <v>3789</v>
      </c>
      <c r="B17" s="36" t="s">
        <v>3786</v>
      </c>
      <c r="C17" s="36" t="s">
        <v>7899</v>
      </c>
      <c r="D17" s="37">
        <v>3550</v>
      </c>
      <c r="E17" s="38">
        <v>116</v>
      </c>
      <c r="F17" s="21" t="s">
        <v>8220</v>
      </c>
      <c r="G17" s="21" t="s">
        <v>8224</v>
      </c>
      <c r="H17" s="21" t="s">
        <v>8246</v>
      </c>
      <c r="I17" s="21">
        <v>1434395418</v>
      </c>
      <c r="J17" s="21">
        <v>1431630618</v>
      </c>
      <c r="K17" s="21" t="b">
        <v>0</v>
      </c>
      <c r="L17" s="21">
        <v>4</v>
      </c>
      <c r="M17" s="21" t="b">
        <v>0</v>
      </c>
      <c r="N17" s="21" t="s">
        <v>8303</v>
      </c>
      <c r="O17" s="21">
        <v>3</v>
      </c>
      <c r="P17" s="21">
        <v>29</v>
      </c>
      <c r="Q17" s="21" t="s">
        <v>8324</v>
      </c>
      <c r="R17" s="21" t="s">
        <v>8336</v>
      </c>
      <c r="S17" s="39">
        <v>42138.798819444448</v>
      </c>
      <c r="T17" s="40">
        <v>42170.798819444448</v>
      </c>
    </row>
    <row r="18" spans="1:20" ht="30" x14ac:dyDescent="0.25">
      <c r="A18" s="22">
        <v>3192</v>
      </c>
      <c r="B18" s="31" t="s">
        <v>3192</v>
      </c>
      <c r="C18" s="31" t="s">
        <v>7302</v>
      </c>
      <c r="D18" s="32">
        <v>10000</v>
      </c>
      <c r="E18" s="33">
        <v>102</v>
      </c>
      <c r="F18" s="23" t="s">
        <v>8220</v>
      </c>
      <c r="G18" s="23" t="s">
        <v>8224</v>
      </c>
      <c r="H18" s="23" t="s">
        <v>8246</v>
      </c>
      <c r="I18" s="23">
        <v>1425160800</v>
      </c>
      <c r="J18" s="23">
        <v>1421274859</v>
      </c>
      <c r="K18" s="23" t="b">
        <v>0</v>
      </c>
      <c r="L18" s="23">
        <v>8</v>
      </c>
      <c r="M18" s="23" t="b">
        <v>0</v>
      </c>
      <c r="N18" s="23" t="s">
        <v>8303</v>
      </c>
      <c r="O18" s="23">
        <v>1</v>
      </c>
      <c r="P18" s="23">
        <v>12.75</v>
      </c>
      <c r="Q18" s="23" t="s">
        <v>8324</v>
      </c>
      <c r="R18" s="23" t="s">
        <v>8336</v>
      </c>
      <c r="S18" s="34">
        <v>42018.94049768518</v>
      </c>
      <c r="T18" s="35">
        <v>42063.916666666672</v>
      </c>
    </row>
    <row r="19" spans="1:20" ht="30" x14ac:dyDescent="0.25">
      <c r="A19" s="24">
        <v>3632</v>
      </c>
      <c r="B19" s="36" t="s">
        <v>3630</v>
      </c>
      <c r="C19" s="36" t="s">
        <v>7742</v>
      </c>
      <c r="D19" s="37">
        <v>500</v>
      </c>
      <c r="E19" s="38">
        <v>100</v>
      </c>
      <c r="F19" s="21" t="s">
        <v>8220</v>
      </c>
      <c r="G19" s="21" t="s">
        <v>8224</v>
      </c>
      <c r="H19" s="21" t="s">
        <v>8246</v>
      </c>
      <c r="I19" s="21">
        <v>1416781749</v>
      </c>
      <c r="J19" s="21">
        <v>1415053749</v>
      </c>
      <c r="K19" s="21" t="b">
        <v>0</v>
      </c>
      <c r="L19" s="21">
        <v>1</v>
      </c>
      <c r="M19" s="21" t="b">
        <v>0</v>
      </c>
      <c r="N19" s="21" t="s">
        <v>8303</v>
      </c>
      <c r="O19" s="21">
        <v>20</v>
      </c>
      <c r="P19" s="21">
        <v>100</v>
      </c>
      <c r="Q19" s="21" t="s">
        <v>8324</v>
      </c>
      <c r="R19" s="21" t="s">
        <v>8336</v>
      </c>
      <c r="S19" s="39">
        <v>41946.936909722222</v>
      </c>
      <c r="T19" s="40">
        <v>41966.936909722222</v>
      </c>
    </row>
    <row r="20" spans="1:20" ht="30" x14ac:dyDescent="0.25">
      <c r="A20" s="22">
        <v>3794</v>
      </c>
      <c r="B20" s="31" t="s">
        <v>3791</v>
      </c>
      <c r="C20" s="31" t="s">
        <v>7904</v>
      </c>
      <c r="D20" s="32">
        <v>5000</v>
      </c>
      <c r="E20" s="33">
        <v>50</v>
      </c>
      <c r="F20" s="23" t="s">
        <v>8220</v>
      </c>
      <c r="G20" s="23" t="s">
        <v>8224</v>
      </c>
      <c r="H20" s="23" t="s">
        <v>8246</v>
      </c>
      <c r="I20" s="23">
        <v>1433685354</v>
      </c>
      <c r="J20" s="23">
        <v>1431093354</v>
      </c>
      <c r="K20" s="23" t="b">
        <v>0</v>
      </c>
      <c r="L20" s="23">
        <v>1</v>
      </c>
      <c r="M20" s="23" t="b">
        <v>0</v>
      </c>
      <c r="N20" s="23" t="s">
        <v>8303</v>
      </c>
      <c r="O20" s="23">
        <v>1</v>
      </c>
      <c r="P20" s="23">
        <v>50</v>
      </c>
      <c r="Q20" s="23" t="s">
        <v>8324</v>
      </c>
      <c r="R20" s="23" t="s">
        <v>8336</v>
      </c>
      <c r="S20" s="34">
        <v>42132.58048611111</v>
      </c>
      <c r="T20" s="35">
        <v>42162.58048611111</v>
      </c>
    </row>
    <row r="21" spans="1:20" ht="30" x14ac:dyDescent="0.25">
      <c r="A21" s="24">
        <v>3647</v>
      </c>
      <c r="B21" s="36" t="s">
        <v>3645</v>
      </c>
      <c r="C21" s="36" t="s">
        <v>7757</v>
      </c>
      <c r="D21" s="37">
        <v>500</v>
      </c>
      <c r="E21" s="38">
        <v>30</v>
      </c>
      <c r="F21" s="21" t="s">
        <v>8220</v>
      </c>
      <c r="G21" s="21" t="s">
        <v>8224</v>
      </c>
      <c r="H21" s="21" t="s">
        <v>8246</v>
      </c>
      <c r="I21" s="21">
        <v>1475258327</v>
      </c>
      <c r="J21" s="21">
        <v>1471370327</v>
      </c>
      <c r="K21" s="21" t="b">
        <v>0</v>
      </c>
      <c r="L21" s="21">
        <v>2</v>
      </c>
      <c r="M21" s="21" t="b">
        <v>0</v>
      </c>
      <c r="N21" s="21" t="s">
        <v>8303</v>
      </c>
      <c r="O21" s="21">
        <v>6</v>
      </c>
      <c r="P21" s="21">
        <v>15</v>
      </c>
      <c r="Q21" s="21" t="s">
        <v>8324</v>
      </c>
      <c r="R21" s="21" t="s">
        <v>8336</v>
      </c>
      <c r="S21" s="39">
        <v>42598.749155092592</v>
      </c>
      <c r="T21" s="40">
        <v>42643.749155092592</v>
      </c>
    </row>
    <row r="22" spans="1:20" ht="30" x14ac:dyDescent="0.25">
      <c r="A22" s="22">
        <v>3201</v>
      </c>
      <c r="B22" s="31" t="s">
        <v>3201</v>
      </c>
      <c r="C22" s="31" t="s">
        <v>7311</v>
      </c>
      <c r="D22" s="32">
        <v>2000</v>
      </c>
      <c r="E22" s="33">
        <v>25</v>
      </c>
      <c r="F22" s="23" t="s">
        <v>8220</v>
      </c>
      <c r="G22" s="23" t="s">
        <v>8224</v>
      </c>
      <c r="H22" s="23" t="s">
        <v>8246</v>
      </c>
      <c r="I22" s="23">
        <v>1409509477</v>
      </c>
      <c r="J22" s="23">
        <v>1407695077</v>
      </c>
      <c r="K22" s="23" t="b">
        <v>0</v>
      </c>
      <c r="L22" s="23">
        <v>2</v>
      </c>
      <c r="M22" s="23" t="b">
        <v>0</v>
      </c>
      <c r="N22" s="23" t="s">
        <v>8303</v>
      </c>
      <c r="O22" s="23">
        <v>1</v>
      </c>
      <c r="P22" s="23">
        <v>12.5</v>
      </c>
      <c r="Q22" s="23" t="s">
        <v>8324</v>
      </c>
      <c r="R22" s="23" t="s">
        <v>8336</v>
      </c>
      <c r="S22" s="34">
        <v>41861.767094907409</v>
      </c>
      <c r="T22" s="35">
        <v>41882.767094907409</v>
      </c>
    </row>
    <row r="23" spans="1:20" ht="30" x14ac:dyDescent="0.25">
      <c r="A23" s="24">
        <v>3795</v>
      </c>
      <c r="B23" s="36" t="s">
        <v>3792</v>
      </c>
      <c r="C23" s="36" t="s">
        <v>7905</v>
      </c>
      <c r="D23" s="37">
        <v>600</v>
      </c>
      <c r="E23" s="38">
        <v>10</v>
      </c>
      <c r="F23" s="21" t="s">
        <v>8220</v>
      </c>
      <c r="G23" s="21" t="s">
        <v>8224</v>
      </c>
      <c r="H23" s="21" t="s">
        <v>8246</v>
      </c>
      <c r="I23" s="21">
        <v>1440801000</v>
      </c>
      <c r="J23" s="21">
        <v>1437042490</v>
      </c>
      <c r="K23" s="21" t="b">
        <v>0</v>
      </c>
      <c r="L23" s="21">
        <v>2</v>
      </c>
      <c r="M23" s="21" t="b">
        <v>0</v>
      </c>
      <c r="N23" s="21" t="s">
        <v>8303</v>
      </c>
      <c r="O23" s="21">
        <v>2</v>
      </c>
      <c r="P23" s="21">
        <v>5</v>
      </c>
      <c r="Q23" s="21" t="s">
        <v>8324</v>
      </c>
      <c r="R23" s="21" t="s">
        <v>8336</v>
      </c>
      <c r="S23" s="39">
        <v>42201.436226851853</v>
      </c>
      <c r="T23" s="40">
        <v>42244.9375</v>
      </c>
    </row>
    <row r="24" spans="1:20" x14ac:dyDescent="0.25">
      <c r="A24" s="22">
        <v>3868</v>
      </c>
      <c r="B24" s="31" t="s">
        <v>3865</v>
      </c>
      <c r="C24" s="31" t="s">
        <v>7977</v>
      </c>
      <c r="D24" s="32">
        <v>5000</v>
      </c>
      <c r="E24" s="33">
        <v>10</v>
      </c>
      <c r="F24" s="23" t="s">
        <v>8219</v>
      </c>
      <c r="G24" s="23" t="s">
        <v>8224</v>
      </c>
      <c r="H24" s="23" t="s">
        <v>8246</v>
      </c>
      <c r="I24" s="23">
        <v>1410191405</v>
      </c>
      <c r="J24" s="23">
        <v>1408031405</v>
      </c>
      <c r="K24" s="23" t="b">
        <v>0</v>
      </c>
      <c r="L24" s="23">
        <v>1</v>
      </c>
      <c r="M24" s="23" t="b">
        <v>0</v>
      </c>
      <c r="N24" s="23" t="s">
        <v>8303</v>
      </c>
      <c r="O24" s="23">
        <v>0</v>
      </c>
      <c r="P24" s="23">
        <v>10</v>
      </c>
      <c r="Q24" s="23" t="s">
        <v>8324</v>
      </c>
      <c r="R24" s="23" t="s">
        <v>8336</v>
      </c>
      <c r="S24" s="34">
        <v>41865.659780092588</v>
      </c>
      <c r="T24" s="35">
        <v>41890.659780092588</v>
      </c>
    </row>
    <row r="25" spans="1:20" ht="30" x14ac:dyDescent="0.25">
      <c r="A25" s="24">
        <v>3630</v>
      </c>
      <c r="B25" s="36" t="s">
        <v>3628</v>
      </c>
      <c r="C25" s="36" t="s">
        <v>7740</v>
      </c>
      <c r="D25" s="37">
        <v>3000</v>
      </c>
      <c r="E25" s="38">
        <v>1</v>
      </c>
      <c r="F25" s="21" t="s">
        <v>8220</v>
      </c>
      <c r="G25" s="21" t="s">
        <v>8224</v>
      </c>
      <c r="H25" s="21" t="s">
        <v>8246</v>
      </c>
      <c r="I25" s="21">
        <v>1417295990</v>
      </c>
      <c r="J25" s="21">
        <v>1414700390</v>
      </c>
      <c r="K25" s="21" t="b">
        <v>0</v>
      </c>
      <c r="L25" s="21">
        <v>1</v>
      </c>
      <c r="M25" s="21" t="b">
        <v>0</v>
      </c>
      <c r="N25" s="21" t="s">
        <v>8303</v>
      </c>
      <c r="O25" s="21">
        <v>0</v>
      </c>
      <c r="P25" s="21">
        <v>1</v>
      </c>
      <c r="Q25" s="21" t="s">
        <v>8324</v>
      </c>
      <c r="R25" s="21" t="s">
        <v>8336</v>
      </c>
      <c r="S25" s="39">
        <v>41942.84710648148</v>
      </c>
      <c r="T25" s="40">
        <v>41972.888773148152</v>
      </c>
    </row>
    <row r="26" spans="1:20" ht="30" x14ac:dyDescent="0.25">
      <c r="A26" s="22">
        <v>3879</v>
      </c>
      <c r="B26" s="31" t="s">
        <v>3876</v>
      </c>
      <c r="C26" s="31" t="s">
        <v>7988</v>
      </c>
      <c r="D26" s="32">
        <v>15000</v>
      </c>
      <c r="E26" s="33">
        <v>0</v>
      </c>
      <c r="F26" s="23" t="s">
        <v>8219</v>
      </c>
      <c r="G26" s="23" t="s">
        <v>8224</v>
      </c>
      <c r="H26" s="23" t="s">
        <v>8246</v>
      </c>
      <c r="I26" s="23">
        <v>1422218396</v>
      </c>
      <c r="J26" s="23">
        <v>1419626396</v>
      </c>
      <c r="K26" s="23" t="b">
        <v>0</v>
      </c>
      <c r="L26" s="23" t="s">
        <v>8308</v>
      </c>
      <c r="M26" s="23" t="b">
        <v>0</v>
      </c>
      <c r="N26" s="23" t="s">
        <v>8303</v>
      </c>
      <c r="O26" s="23">
        <v>0</v>
      </c>
      <c r="P26" s="23">
        <v>0</v>
      </c>
      <c r="Q26" s="23" t="s">
        <v>8324</v>
      </c>
      <c r="R26" s="23" t="s">
        <v>8336</v>
      </c>
      <c r="S26" s="34">
        <v>41999.861064814817</v>
      </c>
      <c r="T26" s="35">
        <v>42029.861064814817</v>
      </c>
    </row>
    <row r="27" spans="1:20" ht="30" x14ac:dyDescent="0.25">
      <c r="A27" s="24">
        <v>3883</v>
      </c>
      <c r="B27" s="36" t="s">
        <v>3880</v>
      </c>
      <c r="C27" s="36" t="s">
        <v>7992</v>
      </c>
      <c r="D27" s="37">
        <v>15000</v>
      </c>
      <c r="E27" s="38">
        <v>0</v>
      </c>
      <c r="F27" s="21" t="s">
        <v>8219</v>
      </c>
      <c r="G27" s="21" t="s">
        <v>8224</v>
      </c>
      <c r="H27" s="21" t="s">
        <v>8246</v>
      </c>
      <c r="I27" s="21">
        <v>1409668069</v>
      </c>
      <c r="J27" s="21">
        <v>1407076069</v>
      </c>
      <c r="K27" s="21" t="b">
        <v>0</v>
      </c>
      <c r="L27" s="21" t="s">
        <v>8308</v>
      </c>
      <c r="M27" s="21" t="b">
        <v>0</v>
      </c>
      <c r="N27" s="21" t="s">
        <v>8303</v>
      </c>
      <c r="O27" s="21">
        <v>0</v>
      </c>
      <c r="P27" s="21">
        <v>0</v>
      </c>
      <c r="Q27" s="21" t="s">
        <v>8324</v>
      </c>
      <c r="R27" s="21" t="s">
        <v>8336</v>
      </c>
      <c r="S27" s="39">
        <v>41854.602650462963</v>
      </c>
      <c r="T27" s="40">
        <v>41884.602650462963</v>
      </c>
    </row>
  </sheetData>
  <conditionalFormatting sqref="F2:F27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7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1627-03ED-4924-A325-F5FC260DBD6E}">
  <dimension ref="A1:W673"/>
  <sheetViews>
    <sheetView zoomScale="85" zoomScaleNormal="85" workbookViewId="0"/>
  </sheetViews>
  <sheetFormatPr defaultRowHeight="15" x14ac:dyDescent="0.25"/>
  <cols>
    <col min="2" max="2" width="32" customWidth="1"/>
    <col min="3" max="3" width="51.7109375" customWidth="1"/>
    <col min="4" max="4" width="10" bestFit="1" customWidth="1"/>
    <col min="5" max="5" width="1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" t="s">
        <v>8366</v>
      </c>
      <c r="T1" s="1" t="s">
        <v>8387</v>
      </c>
    </row>
    <row r="2" spans="1:20" ht="60" x14ac:dyDescent="0.25">
      <c r="A2">
        <v>2909</v>
      </c>
      <c r="B2" s="3" t="s">
        <v>2909</v>
      </c>
      <c r="C2" s="3" t="s">
        <v>7019</v>
      </c>
      <c r="D2" s="9">
        <v>180000</v>
      </c>
      <c r="E2" s="8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 s="10">
        <v>0</v>
      </c>
      <c r="P2">
        <v>20</v>
      </c>
      <c r="Q2" t="s">
        <v>8324</v>
      </c>
      <c r="R2" t="s">
        <v>8327</v>
      </c>
      <c r="S2" s="14">
        <v>41929.266215277778</v>
      </c>
      <c r="T2" s="14">
        <v>41968.823611111111</v>
      </c>
    </row>
    <row r="3" spans="1:20" ht="60" x14ac:dyDescent="0.25">
      <c r="A3">
        <v>2902</v>
      </c>
      <c r="B3" s="3" t="s">
        <v>2902</v>
      </c>
      <c r="C3" s="3" t="s">
        <v>7012</v>
      </c>
      <c r="D3" s="9">
        <v>150000</v>
      </c>
      <c r="E3" s="8">
        <v>25</v>
      </c>
      <c r="F3" t="s">
        <v>8220</v>
      </c>
      <c r="G3" t="s">
        <v>8223</v>
      </c>
      <c r="H3" t="s">
        <v>8245</v>
      </c>
      <c r="I3">
        <v>1440412396</v>
      </c>
      <c r="J3">
        <v>1437820396</v>
      </c>
      <c r="K3" t="b">
        <v>0</v>
      </c>
      <c r="L3">
        <v>1</v>
      </c>
      <c r="M3" t="b">
        <v>0</v>
      </c>
      <c r="N3" t="s">
        <v>8269</v>
      </c>
      <c r="O3" s="10">
        <v>0</v>
      </c>
      <c r="P3">
        <v>25</v>
      </c>
      <c r="Q3" t="s">
        <v>8324</v>
      </c>
      <c r="R3" t="s">
        <v>8327</v>
      </c>
      <c r="S3" s="14">
        <v>42210.439768518518</v>
      </c>
      <c r="T3" s="14">
        <v>42240.439768518518</v>
      </c>
    </row>
    <row r="4" spans="1:20" ht="60" x14ac:dyDescent="0.25">
      <c r="A4">
        <v>2876</v>
      </c>
      <c r="B4" s="3" t="s">
        <v>2876</v>
      </c>
      <c r="C4" s="3" t="s">
        <v>6986</v>
      </c>
      <c r="D4" s="9">
        <v>150000</v>
      </c>
      <c r="E4" s="8">
        <v>0</v>
      </c>
      <c r="F4" t="s">
        <v>8220</v>
      </c>
      <c r="G4" t="s">
        <v>8223</v>
      </c>
      <c r="H4" t="s">
        <v>8245</v>
      </c>
      <c r="I4">
        <v>1437069079</v>
      </c>
      <c r="J4">
        <v>1434477079</v>
      </c>
      <c r="K4" t="b">
        <v>0</v>
      </c>
      <c r="L4" t="s">
        <v>8308</v>
      </c>
      <c r="M4" t="b">
        <v>0</v>
      </c>
      <c r="N4" t="s">
        <v>8269</v>
      </c>
      <c r="O4" s="10">
        <v>0</v>
      </c>
      <c r="P4">
        <v>0</v>
      </c>
      <c r="Q4" t="s">
        <v>8324</v>
      </c>
      <c r="R4" t="s">
        <v>8327</v>
      </c>
      <c r="S4" s="14">
        <v>42171.743969907402</v>
      </c>
      <c r="T4" s="14">
        <v>42201.743969907402</v>
      </c>
    </row>
    <row r="5" spans="1:20" ht="30" x14ac:dyDescent="0.25">
      <c r="A5">
        <v>4092</v>
      </c>
      <c r="B5" s="3" t="s">
        <v>4088</v>
      </c>
      <c r="C5" s="3" t="s">
        <v>8195</v>
      </c>
      <c r="D5" s="9">
        <v>110000</v>
      </c>
      <c r="E5" s="8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 s="10">
        <v>0</v>
      </c>
      <c r="P5">
        <v>20</v>
      </c>
      <c r="Q5" t="s">
        <v>8324</v>
      </c>
      <c r="R5" t="s">
        <v>8327</v>
      </c>
      <c r="S5" s="14">
        <v>42039.194988425923</v>
      </c>
      <c r="T5" s="14">
        <v>42099.153321759266</v>
      </c>
    </row>
    <row r="6" spans="1:20" ht="45" x14ac:dyDescent="0.25">
      <c r="A6">
        <v>3557</v>
      </c>
      <c r="B6" s="3" t="s">
        <v>3556</v>
      </c>
      <c r="C6" s="3" t="s">
        <v>7667</v>
      </c>
      <c r="D6" s="9">
        <v>100000</v>
      </c>
      <c r="E6" s="8">
        <v>100036</v>
      </c>
      <c r="F6" t="s">
        <v>8218</v>
      </c>
      <c r="G6" t="s">
        <v>8223</v>
      </c>
      <c r="H6" t="s">
        <v>8245</v>
      </c>
      <c r="I6">
        <v>1399271911</v>
      </c>
      <c r="J6">
        <v>1396334311</v>
      </c>
      <c r="K6" t="b">
        <v>0</v>
      </c>
      <c r="L6">
        <v>558</v>
      </c>
      <c r="M6" t="b">
        <v>1</v>
      </c>
      <c r="N6" t="s">
        <v>8269</v>
      </c>
      <c r="O6" s="10">
        <v>100</v>
      </c>
      <c r="P6">
        <v>179.28</v>
      </c>
      <c r="Q6" t="s">
        <v>8324</v>
      </c>
      <c r="R6" t="s">
        <v>8327</v>
      </c>
      <c r="S6" s="14">
        <v>41730.276747685188</v>
      </c>
      <c r="T6" s="14">
        <v>41764.276747685188</v>
      </c>
    </row>
    <row r="7" spans="1:20" ht="45" x14ac:dyDescent="0.25">
      <c r="A7">
        <v>3853</v>
      </c>
      <c r="B7" s="3" t="s">
        <v>3850</v>
      </c>
      <c r="C7" s="3" t="s">
        <v>7962</v>
      </c>
      <c r="D7" s="9">
        <v>100000</v>
      </c>
      <c r="E7" s="8">
        <v>26</v>
      </c>
      <c r="F7" t="s">
        <v>8220</v>
      </c>
      <c r="G7" t="s">
        <v>8223</v>
      </c>
      <c r="H7" t="s">
        <v>8245</v>
      </c>
      <c r="I7">
        <v>1409602178</v>
      </c>
      <c r="J7">
        <v>1406578178</v>
      </c>
      <c r="K7" t="b">
        <v>0</v>
      </c>
      <c r="L7">
        <v>2</v>
      </c>
      <c r="M7" t="b">
        <v>0</v>
      </c>
      <c r="N7" t="s">
        <v>8269</v>
      </c>
      <c r="O7" s="10">
        <v>0</v>
      </c>
      <c r="P7">
        <v>13</v>
      </c>
      <c r="Q7" t="s">
        <v>8324</v>
      </c>
      <c r="R7" t="s">
        <v>8327</v>
      </c>
      <c r="S7" s="14">
        <v>41848.84002314815</v>
      </c>
      <c r="T7" s="14">
        <v>41883.84002314815</v>
      </c>
    </row>
    <row r="8" spans="1:20" ht="45" x14ac:dyDescent="0.25">
      <c r="A8">
        <v>3977</v>
      </c>
      <c r="B8" s="3" t="s">
        <v>3974</v>
      </c>
      <c r="C8" s="3" t="s">
        <v>8084</v>
      </c>
      <c r="D8" s="9">
        <v>90000</v>
      </c>
      <c r="E8" s="8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8269</v>
      </c>
      <c r="O8" s="10">
        <v>1</v>
      </c>
      <c r="P8">
        <v>217.5</v>
      </c>
      <c r="Q8" t="s">
        <v>8324</v>
      </c>
      <c r="R8" t="s">
        <v>8327</v>
      </c>
      <c r="S8" s="14">
        <v>42543.788564814815</v>
      </c>
      <c r="T8" s="14">
        <v>42573.788564814815</v>
      </c>
    </row>
    <row r="9" spans="1:20" ht="30" x14ac:dyDescent="0.25">
      <c r="A9">
        <v>4098</v>
      </c>
      <c r="B9" s="3" t="s">
        <v>4094</v>
      </c>
      <c r="C9" s="3" t="s">
        <v>8201</v>
      </c>
      <c r="D9" s="9">
        <v>75000</v>
      </c>
      <c r="E9" s="8">
        <v>0</v>
      </c>
      <c r="F9" t="s">
        <v>8220</v>
      </c>
      <c r="G9" t="s">
        <v>8223</v>
      </c>
      <c r="H9" t="s">
        <v>8245</v>
      </c>
      <c r="I9">
        <v>1465060797</v>
      </c>
      <c r="J9">
        <v>1462468797</v>
      </c>
      <c r="K9" t="b">
        <v>0</v>
      </c>
      <c r="L9" t="s">
        <v>8308</v>
      </c>
      <c r="M9" t="b">
        <v>0</v>
      </c>
      <c r="N9" t="s">
        <v>8269</v>
      </c>
      <c r="O9" s="10">
        <v>0</v>
      </c>
      <c r="P9">
        <v>0</v>
      </c>
      <c r="Q9" t="s">
        <v>8324</v>
      </c>
      <c r="R9" t="s">
        <v>8327</v>
      </c>
      <c r="S9" s="14">
        <v>42495.722187499996</v>
      </c>
      <c r="T9" s="14">
        <v>42525.722187499996</v>
      </c>
    </row>
    <row r="10" spans="1:20" ht="45" x14ac:dyDescent="0.25">
      <c r="A10">
        <v>3909</v>
      </c>
      <c r="B10" s="3" t="s">
        <v>3906</v>
      </c>
      <c r="C10" s="3" t="s">
        <v>8017</v>
      </c>
      <c r="D10" s="9">
        <v>60000</v>
      </c>
      <c r="E10" s="8">
        <v>135</v>
      </c>
      <c r="F10" t="s">
        <v>8220</v>
      </c>
      <c r="G10" t="s">
        <v>8223</v>
      </c>
      <c r="H10" t="s">
        <v>8245</v>
      </c>
      <c r="I10">
        <v>1410424642</v>
      </c>
      <c r="J10">
        <v>1407832642</v>
      </c>
      <c r="K10" t="b">
        <v>0</v>
      </c>
      <c r="L10">
        <v>4</v>
      </c>
      <c r="M10" t="b">
        <v>0</v>
      </c>
      <c r="N10" t="s">
        <v>8269</v>
      </c>
      <c r="O10" s="10">
        <v>0</v>
      </c>
      <c r="P10">
        <v>33.75</v>
      </c>
      <c r="Q10" t="s">
        <v>8324</v>
      </c>
      <c r="R10" t="s">
        <v>8327</v>
      </c>
      <c r="S10" s="14">
        <v>41863.359282407408</v>
      </c>
      <c r="T10" s="14">
        <v>41893.359282407408</v>
      </c>
    </row>
    <row r="11" spans="1:20" ht="45" x14ac:dyDescent="0.25">
      <c r="A11">
        <v>3893</v>
      </c>
      <c r="B11" s="3" t="s">
        <v>3890</v>
      </c>
      <c r="C11" s="3" t="s">
        <v>8001</v>
      </c>
      <c r="D11" s="9">
        <v>50000</v>
      </c>
      <c r="E11" s="8">
        <v>10775</v>
      </c>
      <c r="F11" t="s">
        <v>8220</v>
      </c>
      <c r="G11" t="s">
        <v>8223</v>
      </c>
      <c r="H11" t="s">
        <v>8245</v>
      </c>
      <c r="I11">
        <v>1404194400</v>
      </c>
      <c r="J11">
        <v>1400600840</v>
      </c>
      <c r="K11" t="b">
        <v>0</v>
      </c>
      <c r="L11">
        <v>84</v>
      </c>
      <c r="M11" t="b">
        <v>0</v>
      </c>
      <c r="N11" t="s">
        <v>8269</v>
      </c>
      <c r="O11" s="10">
        <v>22</v>
      </c>
      <c r="P11">
        <v>128.27000000000001</v>
      </c>
      <c r="Q11" t="s">
        <v>8324</v>
      </c>
      <c r="R11" t="s">
        <v>8327</v>
      </c>
      <c r="S11" s="14">
        <v>41779.657870370371</v>
      </c>
      <c r="T11" s="14">
        <v>41821.25</v>
      </c>
    </row>
    <row r="12" spans="1:20" ht="45" x14ac:dyDescent="0.25">
      <c r="A12">
        <v>2863</v>
      </c>
      <c r="B12" s="3" t="s">
        <v>2863</v>
      </c>
      <c r="C12" s="3" t="s">
        <v>6973</v>
      </c>
      <c r="D12" s="9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 s="10">
        <v>0</v>
      </c>
      <c r="P12">
        <v>20</v>
      </c>
      <c r="Q12" t="s">
        <v>8324</v>
      </c>
      <c r="R12" t="s">
        <v>8327</v>
      </c>
      <c r="S12" s="14">
        <v>41831.675034722226</v>
      </c>
      <c r="T12" s="14">
        <v>41891.675034722226</v>
      </c>
    </row>
    <row r="13" spans="1:20" ht="30" x14ac:dyDescent="0.25">
      <c r="A13">
        <v>3993</v>
      </c>
      <c r="B13" s="3" t="s">
        <v>3989</v>
      </c>
      <c r="C13" s="3" t="s">
        <v>8099</v>
      </c>
      <c r="D13" s="9">
        <v>50000</v>
      </c>
      <c r="E13" s="8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3</v>
      </c>
      <c r="Q13" t="s">
        <v>8324</v>
      </c>
      <c r="R13" t="s">
        <v>8327</v>
      </c>
      <c r="S13" s="14">
        <v>42107.864722222221</v>
      </c>
      <c r="T13" s="14">
        <v>42137.864722222221</v>
      </c>
    </row>
    <row r="14" spans="1:20" ht="30" x14ac:dyDescent="0.25">
      <c r="A14">
        <v>2894</v>
      </c>
      <c r="B14" s="3" t="s">
        <v>2894</v>
      </c>
      <c r="C14" s="3" t="s">
        <v>7004</v>
      </c>
      <c r="D14" s="9">
        <v>50000</v>
      </c>
      <c r="E14" s="8">
        <v>0</v>
      </c>
      <c r="F14" t="s">
        <v>8220</v>
      </c>
      <c r="G14" t="s">
        <v>8223</v>
      </c>
      <c r="H14" t="s">
        <v>8245</v>
      </c>
      <c r="I14">
        <v>1428100815</v>
      </c>
      <c r="J14">
        <v>1422920415</v>
      </c>
      <c r="K14" t="b">
        <v>0</v>
      </c>
      <c r="L14" t="s">
        <v>8308</v>
      </c>
      <c r="M14" t="b">
        <v>0</v>
      </c>
      <c r="N14" t="s">
        <v>8269</v>
      </c>
      <c r="O14" s="10">
        <v>0</v>
      </c>
      <c r="P14">
        <v>0</v>
      </c>
      <c r="Q14" t="s">
        <v>8324</v>
      </c>
      <c r="R14" t="s">
        <v>8327</v>
      </c>
      <c r="S14" s="14">
        <v>42037.986284722225</v>
      </c>
      <c r="T14" s="14">
        <v>42097.944618055553</v>
      </c>
    </row>
    <row r="15" spans="1:20" ht="30" x14ac:dyDescent="0.25">
      <c r="A15">
        <v>2884</v>
      </c>
      <c r="B15" s="3" t="s">
        <v>2884</v>
      </c>
      <c r="C15" s="3" t="s">
        <v>6994</v>
      </c>
      <c r="D15" s="9">
        <v>45000</v>
      </c>
      <c r="E15" s="8">
        <v>185</v>
      </c>
      <c r="F15" t="s">
        <v>8220</v>
      </c>
      <c r="G15" t="s">
        <v>8223</v>
      </c>
      <c r="H15" t="s">
        <v>8245</v>
      </c>
      <c r="I15">
        <v>1417800435</v>
      </c>
      <c r="J15">
        <v>1415208435</v>
      </c>
      <c r="K15" t="b">
        <v>0</v>
      </c>
      <c r="L15">
        <v>4</v>
      </c>
      <c r="M15" t="b">
        <v>0</v>
      </c>
      <c r="N15" t="s">
        <v>8269</v>
      </c>
      <c r="O15" s="10">
        <v>0</v>
      </c>
      <c r="P15">
        <v>46.25</v>
      </c>
      <c r="Q15" t="s">
        <v>8324</v>
      </c>
      <c r="R15" t="s">
        <v>8327</v>
      </c>
      <c r="S15" s="14">
        <v>41948.727256944447</v>
      </c>
      <c r="T15" s="14">
        <v>41978.727256944447</v>
      </c>
    </row>
    <row r="16" spans="1:20" ht="30" x14ac:dyDescent="0.25">
      <c r="A16">
        <v>3691</v>
      </c>
      <c r="B16" s="3" t="s">
        <v>3688</v>
      </c>
      <c r="C16" s="3" t="s">
        <v>7801</v>
      </c>
      <c r="D16" s="9">
        <v>40000</v>
      </c>
      <c r="E16" s="8">
        <v>51184</v>
      </c>
      <c r="F16" t="s">
        <v>8218</v>
      </c>
      <c r="G16" t="s">
        <v>8223</v>
      </c>
      <c r="H16" t="s">
        <v>8245</v>
      </c>
      <c r="I16">
        <v>1425272340</v>
      </c>
      <c r="J16">
        <v>1421426929</v>
      </c>
      <c r="K16" t="b">
        <v>0</v>
      </c>
      <c r="L16">
        <v>274</v>
      </c>
      <c r="M16" t="b">
        <v>1</v>
      </c>
      <c r="N16" t="s">
        <v>8269</v>
      </c>
      <c r="O16" s="10">
        <v>128</v>
      </c>
      <c r="P16">
        <v>186.8</v>
      </c>
      <c r="Q16" t="s">
        <v>8324</v>
      </c>
      <c r="R16" t="s">
        <v>8327</v>
      </c>
      <c r="S16" s="14">
        <v>42020.700567129628</v>
      </c>
      <c r="T16" s="14">
        <v>42065.207638888889</v>
      </c>
    </row>
    <row r="17" spans="1:20" ht="30" x14ac:dyDescent="0.25">
      <c r="A17">
        <v>3648</v>
      </c>
      <c r="B17" s="3" t="s">
        <v>3646</v>
      </c>
      <c r="C17" s="3" t="s">
        <v>7758</v>
      </c>
      <c r="D17" s="9">
        <v>40000</v>
      </c>
      <c r="E17" s="8">
        <v>40153</v>
      </c>
      <c r="F17" t="s">
        <v>8218</v>
      </c>
      <c r="G17" t="s">
        <v>8223</v>
      </c>
      <c r="H17" t="s">
        <v>8245</v>
      </c>
      <c r="I17">
        <v>1412492445</v>
      </c>
      <c r="J17">
        <v>1409900445</v>
      </c>
      <c r="K17" t="b">
        <v>0</v>
      </c>
      <c r="L17">
        <v>73</v>
      </c>
      <c r="M17" t="b">
        <v>1</v>
      </c>
      <c r="N17" t="s">
        <v>8269</v>
      </c>
      <c r="O17" s="10">
        <v>100</v>
      </c>
      <c r="P17">
        <v>550.04</v>
      </c>
      <c r="Q17" t="s">
        <v>8324</v>
      </c>
      <c r="R17" t="s">
        <v>8327</v>
      </c>
      <c r="S17" s="14">
        <v>41887.292187500003</v>
      </c>
      <c r="T17" s="14">
        <v>41917.292187500003</v>
      </c>
    </row>
    <row r="18" spans="1:20" ht="60" x14ac:dyDescent="0.25">
      <c r="A18">
        <v>3845</v>
      </c>
      <c r="B18" s="3" t="s">
        <v>3842</v>
      </c>
      <c r="C18" s="3" t="s">
        <v>7954</v>
      </c>
      <c r="D18" s="9">
        <v>40000</v>
      </c>
      <c r="E18" s="8">
        <v>842</v>
      </c>
      <c r="F18" t="s">
        <v>8220</v>
      </c>
      <c r="G18" t="s">
        <v>8223</v>
      </c>
      <c r="H18" t="s">
        <v>8245</v>
      </c>
      <c r="I18">
        <v>1443711774</v>
      </c>
      <c r="J18">
        <v>1441119774</v>
      </c>
      <c r="K18" t="b">
        <v>1</v>
      </c>
      <c r="L18">
        <v>12</v>
      </c>
      <c r="M18" t="b">
        <v>0</v>
      </c>
      <c r="N18" t="s">
        <v>8269</v>
      </c>
      <c r="O18" s="10">
        <v>2</v>
      </c>
      <c r="P18">
        <v>70.17</v>
      </c>
      <c r="Q18" t="s">
        <v>8324</v>
      </c>
      <c r="R18" t="s">
        <v>8327</v>
      </c>
      <c r="S18" s="14">
        <v>42248.627013888887</v>
      </c>
      <c r="T18" s="14">
        <v>42278.627013888887</v>
      </c>
    </row>
    <row r="19" spans="1:20" ht="45" x14ac:dyDescent="0.25">
      <c r="A19">
        <v>3166</v>
      </c>
      <c r="B19" s="3" t="s">
        <v>3166</v>
      </c>
      <c r="C19" s="3" t="s">
        <v>7276</v>
      </c>
      <c r="D19" s="9">
        <v>35000</v>
      </c>
      <c r="E19" s="8">
        <v>56079.83</v>
      </c>
      <c r="F19" t="s">
        <v>8218</v>
      </c>
      <c r="G19" t="s">
        <v>8223</v>
      </c>
      <c r="H19" t="s">
        <v>8245</v>
      </c>
      <c r="I19">
        <v>1416988740</v>
      </c>
      <c r="J19">
        <v>1414514153</v>
      </c>
      <c r="K19" t="b">
        <v>1</v>
      </c>
      <c r="L19">
        <v>930</v>
      </c>
      <c r="M19" t="b">
        <v>1</v>
      </c>
      <c r="N19" t="s">
        <v>8269</v>
      </c>
      <c r="O19" s="10">
        <v>160</v>
      </c>
      <c r="P19">
        <v>60.3</v>
      </c>
      <c r="Q19" t="s">
        <v>8324</v>
      </c>
      <c r="R19" t="s">
        <v>8327</v>
      </c>
      <c r="S19" s="14">
        <v>41940.69158564815</v>
      </c>
      <c r="T19" s="14">
        <v>41969.332638888889</v>
      </c>
    </row>
    <row r="20" spans="1:20" ht="45" x14ac:dyDescent="0.25">
      <c r="A20">
        <v>3547</v>
      </c>
      <c r="B20" s="3" t="s">
        <v>3546</v>
      </c>
      <c r="C20" s="3" t="s">
        <v>7657</v>
      </c>
      <c r="D20" s="9">
        <v>35000</v>
      </c>
      <c r="E20" s="8">
        <v>40043.25</v>
      </c>
      <c r="F20" t="s">
        <v>8218</v>
      </c>
      <c r="G20" t="s">
        <v>8223</v>
      </c>
      <c r="H20" t="s">
        <v>8245</v>
      </c>
      <c r="I20">
        <v>1463198340</v>
      </c>
      <c r="J20">
        <v>1461117201</v>
      </c>
      <c r="K20" t="b">
        <v>0</v>
      </c>
      <c r="L20">
        <v>336</v>
      </c>
      <c r="M20" t="b">
        <v>1</v>
      </c>
      <c r="N20" t="s">
        <v>8269</v>
      </c>
      <c r="O20" s="10">
        <v>114</v>
      </c>
      <c r="P20">
        <v>119.18</v>
      </c>
      <c r="Q20" t="s">
        <v>8324</v>
      </c>
      <c r="R20" t="s">
        <v>8327</v>
      </c>
      <c r="S20" s="14">
        <v>42480.078715277778</v>
      </c>
      <c r="T20" s="14">
        <v>42504.165972222225</v>
      </c>
    </row>
    <row r="21" spans="1:20" ht="30" x14ac:dyDescent="0.25">
      <c r="A21">
        <v>3237</v>
      </c>
      <c r="B21" s="3" t="s">
        <v>3237</v>
      </c>
      <c r="C21" s="3" t="s">
        <v>7347</v>
      </c>
      <c r="D21" s="9">
        <v>35000</v>
      </c>
      <c r="E21" s="8">
        <v>35275.64</v>
      </c>
      <c r="F21" t="s">
        <v>8218</v>
      </c>
      <c r="G21" t="s">
        <v>8223</v>
      </c>
      <c r="H21" t="s">
        <v>8245</v>
      </c>
      <c r="I21">
        <v>1443499140</v>
      </c>
      <c r="J21">
        <v>1441452184</v>
      </c>
      <c r="K21" t="b">
        <v>1</v>
      </c>
      <c r="L21">
        <v>269</v>
      </c>
      <c r="M21" t="b">
        <v>1</v>
      </c>
      <c r="N21" t="s">
        <v>8269</v>
      </c>
      <c r="O21" s="10">
        <v>101</v>
      </c>
      <c r="P21">
        <v>131.13999999999999</v>
      </c>
      <c r="Q21" t="s">
        <v>8324</v>
      </c>
      <c r="R21" t="s">
        <v>8327</v>
      </c>
      <c r="S21" s="14">
        <v>42252.474351851852</v>
      </c>
      <c r="T21" s="14">
        <v>42276.165972222225</v>
      </c>
    </row>
    <row r="22" spans="1:20" ht="60" x14ac:dyDescent="0.25">
      <c r="A22">
        <v>3215</v>
      </c>
      <c r="B22" s="3" t="s">
        <v>3215</v>
      </c>
      <c r="C22" s="3" t="s">
        <v>7325</v>
      </c>
      <c r="D22" s="9">
        <v>35000</v>
      </c>
      <c r="E22" s="8">
        <v>35123</v>
      </c>
      <c r="F22" t="s">
        <v>8218</v>
      </c>
      <c r="G22" t="s">
        <v>8223</v>
      </c>
      <c r="H22" t="s">
        <v>8245</v>
      </c>
      <c r="I22">
        <v>1441857540</v>
      </c>
      <c r="J22">
        <v>1438617471</v>
      </c>
      <c r="K22" t="b">
        <v>1</v>
      </c>
      <c r="L22">
        <v>134</v>
      </c>
      <c r="M22" t="b">
        <v>1</v>
      </c>
      <c r="N22" t="s">
        <v>8269</v>
      </c>
      <c r="O22" s="10">
        <v>100</v>
      </c>
      <c r="P22">
        <v>262.11</v>
      </c>
      <c r="Q22" t="s">
        <v>8324</v>
      </c>
      <c r="R22" t="s">
        <v>8327</v>
      </c>
      <c r="S22" s="14">
        <v>42219.665173611109</v>
      </c>
      <c r="T22" s="14">
        <v>42257.165972222225</v>
      </c>
    </row>
    <row r="23" spans="1:20" ht="45" x14ac:dyDescent="0.25">
      <c r="A23">
        <v>2848</v>
      </c>
      <c r="B23" s="3" t="s">
        <v>2848</v>
      </c>
      <c r="C23" s="3" t="s">
        <v>6958</v>
      </c>
      <c r="D23" s="9">
        <v>35000</v>
      </c>
      <c r="E23" s="8">
        <v>70</v>
      </c>
      <c r="F23" t="s">
        <v>8220</v>
      </c>
      <c r="G23" t="s">
        <v>8223</v>
      </c>
      <c r="H23" t="s">
        <v>8245</v>
      </c>
      <c r="I23">
        <v>1432913659</v>
      </c>
      <c r="J23">
        <v>1430321659</v>
      </c>
      <c r="K23" t="b">
        <v>0</v>
      </c>
      <c r="L23">
        <v>3</v>
      </c>
      <c r="M23" t="b">
        <v>0</v>
      </c>
      <c r="N23" t="s">
        <v>8269</v>
      </c>
      <c r="O23" s="10">
        <v>0</v>
      </c>
      <c r="P23">
        <v>23.33</v>
      </c>
      <c r="Q23" t="s">
        <v>8324</v>
      </c>
      <c r="R23" t="s">
        <v>8327</v>
      </c>
      <c r="S23" s="14">
        <v>42123.648831018523</v>
      </c>
      <c r="T23" s="14">
        <v>42153.648831018523</v>
      </c>
    </row>
    <row r="24" spans="1:20" ht="45" x14ac:dyDescent="0.25">
      <c r="A24">
        <v>3282</v>
      </c>
      <c r="B24" s="3" t="s">
        <v>3282</v>
      </c>
      <c r="C24" s="3" t="s">
        <v>7392</v>
      </c>
      <c r="D24" s="9">
        <v>31000</v>
      </c>
      <c r="E24" s="8">
        <v>31820.5</v>
      </c>
      <c r="F24" t="s">
        <v>8218</v>
      </c>
      <c r="G24" t="s">
        <v>8223</v>
      </c>
      <c r="H24" t="s">
        <v>8245</v>
      </c>
      <c r="I24">
        <v>1461904788</v>
      </c>
      <c r="J24">
        <v>1458103188</v>
      </c>
      <c r="K24" t="b">
        <v>0</v>
      </c>
      <c r="L24">
        <v>237</v>
      </c>
      <c r="M24" t="b">
        <v>1</v>
      </c>
      <c r="N24" t="s">
        <v>8269</v>
      </c>
      <c r="O24" s="10">
        <v>103</v>
      </c>
      <c r="P24">
        <v>134.26</v>
      </c>
      <c r="Q24" t="s">
        <v>8324</v>
      </c>
      <c r="R24" t="s">
        <v>8327</v>
      </c>
      <c r="S24" s="14">
        <v>42445.19430555556</v>
      </c>
      <c r="T24" s="14">
        <v>42489.19430555556</v>
      </c>
    </row>
    <row r="25" spans="1:20" ht="45" x14ac:dyDescent="0.25">
      <c r="A25">
        <v>3425</v>
      </c>
      <c r="B25" s="3" t="s">
        <v>3424</v>
      </c>
      <c r="C25" s="3" t="s">
        <v>7535</v>
      </c>
      <c r="D25" s="9">
        <v>30000</v>
      </c>
      <c r="E25" s="8">
        <v>30891.1</v>
      </c>
      <c r="F25" t="s">
        <v>8218</v>
      </c>
      <c r="G25" t="s">
        <v>8223</v>
      </c>
      <c r="H25" t="s">
        <v>8245</v>
      </c>
      <c r="I25">
        <v>1412434136</v>
      </c>
      <c r="J25">
        <v>1409669336</v>
      </c>
      <c r="K25" t="b">
        <v>0</v>
      </c>
      <c r="L25">
        <v>104</v>
      </c>
      <c r="M25" t="b">
        <v>1</v>
      </c>
      <c r="N25" t="s">
        <v>8269</v>
      </c>
      <c r="O25" s="10">
        <v>103</v>
      </c>
      <c r="P25">
        <v>297.02999999999997</v>
      </c>
      <c r="Q25" t="s">
        <v>8324</v>
      </c>
      <c r="R25" t="s">
        <v>8327</v>
      </c>
      <c r="S25" s="14">
        <v>41884.617314814815</v>
      </c>
      <c r="T25" s="14">
        <v>41916.617314814815</v>
      </c>
    </row>
    <row r="26" spans="1:20" ht="45" x14ac:dyDescent="0.25">
      <c r="A26">
        <v>3224</v>
      </c>
      <c r="B26" s="3" t="s">
        <v>3224</v>
      </c>
      <c r="C26" s="3" t="s">
        <v>7334</v>
      </c>
      <c r="D26" s="9">
        <v>30000</v>
      </c>
      <c r="E26" s="8">
        <v>30610</v>
      </c>
      <c r="F26" t="s">
        <v>8218</v>
      </c>
      <c r="G26" t="s">
        <v>8223</v>
      </c>
      <c r="H26" t="s">
        <v>8245</v>
      </c>
      <c r="I26">
        <v>1484024400</v>
      </c>
      <c r="J26">
        <v>1479932713</v>
      </c>
      <c r="K26" t="b">
        <v>1</v>
      </c>
      <c r="L26">
        <v>216</v>
      </c>
      <c r="M26" t="b">
        <v>1</v>
      </c>
      <c r="N26" t="s">
        <v>8269</v>
      </c>
      <c r="O26" s="10">
        <v>102</v>
      </c>
      <c r="P26">
        <v>141.71</v>
      </c>
      <c r="Q26" t="s">
        <v>8324</v>
      </c>
      <c r="R26" t="s">
        <v>8327</v>
      </c>
      <c r="S26" s="14">
        <v>42697.850844907407</v>
      </c>
      <c r="T26" s="14">
        <v>42745.208333333328</v>
      </c>
    </row>
    <row r="27" spans="1:20" ht="30" x14ac:dyDescent="0.25">
      <c r="A27">
        <v>3981</v>
      </c>
      <c r="B27" s="3" t="s">
        <v>3358</v>
      </c>
      <c r="C27" s="3" t="s">
        <v>7469</v>
      </c>
      <c r="D27" s="9">
        <v>30000</v>
      </c>
      <c r="E27" s="8">
        <v>1225</v>
      </c>
      <c r="F27" t="s">
        <v>8220</v>
      </c>
      <c r="G27" t="s">
        <v>8223</v>
      </c>
      <c r="H27" t="s">
        <v>8245</v>
      </c>
      <c r="I27">
        <v>1468729149</v>
      </c>
      <c r="J27">
        <v>1463545149</v>
      </c>
      <c r="K27" t="b">
        <v>0</v>
      </c>
      <c r="L27">
        <v>7</v>
      </c>
      <c r="M27" t="b">
        <v>0</v>
      </c>
      <c r="N27" t="s">
        <v>8269</v>
      </c>
      <c r="O27" s="10">
        <v>4</v>
      </c>
      <c r="P27">
        <v>175</v>
      </c>
      <c r="Q27" t="s">
        <v>8324</v>
      </c>
      <c r="R27" t="s">
        <v>8327</v>
      </c>
      <c r="S27" s="14">
        <v>42508.179965277777</v>
      </c>
      <c r="T27" s="14">
        <v>42568.179965277777</v>
      </c>
    </row>
    <row r="28" spans="1:20" ht="30" x14ac:dyDescent="0.25">
      <c r="A28">
        <v>3132</v>
      </c>
      <c r="B28" s="3" t="s">
        <v>3132</v>
      </c>
      <c r="C28" s="3" t="s">
        <v>7242</v>
      </c>
      <c r="D28" s="9">
        <v>30000</v>
      </c>
      <c r="E28" s="8">
        <v>10</v>
      </c>
      <c r="F28" t="s">
        <v>8221</v>
      </c>
      <c r="G28" t="s">
        <v>8223</v>
      </c>
      <c r="H28" t="s">
        <v>8245</v>
      </c>
      <c r="I28">
        <v>1492759460</v>
      </c>
      <c r="J28">
        <v>1487579060</v>
      </c>
      <c r="K28" t="b">
        <v>0</v>
      </c>
      <c r="L28">
        <v>1</v>
      </c>
      <c r="M28" t="b">
        <v>0</v>
      </c>
      <c r="N28" t="s">
        <v>8269</v>
      </c>
      <c r="O28" s="10">
        <v>0</v>
      </c>
      <c r="P28">
        <v>10</v>
      </c>
      <c r="Q28" t="s">
        <v>8324</v>
      </c>
      <c r="R28" t="s">
        <v>8327</v>
      </c>
      <c r="S28" s="14">
        <v>42786.350231481483</v>
      </c>
      <c r="T28" s="14">
        <v>42846.308564814812</v>
      </c>
    </row>
    <row r="29" spans="1:20" ht="45" x14ac:dyDescent="0.25">
      <c r="A29">
        <v>4006</v>
      </c>
      <c r="B29" s="3" t="s">
        <v>4002</v>
      </c>
      <c r="C29" s="3" t="s">
        <v>8111</v>
      </c>
      <c r="D29" s="9">
        <v>30000</v>
      </c>
      <c r="E29" s="8">
        <v>2</v>
      </c>
      <c r="F29" t="s">
        <v>8220</v>
      </c>
      <c r="G29" t="s">
        <v>8223</v>
      </c>
      <c r="H29" t="s">
        <v>8245</v>
      </c>
      <c r="I29">
        <v>1455647587</v>
      </c>
      <c r="J29">
        <v>1453487587</v>
      </c>
      <c r="K29" t="b">
        <v>0</v>
      </c>
      <c r="L29">
        <v>1</v>
      </c>
      <c r="M29" t="b">
        <v>0</v>
      </c>
      <c r="N29" t="s">
        <v>8269</v>
      </c>
      <c r="O29" s="10">
        <v>0</v>
      </c>
      <c r="P29">
        <v>2</v>
      </c>
      <c r="Q29" t="s">
        <v>8324</v>
      </c>
      <c r="R29" t="s">
        <v>8327</v>
      </c>
      <c r="S29" s="14">
        <v>42391.772997685184</v>
      </c>
      <c r="T29" s="14">
        <v>42416.772997685184</v>
      </c>
    </row>
    <row r="30" spans="1:20" ht="45" x14ac:dyDescent="0.25">
      <c r="A30">
        <v>2888</v>
      </c>
      <c r="B30" s="3" t="s">
        <v>2888</v>
      </c>
      <c r="C30" s="3" t="s">
        <v>6998</v>
      </c>
      <c r="D30" s="9">
        <v>30000</v>
      </c>
      <c r="E30" s="8">
        <v>0</v>
      </c>
      <c r="F30" t="s">
        <v>8220</v>
      </c>
      <c r="G30" t="s">
        <v>8223</v>
      </c>
      <c r="H30" t="s">
        <v>8245</v>
      </c>
      <c r="I30">
        <v>1413608340</v>
      </c>
      <c r="J30">
        <v>1412945440</v>
      </c>
      <c r="K30" t="b">
        <v>0</v>
      </c>
      <c r="L30" t="s">
        <v>8308</v>
      </c>
      <c r="M30" t="b">
        <v>0</v>
      </c>
      <c r="N30" t="s">
        <v>8269</v>
      </c>
      <c r="O30" s="10">
        <v>0</v>
      </c>
      <c r="P30">
        <v>0</v>
      </c>
      <c r="Q30" t="s">
        <v>8324</v>
      </c>
      <c r="R30" t="s">
        <v>8327</v>
      </c>
      <c r="S30" s="14">
        <v>41922.535185185188</v>
      </c>
      <c r="T30" s="14">
        <v>41930.207638888889</v>
      </c>
    </row>
    <row r="31" spans="1:20" ht="30" x14ac:dyDescent="0.25">
      <c r="A31">
        <v>3957</v>
      </c>
      <c r="B31" s="3" t="s">
        <v>3954</v>
      </c>
      <c r="C31" s="3" t="s">
        <v>8064</v>
      </c>
      <c r="D31" s="9">
        <v>28000</v>
      </c>
      <c r="E31" s="8">
        <v>7</v>
      </c>
      <c r="F31" t="s">
        <v>8220</v>
      </c>
      <c r="G31" t="s">
        <v>8223</v>
      </c>
      <c r="H31" t="s">
        <v>8245</v>
      </c>
      <c r="I31">
        <v>1468020354</v>
      </c>
      <c r="J31">
        <v>1464045954</v>
      </c>
      <c r="K31" t="b">
        <v>0</v>
      </c>
      <c r="L31">
        <v>1</v>
      </c>
      <c r="M31" t="b">
        <v>0</v>
      </c>
      <c r="N31" t="s">
        <v>8269</v>
      </c>
      <c r="O31" s="10">
        <v>0</v>
      </c>
      <c r="P31">
        <v>7</v>
      </c>
      <c r="Q31" t="s">
        <v>8324</v>
      </c>
      <c r="R31" t="s">
        <v>8327</v>
      </c>
      <c r="S31" s="14">
        <v>42513.976319444439</v>
      </c>
      <c r="T31" s="14">
        <v>42559.976319444439</v>
      </c>
    </row>
    <row r="32" spans="1:20" ht="45" x14ac:dyDescent="0.25">
      <c r="A32">
        <v>3952</v>
      </c>
      <c r="B32" s="3" t="s">
        <v>3949</v>
      </c>
      <c r="C32" s="3" t="s">
        <v>8059</v>
      </c>
      <c r="D32" s="9">
        <v>26000</v>
      </c>
      <c r="E32" s="8">
        <v>25</v>
      </c>
      <c r="F32" t="s">
        <v>8220</v>
      </c>
      <c r="G32" t="s">
        <v>8223</v>
      </c>
      <c r="H32" t="s">
        <v>8245</v>
      </c>
      <c r="I32">
        <v>1445885890</v>
      </c>
      <c r="J32">
        <v>1440701890</v>
      </c>
      <c r="K32" t="b">
        <v>0</v>
      </c>
      <c r="L32">
        <v>1</v>
      </c>
      <c r="M32" t="b">
        <v>0</v>
      </c>
      <c r="N32" t="s">
        <v>8269</v>
      </c>
      <c r="O32" s="10">
        <v>0</v>
      </c>
      <c r="P32">
        <v>25</v>
      </c>
      <c r="Q32" t="s">
        <v>8324</v>
      </c>
      <c r="R32" t="s">
        <v>8327</v>
      </c>
      <c r="S32" s="14">
        <v>42243.790393518517</v>
      </c>
      <c r="T32" s="14">
        <v>42303.790393518517</v>
      </c>
    </row>
    <row r="33" spans="1:20" ht="45" x14ac:dyDescent="0.25">
      <c r="A33">
        <v>3250</v>
      </c>
      <c r="B33" s="3" t="s">
        <v>3250</v>
      </c>
      <c r="C33" s="3" t="s">
        <v>7360</v>
      </c>
      <c r="D33" s="9">
        <v>25000</v>
      </c>
      <c r="E33" s="8">
        <v>25388</v>
      </c>
      <c r="F33" t="s">
        <v>8218</v>
      </c>
      <c r="G33" t="s">
        <v>8223</v>
      </c>
      <c r="H33" t="s">
        <v>8245</v>
      </c>
      <c r="I33">
        <v>1415213324</v>
      </c>
      <c r="J33">
        <v>1412617724</v>
      </c>
      <c r="K33" t="b">
        <v>1</v>
      </c>
      <c r="L33">
        <v>213</v>
      </c>
      <c r="M33" t="b">
        <v>1</v>
      </c>
      <c r="N33" t="s">
        <v>8269</v>
      </c>
      <c r="O33" s="10">
        <v>102</v>
      </c>
      <c r="P33">
        <v>119.19</v>
      </c>
      <c r="Q33" t="s">
        <v>8324</v>
      </c>
      <c r="R33" t="s">
        <v>8327</v>
      </c>
      <c r="S33" s="14">
        <v>41918.742175925923</v>
      </c>
      <c r="T33" s="14">
        <v>41948.783842592595</v>
      </c>
    </row>
    <row r="34" spans="1:20" ht="30" x14ac:dyDescent="0.25">
      <c r="A34">
        <v>3145</v>
      </c>
      <c r="B34" s="3" t="s">
        <v>3145</v>
      </c>
      <c r="C34" s="3" t="s">
        <v>7255</v>
      </c>
      <c r="D34" s="9">
        <v>25000</v>
      </c>
      <c r="E34" s="8">
        <v>0</v>
      </c>
      <c r="F34" t="s">
        <v>8221</v>
      </c>
      <c r="G34" t="s">
        <v>8223</v>
      </c>
      <c r="H34" t="s">
        <v>8245</v>
      </c>
      <c r="I34">
        <v>1490659134</v>
      </c>
      <c r="J34">
        <v>1485478734</v>
      </c>
      <c r="K34" t="b">
        <v>0</v>
      </c>
      <c r="L34" t="s">
        <v>8308</v>
      </c>
      <c r="M34" t="b">
        <v>0</v>
      </c>
      <c r="N34" t="s">
        <v>8269</v>
      </c>
      <c r="O34" s="10">
        <v>0</v>
      </c>
      <c r="P34">
        <v>0</v>
      </c>
      <c r="Q34" t="s">
        <v>8324</v>
      </c>
      <c r="R34" t="s">
        <v>8327</v>
      </c>
      <c r="S34" s="14">
        <v>42762.040902777779</v>
      </c>
      <c r="T34" s="14">
        <v>42821.999236111107</v>
      </c>
    </row>
    <row r="35" spans="1:20" ht="45" x14ac:dyDescent="0.25">
      <c r="A35">
        <v>3211</v>
      </c>
      <c r="B35" s="3" t="s">
        <v>3211</v>
      </c>
      <c r="C35" s="3" t="s">
        <v>7321</v>
      </c>
      <c r="D35" s="9">
        <v>23000</v>
      </c>
      <c r="E35" s="8">
        <v>27541</v>
      </c>
      <c r="F35" t="s">
        <v>8218</v>
      </c>
      <c r="G35" t="s">
        <v>8223</v>
      </c>
      <c r="H35" t="s">
        <v>8245</v>
      </c>
      <c r="I35">
        <v>1408068000</v>
      </c>
      <c r="J35">
        <v>1405346680</v>
      </c>
      <c r="K35" t="b">
        <v>1</v>
      </c>
      <c r="L35">
        <v>322</v>
      </c>
      <c r="M35" t="b">
        <v>1</v>
      </c>
      <c r="N35" t="s">
        <v>8269</v>
      </c>
      <c r="O35" s="10">
        <v>120</v>
      </c>
      <c r="P35">
        <v>85.53</v>
      </c>
      <c r="Q35" t="s">
        <v>8324</v>
      </c>
      <c r="R35" t="s">
        <v>8327</v>
      </c>
      <c r="S35" s="14">
        <v>41834.586574074077</v>
      </c>
      <c r="T35" s="14">
        <v>41866.083333333336</v>
      </c>
    </row>
    <row r="36" spans="1:20" ht="45" x14ac:dyDescent="0.25">
      <c r="A36">
        <v>3259</v>
      </c>
      <c r="B36" s="3" t="s">
        <v>3259</v>
      </c>
      <c r="C36" s="3" t="s">
        <v>7369</v>
      </c>
      <c r="D36" s="9">
        <v>23000</v>
      </c>
      <c r="E36" s="8">
        <v>24418.6</v>
      </c>
      <c r="F36" t="s">
        <v>8218</v>
      </c>
      <c r="G36" t="s">
        <v>8223</v>
      </c>
      <c r="H36" t="s">
        <v>8245</v>
      </c>
      <c r="I36">
        <v>1475294340</v>
      </c>
      <c r="J36">
        <v>1472753745</v>
      </c>
      <c r="K36" t="b">
        <v>1</v>
      </c>
      <c r="L36">
        <v>97</v>
      </c>
      <c r="M36" t="b">
        <v>1</v>
      </c>
      <c r="N36" t="s">
        <v>8269</v>
      </c>
      <c r="O36" s="10">
        <v>106</v>
      </c>
      <c r="P36">
        <v>251.74</v>
      </c>
      <c r="Q36" t="s">
        <v>8324</v>
      </c>
      <c r="R36" t="s">
        <v>8327</v>
      </c>
      <c r="S36" s="14">
        <v>42614.760937500003</v>
      </c>
      <c r="T36" s="14">
        <v>42644.165972222225</v>
      </c>
    </row>
    <row r="37" spans="1:20" ht="45" x14ac:dyDescent="0.25">
      <c r="A37">
        <v>3245</v>
      </c>
      <c r="B37" s="3" t="s">
        <v>3245</v>
      </c>
      <c r="C37" s="3" t="s">
        <v>7355</v>
      </c>
      <c r="D37" s="9">
        <v>21000</v>
      </c>
      <c r="E37" s="8">
        <v>21904</v>
      </c>
      <c r="F37" t="s">
        <v>8218</v>
      </c>
      <c r="G37" t="s">
        <v>8223</v>
      </c>
      <c r="H37" t="s">
        <v>8245</v>
      </c>
      <c r="I37">
        <v>1434074400</v>
      </c>
      <c r="J37">
        <v>1431354258</v>
      </c>
      <c r="K37" t="b">
        <v>0</v>
      </c>
      <c r="L37">
        <v>270</v>
      </c>
      <c r="M37" t="b">
        <v>1</v>
      </c>
      <c r="N37" t="s">
        <v>8269</v>
      </c>
      <c r="O37" s="10">
        <v>104</v>
      </c>
      <c r="P37">
        <v>81.13</v>
      </c>
      <c r="Q37" t="s">
        <v>8324</v>
      </c>
      <c r="R37" t="s">
        <v>8327</v>
      </c>
      <c r="S37" s="14">
        <v>42135.60020833333</v>
      </c>
      <c r="T37" s="14">
        <v>42167.083333333328</v>
      </c>
    </row>
    <row r="38" spans="1:20" ht="45" x14ac:dyDescent="0.25">
      <c r="A38">
        <v>3147</v>
      </c>
      <c r="B38" s="3" t="s">
        <v>3147</v>
      </c>
      <c r="C38" s="3" t="s">
        <v>7257</v>
      </c>
      <c r="D38" s="9">
        <v>20000</v>
      </c>
      <c r="E38" s="8">
        <v>23505</v>
      </c>
      <c r="F38" t="s">
        <v>8218</v>
      </c>
      <c r="G38" t="s">
        <v>8223</v>
      </c>
      <c r="H38" t="s">
        <v>8245</v>
      </c>
      <c r="I38">
        <v>1415319355</v>
      </c>
      <c r="J38">
        <v>1411859755</v>
      </c>
      <c r="K38" t="b">
        <v>1</v>
      </c>
      <c r="L38">
        <v>213</v>
      </c>
      <c r="M38" t="b">
        <v>1</v>
      </c>
      <c r="N38" t="s">
        <v>8269</v>
      </c>
      <c r="O38" s="10">
        <v>118</v>
      </c>
      <c r="P38">
        <v>110.35</v>
      </c>
      <c r="Q38" t="s">
        <v>8324</v>
      </c>
      <c r="R38" t="s">
        <v>8327</v>
      </c>
      <c r="S38" s="14">
        <v>41909.969386574077</v>
      </c>
      <c r="T38" s="14">
        <v>41950.011053240742</v>
      </c>
    </row>
    <row r="39" spans="1:20" ht="45" x14ac:dyDescent="0.25">
      <c r="A39">
        <v>1297</v>
      </c>
      <c r="B39" s="3" t="s">
        <v>1298</v>
      </c>
      <c r="C39" s="3" t="s">
        <v>5407</v>
      </c>
      <c r="D39" s="9">
        <v>20000</v>
      </c>
      <c r="E39" s="8">
        <v>21905</v>
      </c>
      <c r="F39" t="s">
        <v>8218</v>
      </c>
      <c r="G39" t="s">
        <v>8223</v>
      </c>
      <c r="H39" t="s">
        <v>8245</v>
      </c>
      <c r="I39">
        <v>1462125358</v>
      </c>
      <c r="J39">
        <v>1459533358</v>
      </c>
      <c r="K39" t="b">
        <v>0</v>
      </c>
      <c r="L39">
        <v>238</v>
      </c>
      <c r="M39" t="b">
        <v>1</v>
      </c>
      <c r="N39" t="s">
        <v>8269</v>
      </c>
      <c r="O39" s="10">
        <v>110</v>
      </c>
      <c r="P39">
        <v>92.04</v>
      </c>
      <c r="Q39" t="s">
        <v>8324</v>
      </c>
      <c r="R39" t="s">
        <v>8327</v>
      </c>
      <c r="S39" s="14">
        <v>42461.747199074074</v>
      </c>
      <c r="T39" s="14">
        <v>42491.747199074074</v>
      </c>
    </row>
    <row r="40" spans="1:20" ht="30" x14ac:dyDescent="0.25">
      <c r="A40">
        <v>3229</v>
      </c>
      <c r="B40" s="3" t="s">
        <v>3229</v>
      </c>
      <c r="C40" s="3" t="s">
        <v>7339</v>
      </c>
      <c r="D40" s="9">
        <v>20000</v>
      </c>
      <c r="E40" s="8">
        <v>21573</v>
      </c>
      <c r="F40" t="s">
        <v>8218</v>
      </c>
      <c r="G40" t="s">
        <v>8223</v>
      </c>
      <c r="H40" t="s">
        <v>8245</v>
      </c>
      <c r="I40">
        <v>1416470398</v>
      </c>
      <c r="J40">
        <v>1413874798</v>
      </c>
      <c r="K40" t="b">
        <v>1</v>
      </c>
      <c r="L40">
        <v>202</v>
      </c>
      <c r="M40" t="b">
        <v>1</v>
      </c>
      <c r="N40" t="s">
        <v>8269</v>
      </c>
      <c r="O40" s="10">
        <v>108</v>
      </c>
      <c r="P40">
        <v>106.8</v>
      </c>
      <c r="Q40" t="s">
        <v>8324</v>
      </c>
      <c r="R40" t="s">
        <v>8327</v>
      </c>
      <c r="S40" s="14">
        <v>41933.291643518518</v>
      </c>
      <c r="T40" s="14">
        <v>41963.333310185189</v>
      </c>
    </row>
    <row r="41" spans="1:20" ht="30" x14ac:dyDescent="0.25">
      <c r="A41">
        <v>3253</v>
      </c>
      <c r="B41" s="3" t="s">
        <v>3253</v>
      </c>
      <c r="C41" s="3" t="s">
        <v>7363</v>
      </c>
      <c r="D41" s="9">
        <v>20000</v>
      </c>
      <c r="E41" s="8">
        <v>20365</v>
      </c>
      <c r="F41" t="s">
        <v>8218</v>
      </c>
      <c r="G41" t="s">
        <v>8223</v>
      </c>
      <c r="H41" t="s">
        <v>8245</v>
      </c>
      <c r="I41">
        <v>1473306300</v>
      </c>
      <c r="J41">
        <v>1471701028</v>
      </c>
      <c r="K41" t="b">
        <v>1</v>
      </c>
      <c r="L41">
        <v>115</v>
      </c>
      <c r="M41" t="b">
        <v>1</v>
      </c>
      <c r="N41" t="s">
        <v>8269</v>
      </c>
      <c r="O41" s="10">
        <v>102</v>
      </c>
      <c r="P41">
        <v>177.09</v>
      </c>
      <c r="Q41" t="s">
        <v>8324</v>
      </c>
      <c r="R41" t="s">
        <v>8327</v>
      </c>
      <c r="S41" s="14">
        <v>42602.576712962968</v>
      </c>
      <c r="T41" s="14">
        <v>42621.15625</v>
      </c>
    </row>
    <row r="42" spans="1:20" ht="45" x14ac:dyDescent="0.25">
      <c r="A42">
        <v>3236</v>
      </c>
      <c r="B42" s="3" t="s">
        <v>3236</v>
      </c>
      <c r="C42" s="3" t="s">
        <v>7346</v>
      </c>
      <c r="D42" s="9">
        <v>20000</v>
      </c>
      <c r="E42" s="8">
        <v>20120</v>
      </c>
      <c r="F42" t="s">
        <v>8218</v>
      </c>
      <c r="G42" t="s">
        <v>8223</v>
      </c>
      <c r="H42" t="s">
        <v>8245</v>
      </c>
      <c r="I42">
        <v>1482962433</v>
      </c>
      <c r="J42">
        <v>1480370433</v>
      </c>
      <c r="K42" t="b">
        <v>0</v>
      </c>
      <c r="L42">
        <v>110</v>
      </c>
      <c r="M42" t="b">
        <v>1</v>
      </c>
      <c r="N42" t="s">
        <v>8269</v>
      </c>
      <c r="O42" s="10">
        <v>101</v>
      </c>
      <c r="P42">
        <v>182.91</v>
      </c>
      <c r="Q42" t="s">
        <v>8324</v>
      </c>
      <c r="R42" t="s">
        <v>8327</v>
      </c>
      <c r="S42" s="14">
        <v>42702.917048611111</v>
      </c>
      <c r="T42" s="14">
        <v>42732.917048611111</v>
      </c>
    </row>
    <row r="43" spans="1:20" ht="30" x14ac:dyDescent="0.25">
      <c r="A43">
        <v>3219</v>
      </c>
      <c r="B43" s="3" t="s">
        <v>3219</v>
      </c>
      <c r="C43" s="3" t="s">
        <v>7329</v>
      </c>
      <c r="D43" s="9">
        <v>20000</v>
      </c>
      <c r="E43" s="8">
        <v>20022</v>
      </c>
      <c r="F43" t="s">
        <v>8218</v>
      </c>
      <c r="G43" t="s">
        <v>8223</v>
      </c>
      <c r="H43" t="s">
        <v>8245</v>
      </c>
      <c r="I43">
        <v>1427063747</v>
      </c>
      <c r="J43">
        <v>1424043347</v>
      </c>
      <c r="K43" t="b">
        <v>1</v>
      </c>
      <c r="L43">
        <v>119</v>
      </c>
      <c r="M43" t="b">
        <v>1</v>
      </c>
      <c r="N43" t="s">
        <v>8269</v>
      </c>
      <c r="O43" s="10">
        <v>100</v>
      </c>
      <c r="P43">
        <v>168.25</v>
      </c>
      <c r="Q43" t="s">
        <v>8324</v>
      </c>
      <c r="R43" t="s">
        <v>8327</v>
      </c>
      <c r="S43" s="14">
        <v>42050.983182870375</v>
      </c>
      <c r="T43" s="14">
        <v>42085.941516203704</v>
      </c>
    </row>
    <row r="44" spans="1:20" ht="30" x14ac:dyDescent="0.25">
      <c r="A44">
        <v>3728</v>
      </c>
      <c r="B44" s="3" t="s">
        <v>3725</v>
      </c>
      <c r="C44" s="3" t="s">
        <v>7838</v>
      </c>
      <c r="D44" s="9">
        <v>20000</v>
      </c>
      <c r="E44" s="8">
        <v>1862</v>
      </c>
      <c r="F44" t="s">
        <v>8220</v>
      </c>
      <c r="G44" t="s">
        <v>8223</v>
      </c>
      <c r="H44" t="s">
        <v>8245</v>
      </c>
      <c r="I44">
        <v>1439957176</v>
      </c>
      <c r="J44">
        <v>1437365176</v>
      </c>
      <c r="K44" t="b">
        <v>0</v>
      </c>
      <c r="L44">
        <v>31</v>
      </c>
      <c r="M44" t="b">
        <v>0</v>
      </c>
      <c r="N44" t="s">
        <v>8269</v>
      </c>
      <c r="O44" s="10">
        <v>9</v>
      </c>
      <c r="P44">
        <v>60.06</v>
      </c>
      <c r="Q44" t="s">
        <v>8324</v>
      </c>
      <c r="R44" t="s">
        <v>8327</v>
      </c>
      <c r="S44" s="14">
        <v>42205.171018518522</v>
      </c>
      <c r="T44" s="14">
        <v>42235.171018518522</v>
      </c>
    </row>
    <row r="45" spans="1:20" ht="45" x14ac:dyDescent="0.25">
      <c r="A45">
        <v>4062</v>
      </c>
      <c r="B45" s="3" t="s">
        <v>4058</v>
      </c>
      <c r="C45" s="3" t="s">
        <v>8166</v>
      </c>
      <c r="D45" s="9">
        <v>20000</v>
      </c>
      <c r="E45" s="8">
        <v>490</v>
      </c>
      <c r="F45" t="s">
        <v>8220</v>
      </c>
      <c r="G45" t="s">
        <v>8223</v>
      </c>
      <c r="H45" t="s">
        <v>8245</v>
      </c>
      <c r="I45">
        <v>1467481468</v>
      </c>
      <c r="J45">
        <v>1464889468</v>
      </c>
      <c r="K45" t="b">
        <v>0</v>
      </c>
      <c r="L45">
        <v>3</v>
      </c>
      <c r="M45" t="b">
        <v>0</v>
      </c>
      <c r="N45" t="s">
        <v>8269</v>
      </c>
      <c r="O45" s="10">
        <v>2</v>
      </c>
      <c r="P45">
        <v>163.33000000000001</v>
      </c>
      <c r="Q45" t="s">
        <v>8324</v>
      </c>
      <c r="R45" t="s">
        <v>8327</v>
      </c>
      <c r="S45" s="14">
        <v>42523.739212962959</v>
      </c>
      <c r="T45" s="14">
        <v>42553.739212962959</v>
      </c>
    </row>
    <row r="46" spans="1:20" ht="45" x14ac:dyDescent="0.25">
      <c r="A46">
        <v>3929</v>
      </c>
      <c r="B46" s="3" t="s">
        <v>3926</v>
      </c>
      <c r="C46" s="3" t="s">
        <v>8037</v>
      </c>
      <c r="D46" s="9">
        <v>20000</v>
      </c>
      <c r="E46" s="8">
        <v>453</v>
      </c>
      <c r="F46" t="s">
        <v>8220</v>
      </c>
      <c r="G46" t="s">
        <v>8223</v>
      </c>
      <c r="H46" t="s">
        <v>8245</v>
      </c>
      <c r="I46">
        <v>1474228265</v>
      </c>
      <c r="J46">
        <v>1471636265</v>
      </c>
      <c r="K46" t="b">
        <v>0</v>
      </c>
      <c r="L46">
        <v>14</v>
      </c>
      <c r="M46" t="b">
        <v>0</v>
      </c>
      <c r="N46" t="s">
        <v>8269</v>
      </c>
      <c r="O46" s="10">
        <v>2</v>
      </c>
      <c r="P46">
        <v>32.36</v>
      </c>
      <c r="Q46" t="s">
        <v>8324</v>
      </c>
      <c r="R46" t="s">
        <v>8327</v>
      </c>
      <c r="S46" s="14">
        <v>42601.827141203699</v>
      </c>
      <c r="T46" s="14">
        <v>42631.827141203699</v>
      </c>
    </row>
    <row r="47" spans="1:20" ht="45" x14ac:dyDescent="0.25">
      <c r="A47">
        <v>2869</v>
      </c>
      <c r="B47" s="3" t="s">
        <v>2869</v>
      </c>
      <c r="C47" s="3" t="s">
        <v>6979</v>
      </c>
      <c r="D47" s="9">
        <v>20000</v>
      </c>
      <c r="E47" s="8">
        <v>177</v>
      </c>
      <c r="F47" t="s">
        <v>8220</v>
      </c>
      <c r="G47" t="s">
        <v>8223</v>
      </c>
      <c r="H47" t="s">
        <v>8245</v>
      </c>
      <c r="I47">
        <v>1468937681</v>
      </c>
      <c r="J47">
        <v>1466345681</v>
      </c>
      <c r="K47" t="b">
        <v>0</v>
      </c>
      <c r="L47">
        <v>5</v>
      </c>
      <c r="M47" t="b">
        <v>0</v>
      </c>
      <c r="N47" t="s">
        <v>8269</v>
      </c>
      <c r="O47" s="10">
        <v>1</v>
      </c>
      <c r="P47">
        <v>35.4</v>
      </c>
      <c r="Q47" t="s">
        <v>8324</v>
      </c>
      <c r="R47" t="s">
        <v>8327</v>
      </c>
      <c r="S47" s="14">
        <v>42540.593530092592</v>
      </c>
      <c r="T47" s="14">
        <v>42570.593530092592</v>
      </c>
    </row>
    <row r="48" spans="1:20" ht="45" x14ac:dyDescent="0.25">
      <c r="A48">
        <v>4049</v>
      </c>
      <c r="B48" s="3" t="s">
        <v>4045</v>
      </c>
      <c r="C48" s="3" t="s">
        <v>8153</v>
      </c>
      <c r="D48" s="9">
        <v>20000</v>
      </c>
      <c r="E48" s="8">
        <v>16</v>
      </c>
      <c r="F48" t="s">
        <v>8220</v>
      </c>
      <c r="G48" t="s">
        <v>8223</v>
      </c>
      <c r="H48" t="s">
        <v>8245</v>
      </c>
      <c r="I48">
        <v>1436914815</v>
      </c>
      <c r="J48">
        <v>1434322815</v>
      </c>
      <c r="K48" t="b">
        <v>0</v>
      </c>
      <c r="L48">
        <v>1</v>
      </c>
      <c r="M48" t="b">
        <v>0</v>
      </c>
      <c r="N48" t="s">
        <v>8269</v>
      </c>
      <c r="O48" s="10">
        <v>0</v>
      </c>
      <c r="P48">
        <v>16</v>
      </c>
      <c r="Q48" t="s">
        <v>8324</v>
      </c>
      <c r="R48" t="s">
        <v>8327</v>
      </c>
      <c r="S48" s="14">
        <v>42169.958506944444</v>
      </c>
      <c r="T48" s="14">
        <v>42199.958506944444</v>
      </c>
    </row>
    <row r="49" spans="1:20" ht="45" x14ac:dyDescent="0.25">
      <c r="A49">
        <v>2875</v>
      </c>
      <c r="B49" s="3" t="s">
        <v>2875</v>
      </c>
      <c r="C49" s="3" t="s">
        <v>6985</v>
      </c>
      <c r="D49" s="9">
        <v>20000</v>
      </c>
      <c r="E49" s="8">
        <v>7</v>
      </c>
      <c r="F49" t="s">
        <v>8220</v>
      </c>
      <c r="G49" t="s">
        <v>8223</v>
      </c>
      <c r="H49" t="s">
        <v>8245</v>
      </c>
      <c r="I49">
        <v>1462417493</v>
      </c>
      <c r="J49">
        <v>1459825493</v>
      </c>
      <c r="K49" t="b">
        <v>0</v>
      </c>
      <c r="L49">
        <v>3</v>
      </c>
      <c r="M49" t="b">
        <v>0</v>
      </c>
      <c r="N49" t="s">
        <v>8269</v>
      </c>
      <c r="O49" s="10">
        <v>0</v>
      </c>
      <c r="P49">
        <v>2.33</v>
      </c>
      <c r="Q49" t="s">
        <v>8324</v>
      </c>
      <c r="R49" t="s">
        <v>8327</v>
      </c>
      <c r="S49" s="14">
        <v>42465.128391203703</v>
      </c>
      <c r="T49" s="14">
        <v>42495.128391203703</v>
      </c>
    </row>
    <row r="50" spans="1:20" ht="45" x14ac:dyDescent="0.25">
      <c r="A50">
        <v>3741</v>
      </c>
      <c r="B50" s="3" t="s">
        <v>3738</v>
      </c>
      <c r="C50" s="3" t="s">
        <v>7851</v>
      </c>
      <c r="D50" s="9">
        <v>20000</v>
      </c>
      <c r="E50" s="8">
        <v>0</v>
      </c>
      <c r="F50" t="s">
        <v>8220</v>
      </c>
      <c r="G50" t="s">
        <v>8223</v>
      </c>
      <c r="H50" t="s">
        <v>8245</v>
      </c>
      <c r="I50">
        <v>1450389950</v>
      </c>
      <c r="J50">
        <v>1447797950</v>
      </c>
      <c r="K50" t="b">
        <v>0</v>
      </c>
      <c r="L50" t="s">
        <v>8308</v>
      </c>
      <c r="M50" t="b">
        <v>0</v>
      </c>
      <c r="N50" t="s">
        <v>8269</v>
      </c>
      <c r="O50" s="10">
        <v>0</v>
      </c>
      <c r="P50">
        <v>0</v>
      </c>
      <c r="Q50" t="s">
        <v>8324</v>
      </c>
      <c r="R50" t="s">
        <v>8327</v>
      </c>
      <c r="S50" s="14">
        <v>42325.920717592591</v>
      </c>
      <c r="T50" s="14">
        <v>42355.920717592591</v>
      </c>
    </row>
    <row r="51" spans="1:20" ht="45" x14ac:dyDescent="0.25">
      <c r="A51">
        <v>3936</v>
      </c>
      <c r="B51" s="3" t="s">
        <v>3933</v>
      </c>
      <c r="C51" s="3" t="s">
        <v>8044</v>
      </c>
      <c r="D51" s="9">
        <v>20000</v>
      </c>
      <c r="E51" s="8">
        <v>0</v>
      </c>
      <c r="F51" t="s">
        <v>8220</v>
      </c>
      <c r="G51" t="s">
        <v>8223</v>
      </c>
      <c r="H51" t="s">
        <v>8245</v>
      </c>
      <c r="I51">
        <v>1480576720</v>
      </c>
      <c r="J51">
        <v>1477981120</v>
      </c>
      <c r="K51" t="b">
        <v>0</v>
      </c>
      <c r="L51" t="s">
        <v>8308</v>
      </c>
      <c r="M51" t="b">
        <v>0</v>
      </c>
      <c r="N51" t="s">
        <v>8269</v>
      </c>
      <c r="O51" s="10">
        <v>0</v>
      </c>
      <c r="P51">
        <v>0</v>
      </c>
      <c r="Q51" t="s">
        <v>8324</v>
      </c>
      <c r="R51" t="s">
        <v>8327</v>
      </c>
      <c r="S51" s="14">
        <v>42675.262962962966</v>
      </c>
      <c r="T51" s="14">
        <v>42705.304629629631</v>
      </c>
    </row>
    <row r="52" spans="1:20" ht="45" x14ac:dyDescent="0.25">
      <c r="A52">
        <v>4029</v>
      </c>
      <c r="B52" s="3" t="s">
        <v>4025</v>
      </c>
      <c r="C52" s="3" t="s">
        <v>8134</v>
      </c>
      <c r="D52" s="9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1450053370</v>
      </c>
      <c r="J52">
        <v>1447461370</v>
      </c>
      <c r="K52" t="b">
        <v>0</v>
      </c>
      <c r="L52" t="s">
        <v>8308</v>
      </c>
      <c r="M52" t="b">
        <v>0</v>
      </c>
      <c r="N52" t="s">
        <v>8269</v>
      </c>
      <c r="O52" s="10">
        <v>0</v>
      </c>
      <c r="P52">
        <v>0</v>
      </c>
      <c r="Q52" t="s">
        <v>8324</v>
      </c>
      <c r="R52" t="s">
        <v>8327</v>
      </c>
      <c r="S52" s="14">
        <v>42322.025115740747</v>
      </c>
      <c r="T52" s="14">
        <v>42352.025115740747</v>
      </c>
    </row>
    <row r="53" spans="1:20" ht="30" x14ac:dyDescent="0.25">
      <c r="A53">
        <v>4022</v>
      </c>
      <c r="B53" s="3" t="s">
        <v>4018</v>
      </c>
      <c r="C53" s="3" t="s">
        <v>8127</v>
      </c>
      <c r="D53" s="9">
        <v>18000</v>
      </c>
      <c r="E53" s="8">
        <v>12521</v>
      </c>
      <c r="F53" t="s">
        <v>8220</v>
      </c>
      <c r="G53" t="s">
        <v>8223</v>
      </c>
      <c r="H53" t="s">
        <v>8245</v>
      </c>
      <c r="I53">
        <v>1422759240</v>
      </c>
      <c r="J53">
        <v>1418824867</v>
      </c>
      <c r="K53" t="b">
        <v>0</v>
      </c>
      <c r="L53">
        <v>197</v>
      </c>
      <c r="M53" t="b">
        <v>0</v>
      </c>
      <c r="N53" t="s">
        <v>8269</v>
      </c>
      <c r="O53" s="10">
        <v>70</v>
      </c>
      <c r="P53">
        <v>63.56</v>
      </c>
      <c r="Q53" t="s">
        <v>8324</v>
      </c>
      <c r="R53" t="s">
        <v>8327</v>
      </c>
      <c r="S53" s="14">
        <v>41990.584108796291</v>
      </c>
      <c r="T53" s="14">
        <v>42036.120833333334</v>
      </c>
    </row>
    <row r="54" spans="1:20" ht="45" x14ac:dyDescent="0.25">
      <c r="A54">
        <v>3953</v>
      </c>
      <c r="B54" s="3" t="s">
        <v>3950</v>
      </c>
      <c r="C54" s="3" t="s">
        <v>8060</v>
      </c>
      <c r="D54" s="9">
        <v>17600</v>
      </c>
      <c r="E54" s="8">
        <v>0</v>
      </c>
      <c r="F54" t="s">
        <v>8220</v>
      </c>
      <c r="G54" t="s">
        <v>8223</v>
      </c>
      <c r="H54" t="s">
        <v>8245</v>
      </c>
      <c r="I54">
        <v>1469834940</v>
      </c>
      <c r="J54">
        <v>1467162586</v>
      </c>
      <c r="K54" t="b">
        <v>0</v>
      </c>
      <c r="L54" t="s">
        <v>8308</v>
      </c>
      <c r="M54" t="b">
        <v>0</v>
      </c>
      <c r="N54" t="s">
        <v>8269</v>
      </c>
      <c r="O54" s="10">
        <v>0</v>
      </c>
      <c r="P54">
        <v>0</v>
      </c>
      <c r="Q54" t="s">
        <v>8324</v>
      </c>
      <c r="R54" t="s">
        <v>8327</v>
      </c>
      <c r="S54" s="14">
        <v>42550.048449074078</v>
      </c>
      <c r="T54" s="14">
        <v>42580.978472222225</v>
      </c>
    </row>
    <row r="55" spans="1:20" ht="45" x14ac:dyDescent="0.25">
      <c r="A55">
        <v>3274</v>
      </c>
      <c r="B55" s="3" t="s">
        <v>3274</v>
      </c>
      <c r="C55" s="3" t="s">
        <v>7384</v>
      </c>
      <c r="D55" s="9">
        <v>15500</v>
      </c>
      <c r="E55" s="8">
        <v>15705</v>
      </c>
      <c r="F55" t="s">
        <v>8218</v>
      </c>
      <c r="G55" t="s">
        <v>8223</v>
      </c>
      <c r="H55" t="s">
        <v>8245</v>
      </c>
      <c r="I55">
        <v>1458075600</v>
      </c>
      <c r="J55">
        <v>1454259272</v>
      </c>
      <c r="K55" t="b">
        <v>1</v>
      </c>
      <c r="L55">
        <v>286</v>
      </c>
      <c r="M55" t="b">
        <v>1</v>
      </c>
      <c r="N55" t="s">
        <v>8269</v>
      </c>
      <c r="O55" s="10">
        <v>101</v>
      </c>
      <c r="P55">
        <v>54.91</v>
      </c>
      <c r="Q55" t="s">
        <v>8324</v>
      </c>
      <c r="R55" t="s">
        <v>8327</v>
      </c>
      <c r="S55" s="14">
        <v>42400.704537037032</v>
      </c>
      <c r="T55" s="14">
        <v>42444.875</v>
      </c>
    </row>
    <row r="56" spans="1:20" ht="45" x14ac:dyDescent="0.25">
      <c r="A56">
        <v>3187</v>
      </c>
      <c r="B56" s="3" t="s">
        <v>3187</v>
      </c>
      <c r="C56" s="3" t="s">
        <v>7297</v>
      </c>
      <c r="D56" s="9">
        <v>15000</v>
      </c>
      <c r="E56" s="8">
        <v>17444</v>
      </c>
      <c r="F56" t="s">
        <v>8218</v>
      </c>
      <c r="G56" t="s">
        <v>8223</v>
      </c>
      <c r="H56" t="s">
        <v>8245</v>
      </c>
      <c r="I56">
        <v>1407167973</v>
      </c>
      <c r="J56">
        <v>1405439973</v>
      </c>
      <c r="K56" t="b">
        <v>1</v>
      </c>
      <c r="L56">
        <v>244</v>
      </c>
      <c r="M56" t="b">
        <v>1</v>
      </c>
      <c r="N56" t="s">
        <v>8269</v>
      </c>
      <c r="O56" s="10">
        <v>116</v>
      </c>
      <c r="P56">
        <v>71.489999999999995</v>
      </c>
      <c r="Q56" t="s">
        <v>8324</v>
      </c>
      <c r="R56" t="s">
        <v>8327</v>
      </c>
      <c r="S56" s="14">
        <v>41835.666354166664</v>
      </c>
      <c r="T56" s="14">
        <v>41855.666354166664</v>
      </c>
    </row>
    <row r="57" spans="1:20" ht="45" x14ac:dyDescent="0.25">
      <c r="A57">
        <v>3402</v>
      </c>
      <c r="B57" s="3" t="s">
        <v>3401</v>
      </c>
      <c r="C57" s="3" t="s">
        <v>7512</v>
      </c>
      <c r="D57" s="9">
        <v>15000</v>
      </c>
      <c r="E57" s="8">
        <v>16465</v>
      </c>
      <c r="F57" t="s">
        <v>8218</v>
      </c>
      <c r="G57" t="s">
        <v>8223</v>
      </c>
      <c r="H57" t="s">
        <v>8245</v>
      </c>
      <c r="I57">
        <v>1447295460</v>
      </c>
      <c r="J57">
        <v>1444747843</v>
      </c>
      <c r="K57" t="b">
        <v>0</v>
      </c>
      <c r="L57">
        <v>165</v>
      </c>
      <c r="M57" t="b">
        <v>1</v>
      </c>
      <c r="N57" t="s">
        <v>8269</v>
      </c>
      <c r="O57" s="10">
        <v>110</v>
      </c>
      <c r="P57">
        <v>99.79</v>
      </c>
      <c r="Q57" t="s">
        <v>8324</v>
      </c>
      <c r="R57" t="s">
        <v>8327</v>
      </c>
      <c r="S57" s="14">
        <v>42290.61855324074</v>
      </c>
      <c r="T57" s="14">
        <v>42320.104861111111</v>
      </c>
    </row>
    <row r="58" spans="1:20" ht="45" x14ac:dyDescent="0.25">
      <c r="A58">
        <v>3128</v>
      </c>
      <c r="B58" s="3" t="s">
        <v>3128</v>
      </c>
      <c r="C58" s="3" t="s">
        <v>7238</v>
      </c>
      <c r="D58" s="9">
        <v>15000</v>
      </c>
      <c r="E58" s="8">
        <v>16291</v>
      </c>
      <c r="F58" t="s">
        <v>8221</v>
      </c>
      <c r="G58" t="s">
        <v>8223</v>
      </c>
      <c r="H58" t="s">
        <v>8245</v>
      </c>
      <c r="I58">
        <v>1489690141</v>
      </c>
      <c r="J58">
        <v>1487101741</v>
      </c>
      <c r="K58" t="b">
        <v>0</v>
      </c>
      <c r="L58">
        <v>117</v>
      </c>
      <c r="M58" t="b">
        <v>0</v>
      </c>
      <c r="N58" t="s">
        <v>8269</v>
      </c>
      <c r="O58" s="10">
        <v>109</v>
      </c>
      <c r="P58">
        <v>139.24</v>
      </c>
      <c r="Q58" t="s">
        <v>8324</v>
      </c>
      <c r="R58" t="s">
        <v>8327</v>
      </c>
      <c r="S58" s="14">
        <v>42780.825706018513</v>
      </c>
      <c r="T58" s="14">
        <v>42810.784039351856</v>
      </c>
    </row>
    <row r="59" spans="1:20" ht="45" x14ac:dyDescent="0.25">
      <c r="A59">
        <v>3304</v>
      </c>
      <c r="B59" s="3" t="s">
        <v>3304</v>
      </c>
      <c r="C59" s="3" t="s">
        <v>7414</v>
      </c>
      <c r="D59" s="9">
        <v>15000</v>
      </c>
      <c r="E59" s="8">
        <v>15677.5</v>
      </c>
      <c r="F59" t="s">
        <v>8218</v>
      </c>
      <c r="G59" t="s">
        <v>8223</v>
      </c>
      <c r="H59" t="s">
        <v>8245</v>
      </c>
      <c r="I59">
        <v>1482418752</v>
      </c>
      <c r="J59">
        <v>1479826752</v>
      </c>
      <c r="K59" t="b">
        <v>0</v>
      </c>
      <c r="L59">
        <v>175</v>
      </c>
      <c r="M59" t="b">
        <v>1</v>
      </c>
      <c r="N59" t="s">
        <v>8269</v>
      </c>
      <c r="O59" s="10">
        <v>105</v>
      </c>
      <c r="P59">
        <v>89.59</v>
      </c>
      <c r="Q59" t="s">
        <v>8324</v>
      </c>
      <c r="R59" t="s">
        <v>8327</v>
      </c>
      <c r="S59" s="14">
        <v>42696.624444444446</v>
      </c>
      <c r="T59" s="14">
        <v>42726.624444444446</v>
      </c>
    </row>
    <row r="60" spans="1:20" ht="45" x14ac:dyDescent="0.25">
      <c r="A60">
        <v>3411</v>
      </c>
      <c r="B60" s="3" t="s">
        <v>3410</v>
      </c>
      <c r="C60" s="3" t="s">
        <v>7521</v>
      </c>
      <c r="D60" s="9">
        <v>15000</v>
      </c>
      <c r="E60" s="8">
        <v>15535</v>
      </c>
      <c r="F60" t="s">
        <v>8218</v>
      </c>
      <c r="G60" t="s">
        <v>8223</v>
      </c>
      <c r="H60" t="s">
        <v>8245</v>
      </c>
      <c r="I60">
        <v>1444264372</v>
      </c>
      <c r="J60">
        <v>1442536372</v>
      </c>
      <c r="K60" t="b">
        <v>0</v>
      </c>
      <c r="L60">
        <v>78</v>
      </c>
      <c r="M60" t="b">
        <v>1</v>
      </c>
      <c r="N60" t="s">
        <v>8269</v>
      </c>
      <c r="O60" s="10">
        <v>104</v>
      </c>
      <c r="P60">
        <v>199.17</v>
      </c>
      <c r="Q60" t="s">
        <v>8324</v>
      </c>
      <c r="R60" t="s">
        <v>8327</v>
      </c>
      <c r="S60" s="14">
        <v>42265.022824074069</v>
      </c>
      <c r="T60" s="14">
        <v>42285.022824074069</v>
      </c>
    </row>
    <row r="61" spans="1:20" ht="45" x14ac:dyDescent="0.25">
      <c r="A61">
        <v>3235</v>
      </c>
      <c r="B61" s="3" t="s">
        <v>3235</v>
      </c>
      <c r="C61" s="3" t="s">
        <v>7345</v>
      </c>
      <c r="D61" s="9">
        <v>15000</v>
      </c>
      <c r="E61" s="8">
        <v>15481</v>
      </c>
      <c r="F61" t="s">
        <v>8218</v>
      </c>
      <c r="G61" t="s">
        <v>8223</v>
      </c>
      <c r="H61" t="s">
        <v>8245</v>
      </c>
      <c r="I61">
        <v>1467361251</v>
      </c>
      <c r="J61">
        <v>1464769251</v>
      </c>
      <c r="K61" t="b">
        <v>1</v>
      </c>
      <c r="L61">
        <v>181</v>
      </c>
      <c r="M61" t="b">
        <v>1</v>
      </c>
      <c r="N61" t="s">
        <v>8269</v>
      </c>
      <c r="O61" s="10">
        <v>103</v>
      </c>
      <c r="P61">
        <v>85.53</v>
      </c>
      <c r="Q61" t="s">
        <v>8324</v>
      </c>
      <c r="R61" t="s">
        <v>8327</v>
      </c>
      <c r="S61" s="14">
        <v>42522.347812499997</v>
      </c>
      <c r="T61" s="14">
        <v>42552.347812499997</v>
      </c>
    </row>
    <row r="62" spans="1:20" ht="45" x14ac:dyDescent="0.25">
      <c r="A62">
        <v>1293</v>
      </c>
      <c r="B62" s="3" t="s">
        <v>1294</v>
      </c>
      <c r="C62" s="3" t="s">
        <v>5403</v>
      </c>
      <c r="D62" s="9">
        <v>15000</v>
      </c>
      <c r="E62" s="8">
        <v>15335</v>
      </c>
      <c r="F62" t="s">
        <v>8218</v>
      </c>
      <c r="G62" t="s">
        <v>8223</v>
      </c>
      <c r="H62" t="s">
        <v>8245</v>
      </c>
      <c r="I62">
        <v>1447523371</v>
      </c>
      <c r="J62">
        <v>1444927771</v>
      </c>
      <c r="K62" t="b">
        <v>0</v>
      </c>
      <c r="L62">
        <v>120</v>
      </c>
      <c r="M62" t="b">
        <v>1</v>
      </c>
      <c r="N62" t="s">
        <v>8269</v>
      </c>
      <c r="O62" s="10">
        <v>102</v>
      </c>
      <c r="P62">
        <v>127.79</v>
      </c>
      <c r="Q62" t="s">
        <v>8324</v>
      </c>
      <c r="R62" t="s">
        <v>8327</v>
      </c>
      <c r="S62" s="14">
        <v>42292.701053240744</v>
      </c>
      <c r="T62" s="14">
        <v>42322.742719907401</v>
      </c>
    </row>
    <row r="63" spans="1:20" ht="30" x14ac:dyDescent="0.25">
      <c r="A63">
        <v>3338</v>
      </c>
      <c r="B63" s="3" t="s">
        <v>3338</v>
      </c>
      <c r="C63" s="3" t="s">
        <v>7448</v>
      </c>
      <c r="D63" s="9">
        <v>15000</v>
      </c>
      <c r="E63" s="8">
        <v>15327</v>
      </c>
      <c r="F63" t="s">
        <v>8218</v>
      </c>
      <c r="G63" t="s">
        <v>8223</v>
      </c>
      <c r="H63" t="s">
        <v>8245</v>
      </c>
      <c r="I63">
        <v>1487944080</v>
      </c>
      <c r="J63">
        <v>1486129680</v>
      </c>
      <c r="K63" t="b">
        <v>0</v>
      </c>
      <c r="L63">
        <v>112</v>
      </c>
      <c r="M63" t="b">
        <v>1</v>
      </c>
      <c r="N63" t="s">
        <v>8269</v>
      </c>
      <c r="O63" s="10">
        <v>102</v>
      </c>
      <c r="P63">
        <v>136.85</v>
      </c>
      <c r="Q63" t="s">
        <v>8324</v>
      </c>
      <c r="R63" t="s">
        <v>8327</v>
      </c>
      <c r="S63" s="14">
        <v>42769.574999999997</v>
      </c>
      <c r="T63" s="14">
        <v>42790.574999999997</v>
      </c>
    </row>
    <row r="64" spans="1:20" ht="45" x14ac:dyDescent="0.25">
      <c r="A64">
        <v>3267</v>
      </c>
      <c r="B64" s="3" t="s">
        <v>3267</v>
      </c>
      <c r="C64" s="3" t="s">
        <v>7377</v>
      </c>
      <c r="D64" s="9">
        <v>15000</v>
      </c>
      <c r="E64" s="8">
        <v>15315</v>
      </c>
      <c r="F64" t="s">
        <v>8218</v>
      </c>
      <c r="G64" t="s">
        <v>8223</v>
      </c>
      <c r="H64" t="s">
        <v>8245</v>
      </c>
      <c r="I64">
        <v>1437156660</v>
      </c>
      <c r="J64">
        <v>1434564660</v>
      </c>
      <c r="K64" t="b">
        <v>1</v>
      </c>
      <c r="L64">
        <v>288</v>
      </c>
      <c r="M64" t="b">
        <v>1</v>
      </c>
      <c r="N64" t="s">
        <v>8269</v>
      </c>
      <c r="O64" s="10">
        <v>102</v>
      </c>
      <c r="P64">
        <v>53.18</v>
      </c>
      <c r="Q64" t="s">
        <v>8324</v>
      </c>
      <c r="R64" t="s">
        <v>8327</v>
      </c>
      <c r="S64" s="14">
        <v>42172.757638888885</v>
      </c>
      <c r="T64" s="14">
        <v>42202.757638888885</v>
      </c>
    </row>
    <row r="65" spans="1:20" ht="45" x14ac:dyDescent="0.25">
      <c r="A65">
        <v>3286</v>
      </c>
      <c r="B65" s="3" t="s">
        <v>3286</v>
      </c>
      <c r="C65" s="3" t="s">
        <v>7396</v>
      </c>
      <c r="D65" s="9">
        <v>15000</v>
      </c>
      <c r="E65" s="8">
        <v>15265</v>
      </c>
      <c r="F65" t="s">
        <v>8218</v>
      </c>
      <c r="G65" t="s">
        <v>8223</v>
      </c>
      <c r="H65" t="s">
        <v>8245</v>
      </c>
      <c r="I65">
        <v>1471291782</v>
      </c>
      <c r="J65">
        <v>1468699782</v>
      </c>
      <c r="K65" t="b">
        <v>0</v>
      </c>
      <c r="L65">
        <v>122</v>
      </c>
      <c r="M65" t="b">
        <v>1</v>
      </c>
      <c r="N65" t="s">
        <v>8269</v>
      </c>
      <c r="O65" s="10">
        <v>102</v>
      </c>
      <c r="P65">
        <v>125.12</v>
      </c>
      <c r="Q65" t="s">
        <v>8324</v>
      </c>
      <c r="R65" t="s">
        <v>8327</v>
      </c>
      <c r="S65" s="14">
        <v>42567.840069444443</v>
      </c>
      <c r="T65" s="14">
        <v>42597.840069444443</v>
      </c>
    </row>
    <row r="66" spans="1:20" ht="30" x14ac:dyDescent="0.25">
      <c r="A66">
        <v>3220</v>
      </c>
      <c r="B66" s="3" t="s">
        <v>3220</v>
      </c>
      <c r="C66" s="3" t="s">
        <v>7330</v>
      </c>
      <c r="D66" s="9">
        <v>15000</v>
      </c>
      <c r="E66" s="8">
        <v>15126</v>
      </c>
      <c r="F66" t="s">
        <v>8218</v>
      </c>
      <c r="G66" t="s">
        <v>8223</v>
      </c>
      <c r="H66" t="s">
        <v>8245</v>
      </c>
      <c r="I66">
        <v>1489352400</v>
      </c>
      <c r="J66">
        <v>1486411204</v>
      </c>
      <c r="K66" t="b">
        <v>1</v>
      </c>
      <c r="L66">
        <v>59</v>
      </c>
      <c r="M66" t="b">
        <v>1</v>
      </c>
      <c r="N66" t="s">
        <v>8269</v>
      </c>
      <c r="O66" s="10">
        <v>101</v>
      </c>
      <c r="P66">
        <v>256.37</v>
      </c>
      <c r="Q66" t="s">
        <v>8324</v>
      </c>
      <c r="R66" t="s">
        <v>8327</v>
      </c>
      <c r="S66" s="14">
        <v>42772.833379629628</v>
      </c>
      <c r="T66" s="14">
        <v>42806.875</v>
      </c>
    </row>
    <row r="67" spans="1:20" ht="45" x14ac:dyDescent="0.25">
      <c r="A67">
        <v>2868</v>
      </c>
      <c r="B67" s="3" t="s">
        <v>2868</v>
      </c>
      <c r="C67" s="3" t="s">
        <v>6978</v>
      </c>
      <c r="D67" s="9">
        <v>15000</v>
      </c>
      <c r="E67" s="8">
        <v>6301.76</v>
      </c>
      <c r="F67" t="s">
        <v>8220</v>
      </c>
      <c r="G67" t="s">
        <v>8223</v>
      </c>
      <c r="H67" t="s">
        <v>8245</v>
      </c>
      <c r="I67">
        <v>1475697054</v>
      </c>
      <c r="J67">
        <v>1473105054</v>
      </c>
      <c r="K67" t="b">
        <v>0</v>
      </c>
      <c r="L67">
        <v>60</v>
      </c>
      <c r="M67" t="b">
        <v>0</v>
      </c>
      <c r="N67" t="s">
        <v>8269</v>
      </c>
      <c r="O67" s="10">
        <v>42</v>
      </c>
      <c r="P67">
        <v>105.03</v>
      </c>
      <c r="Q67" t="s">
        <v>8324</v>
      </c>
      <c r="R67" t="s">
        <v>8327</v>
      </c>
      <c r="S67" s="14">
        <v>42618.827013888891</v>
      </c>
      <c r="T67" s="14">
        <v>42648.827013888891</v>
      </c>
    </row>
    <row r="68" spans="1:20" ht="45" x14ac:dyDescent="0.25">
      <c r="A68">
        <v>3890</v>
      </c>
      <c r="B68" s="3" t="s">
        <v>3887</v>
      </c>
      <c r="C68" s="3" t="s">
        <v>7998</v>
      </c>
      <c r="D68" s="9">
        <v>15000</v>
      </c>
      <c r="E68" s="8">
        <v>2524</v>
      </c>
      <c r="F68" t="s">
        <v>8220</v>
      </c>
      <c r="G68" t="s">
        <v>8223</v>
      </c>
      <c r="H68" t="s">
        <v>8245</v>
      </c>
      <c r="I68">
        <v>1439662344</v>
      </c>
      <c r="J68">
        <v>1434478344</v>
      </c>
      <c r="K68" t="b">
        <v>0</v>
      </c>
      <c r="L68">
        <v>8</v>
      </c>
      <c r="M68" t="b">
        <v>0</v>
      </c>
      <c r="N68" t="s">
        <v>8269</v>
      </c>
      <c r="O68" s="10">
        <v>17</v>
      </c>
      <c r="P68">
        <v>315.5</v>
      </c>
      <c r="Q68" t="s">
        <v>8324</v>
      </c>
      <c r="R68" t="s">
        <v>8327</v>
      </c>
      <c r="S68" s="14">
        <v>42171.758611111116</v>
      </c>
      <c r="T68" s="14">
        <v>42231.758611111116</v>
      </c>
    </row>
    <row r="69" spans="1:20" ht="45" x14ac:dyDescent="0.25">
      <c r="A69">
        <v>3924</v>
      </c>
      <c r="B69" s="3" t="s">
        <v>3921</v>
      </c>
      <c r="C69" s="3" t="s">
        <v>8032</v>
      </c>
      <c r="D69" s="9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 s="10">
        <v>15</v>
      </c>
      <c r="P69">
        <v>57.25</v>
      </c>
      <c r="Q69" t="s">
        <v>8324</v>
      </c>
      <c r="R69" t="s">
        <v>8327</v>
      </c>
      <c r="S69" s="14">
        <v>41786.959745370368</v>
      </c>
      <c r="T69" s="14">
        <v>41816.959745370368</v>
      </c>
    </row>
    <row r="70" spans="1:20" ht="45" x14ac:dyDescent="0.25">
      <c r="A70">
        <v>4077</v>
      </c>
      <c r="B70" s="3" t="s">
        <v>4073</v>
      </c>
      <c r="C70" s="3" t="s">
        <v>8180</v>
      </c>
      <c r="D70" s="9">
        <v>15000</v>
      </c>
      <c r="E70" s="8">
        <v>1335</v>
      </c>
      <c r="F70" t="s">
        <v>8220</v>
      </c>
      <c r="G70" t="s">
        <v>8223</v>
      </c>
      <c r="H70" t="s">
        <v>8245</v>
      </c>
      <c r="I70">
        <v>1482339794</v>
      </c>
      <c r="J70">
        <v>1479747794</v>
      </c>
      <c r="K70" t="b">
        <v>0</v>
      </c>
      <c r="L70">
        <v>6</v>
      </c>
      <c r="M70" t="b">
        <v>0</v>
      </c>
      <c r="N70" t="s">
        <v>8269</v>
      </c>
      <c r="O70" s="10">
        <v>9</v>
      </c>
      <c r="P70">
        <v>222.5</v>
      </c>
      <c r="Q70" t="s">
        <v>8324</v>
      </c>
      <c r="R70" t="s">
        <v>8327</v>
      </c>
      <c r="S70" s="14">
        <v>42695.7105787037</v>
      </c>
      <c r="T70" s="14">
        <v>42725.7105787037</v>
      </c>
    </row>
    <row r="71" spans="1:20" ht="45" x14ac:dyDescent="0.25">
      <c r="A71">
        <v>3894</v>
      </c>
      <c r="B71" s="3" t="s">
        <v>3891</v>
      </c>
      <c r="C71" s="3" t="s">
        <v>8002</v>
      </c>
      <c r="D71" s="9">
        <v>15000</v>
      </c>
      <c r="E71" s="8">
        <v>520</v>
      </c>
      <c r="F71" t="s">
        <v>8220</v>
      </c>
      <c r="G71" t="s">
        <v>8223</v>
      </c>
      <c r="H71" t="s">
        <v>8245</v>
      </c>
      <c r="I71">
        <v>1481000340</v>
      </c>
      <c r="J71">
        <v>1478386812</v>
      </c>
      <c r="K71" t="b">
        <v>0</v>
      </c>
      <c r="L71">
        <v>11</v>
      </c>
      <c r="M71" t="b">
        <v>0</v>
      </c>
      <c r="N71" t="s">
        <v>8269</v>
      </c>
      <c r="O71" s="10">
        <v>3</v>
      </c>
      <c r="P71">
        <v>47.27</v>
      </c>
      <c r="Q71" t="s">
        <v>8324</v>
      </c>
      <c r="R71" t="s">
        <v>8327</v>
      </c>
      <c r="S71" s="14">
        <v>42679.958472222221</v>
      </c>
      <c r="T71" s="14">
        <v>42710.207638888889</v>
      </c>
    </row>
    <row r="72" spans="1:20" ht="30" x14ac:dyDescent="0.25">
      <c r="A72">
        <v>4021</v>
      </c>
      <c r="B72" s="3" t="s">
        <v>4017</v>
      </c>
      <c r="C72" s="3" t="s">
        <v>8126</v>
      </c>
      <c r="D72" s="9">
        <v>15000</v>
      </c>
      <c r="E72" s="8">
        <v>125</v>
      </c>
      <c r="F72" t="s">
        <v>8220</v>
      </c>
      <c r="G72" t="s">
        <v>8223</v>
      </c>
      <c r="H72" t="s">
        <v>8245</v>
      </c>
      <c r="I72">
        <v>1414360358</v>
      </c>
      <c r="J72">
        <v>1409176358</v>
      </c>
      <c r="K72" t="b">
        <v>0</v>
      </c>
      <c r="L72">
        <v>2</v>
      </c>
      <c r="M72" t="b">
        <v>0</v>
      </c>
      <c r="N72" t="s">
        <v>8269</v>
      </c>
      <c r="O72" s="10">
        <v>1</v>
      </c>
      <c r="P72">
        <v>62.5</v>
      </c>
      <c r="Q72" t="s">
        <v>8324</v>
      </c>
      <c r="R72" t="s">
        <v>8327</v>
      </c>
      <c r="S72" s="14">
        <v>41878.911550925928</v>
      </c>
      <c r="T72" s="14">
        <v>41938.911550925928</v>
      </c>
    </row>
    <row r="73" spans="1:20" ht="45" x14ac:dyDescent="0.25">
      <c r="A73">
        <v>4066</v>
      </c>
      <c r="B73" s="3" t="s">
        <v>4062</v>
      </c>
      <c r="C73" s="3" t="s">
        <v>8170</v>
      </c>
      <c r="D73" s="9">
        <v>15000</v>
      </c>
      <c r="E73" s="8">
        <v>25</v>
      </c>
      <c r="F73" t="s">
        <v>8220</v>
      </c>
      <c r="G73" t="s">
        <v>8223</v>
      </c>
      <c r="H73" t="s">
        <v>8245</v>
      </c>
      <c r="I73">
        <v>1463619388</v>
      </c>
      <c r="J73">
        <v>1461027388</v>
      </c>
      <c r="K73" t="b">
        <v>0</v>
      </c>
      <c r="L73">
        <v>1</v>
      </c>
      <c r="M73" t="b">
        <v>0</v>
      </c>
      <c r="N73" t="s">
        <v>8269</v>
      </c>
      <c r="O73" s="10">
        <v>0</v>
      </c>
      <c r="P73">
        <v>25</v>
      </c>
      <c r="Q73" t="s">
        <v>8324</v>
      </c>
      <c r="R73" t="s">
        <v>8327</v>
      </c>
      <c r="S73" s="14">
        <v>42479.039212962962</v>
      </c>
      <c r="T73" s="14">
        <v>42509.039212962962</v>
      </c>
    </row>
    <row r="74" spans="1:20" ht="45" x14ac:dyDescent="0.25">
      <c r="A74">
        <v>3970</v>
      </c>
      <c r="B74" s="3" t="s">
        <v>3967</v>
      </c>
      <c r="C74" s="3" t="s">
        <v>8077</v>
      </c>
      <c r="D74" s="9">
        <v>15000</v>
      </c>
      <c r="E74" s="8">
        <v>11</v>
      </c>
      <c r="F74" t="s">
        <v>8220</v>
      </c>
      <c r="G74" t="s">
        <v>8223</v>
      </c>
      <c r="H74" t="s">
        <v>8245</v>
      </c>
      <c r="I74">
        <v>1460925811</v>
      </c>
      <c r="J74">
        <v>1458333811</v>
      </c>
      <c r="K74" t="b">
        <v>0</v>
      </c>
      <c r="L74">
        <v>2</v>
      </c>
      <c r="M74" t="b">
        <v>0</v>
      </c>
      <c r="N74" t="s">
        <v>8269</v>
      </c>
      <c r="O74" s="10">
        <v>0</v>
      </c>
      <c r="P74">
        <v>5.5</v>
      </c>
      <c r="Q74" t="s">
        <v>8324</v>
      </c>
      <c r="R74" t="s">
        <v>8327</v>
      </c>
      <c r="S74" s="14">
        <v>42447.863553240735</v>
      </c>
      <c r="T74" s="14">
        <v>42477.863553240735</v>
      </c>
    </row>
    <row r="75" spans="1:20" ht="45" x14ac:dyDescent="0.25">
      <c r="A75">
        <v>3912</v>
      </c>
      <c r="B75" s="3" t="s">
        <v>3909</v>
      </c>
      <c r="C75" s="3" t="s">
        <v>8020</v>
      </c>
      <c r="D75" s="9">
        <v>15000</v>
      </c>
      <c r="E75" s="8">
        <v>1</v>
      </c>
      <c r="F75" t="s">
        <v>8220</v>
      </c>
      <c r="G75" t="s">
        <v>8223</v>
      </c>
      <c r="H75" t="s">
        <v>8245</v>
      </c>
      <c r="I75">
        <v>1429936500</v>
      </c>
      <c r="J75">
        <v>1424759330</v>
      </c>
      <c r="K75" t="b">
        <v>0</v>
      </c>
      <c r="L75">
        <v>1</v>
      </c>
      <c r="M75" t="b">
        <v>0</v>
      </c>
      <c r="N75" t="s">
        <v>8269</v>
      </c>
      <c r="O75" s="10">
        <v>0</v>
      </c>
      <c r="P75">
        <v>1</v>
      </c>
      <c r="Q75" t="s">
        <v>8324</v>
      </c>
      <c r="R75" t="s">
        <v>8327</v>
      </c>
      <c r="S75" s="14">
        <v>42059.270023148143</v>
      </c>
      <c r="T75" s="14">
        <v>42119.190972222219</v>
      </c>
    </row>
    <row r="76" spans="1:20" ht="45" x14ac:dyDescent="0.25">
      <c r="A76">
        <v>2912</v>
      </c>
      <c r="B76" s="3" t="s">
        <v>2912</v>
      </c>
      <c r="C76" s="3" t="s">
        <v>7022</v>
      </c>
      <c r="D76" s="9">
        <v>14440</v>
      </c>
      <c r="E76" s="8">
        <v>2030</v>
      </c>
      <c r="F76" t="s">
        <v>8220</v>
      </c>
      <c r="G76" t="s">
        <v>8223</v>
      </c>
      <c r="H76" t="s">
        <v>8245</v>
      </c>
      <c r="I76">
        <v>1452827374</v>
      </c>
      <c r="J76">
        <v>1450235374</v>
      </c>
      <c r="K76" t="b">
        <v>0</v>
      </c>
      <c r="L76">
        <v>26</v>
      </c>
      <c r="M76" t="b">
        <v>0</v>
      </c>
      <c r="N76" t="s">
        <v>8269</v>
      </c>
      <c r="O76" s="10">
        <v>14</v>
      </c>
      <c r="P76">
        <v>78.08</v>
      </c>
      <c r="Q76" t="s">
        <v>8324</v>
      </c>
      <c r="R76" t="s">
        <v>8327</v>
      </c>
      <c r="S76" s="14">
        <v>42354.131643518514</v>
      </c>
      <c r="T76" s="14">
        <v>42384.131643518514</v>
      </c>
    </row>
    <row r="77" spans="1:20" ht="45" x14ac:dyDescent="0.25">
      <c r="A77">
        <v>3971</v>
      </c>
      <c r="B77" s="3" t="s">
        <v>3968</v>
      </c>
      <c r="C77" s="3" t="s">
        <v>8078</v>
      </c>
      <c r="D77" s="9">
        <v>14000</v>
      </c>
      <c r="E77" s="8">
        <v>136</v>
      </c>
      <c r="F77" t="s">
        <v>8220</v>
      </c>
      <c r="G77" t="s">
        <v>8223</v>
      </c>
      <c r="H77" t="s">
        <v>8245</v>
      </c>
      <c r="I77">
        <v>1405947126</v>
      </c>
      <c r="J77">
        <v>1403355126</v>
      </c>
      <c r="K77" t="b">
        <v>0</v>
      </c>
      <c r="L77">
        <v>6</v>
      </c>
      <c r="M77" t="b">
        <v>0</v>
      </c>
      <c r="N77" t="s">
        <v>8269</v>
      </c>
      <c r="O77" s="10">
        <v>1</v>
      </c>
      <c r="P77">
        <v>22.67</v>
      </c>
      <c r="Q77" t="s">
        <v>8324</v>
      </c>
      <c r="R77" t="s">
        <v>8327</v>
      </c>
      <c r="S77" s="14">
        <v>41811.536180555559</v>
      </c>
      <c r="T77" s="14">
        <v>41841.536180555559</v>
      </c>
    </row>
    <row r="78" spans="1:20" ht="45" x14ac:dyDescent="0.25">
      <c r="A78">
        <v>4034</v>
      </c>
      <c r="B78" s="3" t="s">
        <v>4030</v>
      </c>
      <c r="C78" s="3" t="s">
        <v>8139</v>
      </c>
      <c r="D78" s="9">
        <v>13500</v>
      </c>
      <c r="E78" s="8">
        <v>200</v>
      </c>
      <c r="F78" t="s">
        <v>8220</v>
      </c>
      <c r="G78" t="s">
        <v>8223</v>
      </c>
      <c r="H78" t="s">
        <v>8245</v>
      </c>
      <c r="I78">
        <v>1428097450</v>
      </c>
      <c r="J78">
        <v>1425509050</v>
      </c>
      <c r="K78" t="b">
        <v>0</v>
      </c>
      <c r="L78">
        <v>2</v>
      </c>
      <c r="M78" t="b">
        <v>0</v>
      </c>
      <c r="N78" t="s">
        <v>8269</v>
      </c>
      <c r="O78" s="10">
        <v>1</v>
      </c>
      <c r="P78">
        <v>100</v>
      </c>
      <c r="Q78" t="s">
        <v>8324</v>
      </c>
      <c r="R78" t="s">
        <v>8327</v>
      </c>
      <c r="S78" s="14">
        <v>42067.947337962964</v>
      </c>
      <c r="T78" s="14">
        <v>42097.905671296292</v>
      </c>
    </row>
    <row r="79" spans="1:20" ht="45" x14ac:dyDescent="0.25">
      <c r="A79">
        <v>3163</v>
      </c>
      <c r="B79" s="3" t="s">
        <v>3163</v>
      </c>
      <c r="C79" s="3" t="s">
        <v>7273</v>
      </c>
      <c r="D79" s="9">
        <v>13000</v>
      </c>
      <c r="E79" s="8">
        <v>14450</v>
      </c>
      <c r="F79" t="s">
        <v>8218</v>
      </c>
      <c r="G79" t="s">
        <v>8223</v>
      </c>
      <c r="H79" t="s">
        <v>8245</v>
      </c>
      <c r="I79">
        <v>1402855525</v>
      </c>
      <c r="J79">
        <v>1400263525</v>
      </c>
      <c r="K79" t="b">
        <v>1</v>
      </c>
      <c r="L79">
        <v>72</v>
      </c>
      <c r="M79" t="b">
        <v>1</v>
      </c>
      <c r="N79" t="s">
        <v>8269</v>
      </c>
      <c r="O79" s="10">
        <v>111</v>
      </c>
      <c r="P79">
        <v>200.69</v>
      </c>
      <c r="Q79" t="s">
        <v>8324</v>
      </c>
      <c r="R79" t="s">
        <v>8327</v>
      </c>
      <c r="S79" s="14">
        <v>41775.753761574073</v>
      </c>
      <c r="T79" s="14">
        <v>41805.753761574073</v>
      </c>
    </row>
    <row r="80" spans="1:20" ht="45" x14ac:dyDescent="0.25">
      <c r="A80">
        <v>3848</v>
      </c>
      <c r="B80" s="3" t="s">
        <v>3845</v>
      </c>
      <c r="C80" s="3" t="s">
        <v>7957</v>
      </c>
      <c r="D80" s="9">
        <v>13000</v>
      </c>
      <c r="E80" s="8">
        <v>2129</v>
      </c>
      <c r="F80" t="s">
        <v>8220</v>
      </c>
      <c r="G80" t="s">
        <v>8223</v>
      </c>
      <c r="H80" t="s">
        <v>8245</v>
      </c>
      <c r="I80">
        <v>1445196989</v>
      </c>
      <c r="J80">
        <v>1442604989</v>
      </c>
      <c r="K80" t="b">
        <v>1</v>
      </c>
      <c r="L80">
        <v>43</v>
      </c>
      <c r="M80" t="b">
        <v>0</v>
      </c>
      <c r="N80" t="s">
        <v>8269</v>
      </c>
      <c r="O80" s="10">
        <v>16</v>
      </c>
      <c r="P80">
        <v>49.51</v>
      </c>
      <c r="Q80" t="s">
        <v>8324</v>
      </c>
      <c r="R80" t="s">
        <v>8327</v>
      </c>
      <c r="S80" s="14">
        <v>42265.817002314812</v>
      </c>
      <c r="T80" s="14">
        <v>42295.817002314812</v>
      </c>
    </row>
    <row r="81" spans="1:23" ht="45" x14ac:dyDescent="0.25">
      <c r="A81">
        <v>2862</v>
      </c>
      <c r="B81" s="3" t="s">
        <v>2862</v>
      </c>
      <c r="C81" s="3" t="s">
        <v>6972</v>
      </c>
      <c r="D81" s="9">
        <v>12700</v>
      </c>
      <c r="E81" s="8">
        <v>55</v>
      </c>
      <c r="F81" t="s">
        <v>8220</v>
      </c>
      <c r="G81" t="s">
        <v>8223</v>
      </c>
      <c r="H81" t="s">
        <v>8245</v>
      </c>
      <c r="I81">
        <v>1403636229</v>
      </c>
      <c r="J81">
        <v>1401044229</v>
      </c>
      <c r="K81" t="b">
        <v>0</v>
      </c>
      <c r="L81">
        <v>3</v>
      </c>
      <c r="M81" t="b">
        <v>0</v>
      </c>
      <c r="N81" t="s">
        <v>8269</v>
      </c>
      <c r="O81" s="10">
        <v>0</v>
      </c>
      <c r="P81">
        <v>18.329999999999998</v>
      </c>
      <c r="Q81" t="s">
        <v>8324</v>
      </c>
      <c r="R81" t="s">
        <v>8327</v>
      </c>
      <c r="S81" s="14">
        <v>41784.789687500001</v>
      </c>
      <c r="T81" s="14">
        <v>41814.789687500001</v>
      </c>
    </row>
    <row r="82" spans="1:23" ht="30" x14ac:dyDescent="0.25">
      <c r="A82">
        <v>3262</v>
      </c>
      <c r="B82" s="3" t="s">
        <v>3262</v>
      </c>
      <c r="C82" s="3" t="s">
        <v>7372</v>
      </c>
      <c r="D82" s="9">
        <v>12200</v>
      </c>
      <c r="E82" s="8">
        <v>12571</v>
      </c>
      <c r="F82" t="s">
        <v>8218</v>
      </c>
      <c r="G82" t="s">
        <v>8223</v>
      </c>
      <c r="H82" t="s">
        <v>8245</v>
      </c>
      <c r="I82">
        <v>1419220800</v>
      </c>
      <c r="J82">
        <v>1416555262</v>
      </c>
      <c r="K82" t="b">
        <v>1</v>
      </c>
      <c r="L82">
        <v>134</v>
      </c>
      <c r="M82" t="b">
        <v>1</v>
      </c>
      <c r="N82" t="s">
        <v>8269</v>
      </c>
      <c r="O82" s="10">
        <v>103</v>
      </c>
      <c r="P82">
        <v>93.81</v>
      </c>
      <c r="Q82" t="s">
        <v>8324</v>
      </c>
      <c r="R82" t="s">
        <v>8327</v>
      </c>
      <c r="S82" s="14">
        <v>41964.315532407403</v>
      </c>
      <c r="T82" s="14">
        <v>41995.166666666672</v>
      </c>
    </row>
    <row r="83" spans="1:23" ht="30" x14ac:dyDescent="0.25">
      <c r="A83">
        <v>3677</v>
      </c>
      <c r="B83" s="3" t="s">
        <v>3674</v>
      </c>
      <c r="C83" s="3" t="s">
        <v>7787</v>
      </c>
      <c r="D83" s="9">
        <v>12000</v>
      </c>
      <c r="E83" s="8">
        <v>12348.5</v>
      </c>
      <c r="F83" t="s">
        <v>8218</v>
      </c>
      <c r="G83" t="s">
        <v>8223</v>
      </c>
      <c r="H83" t="s">
        <v>8245</v>
      </c>
      <c r="I83">
        <v>1404359940</v>
      </c>
      <c r="J83">
        <v>1402580818</v>
      </c>
      <c r="K83" t="b">
        <v>0</v>
      </c>
      <c r="L83">
        <v>199</v>
      </c>
      <c r="M83" t="b">
        <v>1</v>
      </c>
      <c r="N83" t="s">
        <v>8269</v>
      </c>
      <c r="O83" s="10">
        <v>103</v>
      </c>
      <c r="P83">
        <v>62.05</v>
      </c>
      <c r="Q83" t="s">
        <v>8324</v>
      </c>
      <c r="R83" t="s">
        <v>8327</v>
      </c>
      <c r="S83" s="14">
        <v>41802.574282407404</v>
      </c>
      <c r="T83" s="14">
        <v>41823.165972222225</v>
      </c>
    </row>
    <row r="84" spans="1:23" ht="30" x14ac:dyDescent="0.25">
      <c r="A84">
        <v>3248</v>
      </c>
      <c r="B84" s="3" t="s">
        <v>3248</v>
      </c>
      <c r="C84" s="3" t="s">
        <v>7358</v>
      </c>
      <c r="D84" s="9">
        <v>12000</v>
      </c>
      <c r="E84" s="8">
        <v>12095</v>
      </c>
      <c r="F84" t="s">
        <v>8218</v>
      </c>
      <c r="G84" t="s">
        <v>8223</v>
      </c>
      <c r="H84" t="s">
        <v>8245</v>
      </c>
      <c r="I84">
        <v>1428178757</v>
      </c>
      <c r="J84">
        <v>1425590357</v>
      </c>
      <c r="K84" t="b">
        <v>1</v>
      </c>
      <c r="L84">
        <v>200</v>
      </c>
      <c r="M84" t="b">
        <v>1</v>
      </c>
      <c r="N84" t="s">
        <v>8269</v>
      </c>
      <c r="O84" s="10">
        <v>101</v>
      </c>
      <c r="P84">
        <v>60.48</v>
      </c>
      <c r="Q84" t="s">
        <v>8324</v>
      </c>
      <c r="R84" t="s">
        <v>8327</v>
      </c>
      <c r="S84" s="14">
        <v>42068.888391203705</v>
      </c>
      <c r="T84" s="14">
        <v>42098.846724537041</v>
      </c>
    </row>
    <row r="85" spans="1:23" ht="45" x14ac:dyDescent="0.25">
      <c r="A85">
        <v>525</v>
      </c>
      <c r="B85" s="3" t="s">
        <v>526</v>
      </c>
      <c r="C85" s="3" t="s">
        <v>4635</v>
      </c>
      <c r="D85" s="9">
        <v>12000</v>
      </c>
      <c r="E85" s="8">
        <v>12000</v>
      </c>
      <c r="F85" t="s">
        <v>8218</v>
      </c>
      <c r="G85" t="s">
        <v>8223</v>
      </c>
      <c r="H85" t="s">
        <v>8245</v>
      </c>
      <c r="I85">
        <v>1410601041</v>
      </c>
      <c r="J85">
        <v>1406713041</v>
      </c>
      <c r="K85" t="b">
        <v>0</v>
      </c>
      <c r="L85">
        <v>12</v>
      </c>
      <c r="M85" t="b">
        <v>1</v>
      </c>
      <c r="N85" t="s">
        <v>8269</v>
      </c>
      <c r="O85" s="10">
        <v>100</v>
      </c>
      <c r="P85">
        <v>1000</v>
      </c>
      <c r="Q85" t="s">
        <v>8324</v>
      </c>
      <c r="R85" t="s">
        <v>8327</v>
      </c>
      <c r="S85" s="14">
        <v>41850.400937500002</v>
      </c>
      <c r="T85" s="14">
        <v>41895.400937500002</v>
      </c>
    </row>
    <row r="86" spans="1:23" ht="45" x14ac:dyDescent="0.25">
      <c r="A86">
        <v>2880</v>
      </c>
      <c r="B86" s="3" t="s">
        <v>2880</v>
      </c>
      <c r="C86" s="3" t="s">
        <v>6990</v>
      </c>
      <c r="D86" s="9">
        <v>12000</v>
      </c>
      <c r="E86" s="8">
        <v>2800</v>
      </c>
      <c r="F86" t="s">
        <v>8220</v>
      </c>
      <c r="G86" t="s">
        <v>8223</v>
      </c>
      <c r="H86" t="s">
        <v>8245</v>
      </c>
      <c r="I86">
        <v>1440090300</v>
      </c>
      <c r="J86">
        <v>1436305452</v>
      </c>
      <c r="K86" t="b">
        <v>0</v>
      </c>
      <c r="L86">
        <v>29</v>
      </c>
      <c r="M86" t="b">
        <v>0</v>
      </c>
      <c r="N86" t="s">
        <v>8269</v>
      </c>
      <c r="O86" s="10">
        <v>23</v>
      </c>
      <c r="P86">
        <v>96.55</v>
      </c>
      <c r="Q86" t="s">
        <v>8324</v>
      </c>
      <c r="R86" t="s">
        <v>8327</v>
      </c>
      <c r="S86" s="14">
        <v>42192.905694444446</v>
      </c>
      <c r="T86" s="14">
        <v>42236.711805555555</v>
      </c>
    </row>
    <row r="87" spans="1:23" ht="45" x14ac:dyDescent="0.25">
      <c r="A87">
        <v>2897</v>
      </c>
      <c r="B87" s="3" t="s">
        <v>2897</v>
      </c>
      <c r="C87" s="3" t="s">
        <v>7007</v>
      </c>
      <c r="D87" s="9">
        <v>12000</v>
      </c>
      <c r="E87" s="8">
        <v>550</v>
      </c>
      <c r="F87" t="s">
        <v>8220</v>
      </c>
      <c r="G87" t="s">
        <v>8223</v>
      </c>
      <c r="H87" t="s">
        <v>8245</v>
      </c>
      <c r="I87">
        <v>1444577345</v>
      </c>
      <c r="J87">
        <v>1441985458</v>
      </c>
      <c r="K87" t="b">
        <v>0</v>
      </c>
      <c r="L87">
        <v>3</v>
      </c>
      <c r="M87" t="b">
        <v>0</v>
      </c>
      <c r="N87" t="s">
        <v>8269</v>
      </c>
      <c r="O87" s="10">
        <v>5</v>
      </c>
      <c r="P87">
        <v>183.33</v>
      </c>
      <c r="Q87" t="s">
        <v>8324</v>
      </c>
      <c r="R87" t="s">
        <v>8327</v>
      </c>
      <c r="S87" s="14">
        <v>42258.646504629629</v>
      </c>
      <c r="T87" s="14">
        <v>42288.645196759258</v>
      </c>
    </row>
    <row r="88" spans="1:23" ht="45" x14ac:dyDescent="0.25">
      <c r="A88">
        <v>3932</v>
      </c>
      <c r="B88" s="3" t="s">
        <v>3929</v>
      </c>
      <c r="C88" s="3" t="s">
        <v>8040</v>
      </c>
      <c r="D88" s="9">
        <v>12000</v>
      </c>
      <c r="E88" s="8">
        <v>1</v>
      </c>
      <c r="F88" t="s">
        <v>8220</v>
      </c>
      <c r="G88" t="s">
        <v>8223</v>
      </c>
      <c r="H88" t="s">
        <v>8245</v>
      </c>
      <c r="I88">
        <v>1458097364</v>
      </c>
      <c r="J88">
        <v>1455508964</v>
      </c>
      <c r="K88" t="b">
        <v>0</v>
      </c>
      <c r="L88">
        <v>1</v>
      </c>
      <c r="M88" t="b">
        <v>0</v>
      </c>
      <c r="N88" t="s">
        <v>8269</v>
      </c>
      <c r="O88" s="10">
        <v>0</v>
      </c>
      <c r="P88">
        <v>1</v>
      </c>
      <c r="Q88" t="s">
        <v>8324</v>
      </c>
      <c r="R88" t="s">
        <v>8327</v>
      </c>
      <c r="S88" s="14">
        <v>42415.168564814812</v>
      </c>
      <c r="T88" s="14">
        <v>42445.126898148148</v>
      </c>
    </row>
    <row r="89" spans="1:23" ht="45" x14ac:dyDescent="0.25">
      <c r="A89">
        <v>3316</v>
      </c>
      <c r="B89" s="3" t="s">
        <v>3316</v>
      </c>
      <c r="C89" s="3" t="s">
        <v>7426</v>
      </c>
      <c r="D89" s="9">
        <v>11737</v>
      </c>
      <c r="E89" s="8">
        <v>11747.18</v>
      </c>
      <c r="F89" t="s">
        <v>8218</v>
      </c>
      <c r="G89" t="s">
        <v>8223</v>
      </c>
      <c r="H89" t="s">
        <v>8245</v>
      </c>
      <c r="I89">
        <v>1407506040</v>
      </c>
      <c r="J89">
        <v>1404680075</v>
      </c>
      <c r="K89" t="b">
        <v>0</v>
      </c>
      <c r="L89">
        <v>125</v>
      </c>
      <c r="M89" t="b">
        <v>1</v>
      </c>
      <c r="N89" t="s">
        <v>8269</v>
      </c>
      <c r="O89" s="10">
        <v>100</v>
      </c>
      <c r="P89">
        <v>93.98</v>
      </c>
      <c r="Q89" t="s">
        <v>8324</v>
      </c>
      <c r="R89" t="s">
        <v>8327</v>
      </c>
      <c r="S89" s="14">
        <v>41826.871238425927</v>
      </c>
      <c r="T89" s="14">
        <v>41859.57916666667</v>
      </c>
    </row>
    <row r="90" spans="1:23" ht="30" x14ac:dyDescent="0.25">
      <c r="A90">
        <v>2879</v>
      </c>
      <c r="B90" s="3" t="s">
        <v>2879</v>
      </c>
      <c r="C90" s="3" t="s">
        <v>6989</v>
      </c>
      <c r="D90" s="9">
        <v>11200</v>
      </c>
      <c r="E90" s="8">
        <v>29</v>
      </c>
      <c r="F90" t="s">
        <v>8220</v>
      </c>
      <c r="G90" t="s">
        <v>8223</v>
      </c>
      <c r="H90" t="s">
        <v>8245</v>
      </c>
      <c r="I90">
        <v>1453310661</v>
      </c>
      <c r="J90">
        <v>1450718661</v>
      </c>
      <c r="K90" t="b">
        <v>0</v>
      </c>
      <c r="L90">
        <v>1</v>
      </c>
      <c r="M90" t="b">
        <v>0</v>
      </c>
      <c r="N90" t="s">
        <v>8269</v>
      </c>
      <c r="O90" s="10">
        <v>0</v>
      </c>
      <c r="P90">
        <v>29</v>
      </c>
      <c r="Q90" t="s">
        <v>8324</v>
      </c>
      <c r="R90" t="s">
        <v>8327</v>
      </c>
      <c r="S90" s="14">
        <v>42359.725243055553</v>
      </c>
      <c r="T90" s="14">
        <v>42389.725243055553</v>
      </c>
    </row>
    <row r="91" spans="1:23" ht="45" x14ac:dyDescent="0.25">
      <c r="A91">
        <v>3983</v>
      </c>
      <c r="B91" s="3" t="s">
        <v>3979</v>
      </c>
      <c r="C91" s="3" t="s">
        <v>8089</v>
      </c>
      <c r="D91" s="9">
        <v>11140</v>
      </c>
      <c r="E91" s="8">
        <v>3877</v>
      </c>
      <c r="F91" t="s">
        <v>8220</v>
      </c>
      <c r="G91" t="s">
        <v>8223</v>
      </c>
      <c r="H91" t="s">
        <v>8245</v>
      </c>
      <c r="I91">
        <v>1400569140</v>
      </c>
      <c r="J91">
        <v>1397854356</v>
      </c>
      <c r="K91" t="b">
        <v>0</v>
      </c>
      <c r="L91">
        <v>46</v>
      </c>
      <c r="M91" t="b">
        <v>0</v>
      </c>
      <c r="N91" t="s">
        <v>8269</v>
      </c>
      <c r="O91" s="10">
        <v>35</v>
      </c>
      <c r="P91">
        <v>84.28</v>
      </c>
      <c r="Q91" t="s">
        <v>8324</v>
      </c>
      <c r="R91" t="s">
        <v>8327</v>
      </c>
      <c r="S91" s="14">
        <v>41747.86986111111</v>
      </c>
      <c r="T91" s="14">
        <v>41779.290972222225</v>
      </c>
    </row>
    <row r="92" spans="1:23" ht="30" x14ac:dyDescent="0.25">
      <c r="A92">
        <v>3854</v>
      </c>
      <c r="B92" s="3" t="s">
        <v>3851</v>
      </c>
      <c r="C92" s="3" t="s">
        <v>7963</v>
      </c>
      <c r="D92" s="9">
        <v>11000</v>
      </c>
      <c r="E92" s="8">
        <v>1788</v>
      </c>
      <c r="F92" t="s">
        <v>8220</v>
      </c>
      <c r="G92" t="s">
        <v>8223</v>
      </c>
      <c r="H92" t="s">
        <v>8245</v>
      </c>
      <c r="I92">
        <v>1431206058</v>
      </c>
      <c r="J92">
        <v>1428614058</v>
      </c>
      <c r="K92" t="b">
        <v>0</v>
      </c>
      <c r="L92">
        <v>20</v>
      </c>
      <c r="M92" t="b">
        <v>0</v>
      </c>
      <c r="N92" t="s">
        <v>8269</v>
      </c>
      <c r="O92" s="10">
        <v>16</v>
      </c>
      <c r="P92">
        <v>89.4</v>
      </c>
      <c r="Q92" t="s">
        <v>8324</v>
      </c>
      <c r="R92" t="s">
        <v>8327</v>
      </c>
      <c r="S92" s="14">
        <v>42103.884930555556</v>
      </c>
      <c r="T92" s="14">
        <v>42133.884930555556</v>
      </c>
    </row>
    <row r="93" spans="1:23" ht="45" x14ac:dyDescent="0.25">
      <c r="A93">
        <v>3620</v>
      </c>
      <c r="B93" s="3" t="s">
        <v>3618</v>
      </c>
      <c r="C93" s="3" t="s">
        <v>7730</v>
      </c>
      <c r="D93" s="9">
        <v>10500</v>
      </c>
      <c r="E93" s="8">
        <v>11045</v>
      </c>
      <c r="F93" t="s">
        <v>8218</v>
      </c>
      <c r="G93" t="s">
        <v>8223</v>
      </c>
      <c r="H93" t="s">
        <v>8245</v>
      </c>
      <c r="I93">
        <v>1425528000</v>
      </c>
      <c r="J93">
        <v>1422916261</v>
      </c>
      <c r="K93" t="b">
        <v>0</v>
      </c>
      <c r="L93">
        <v>197</v>
      </c>
      <c r="M93" t="b">
        <v>1</v>
      </c>
      <c r="N93" t="s">
        <v>8269</v>
      </c>
      <c r="O93" s="10">
        <v>105</v>
      </c>
      <c r="P93">
        <v>56.07</v>
      </c>
      <c r="Q93" t="s">
        <v>8324</v>
      </c>
      <c r="R93" t="s">
        <v>8327</v>
      </c>
      <c r="S93" s="14">
        <v>42037.938206018516</v>
      </c>
      <c r="T93" s="14">
        <v>42068.166666666672</v>
      </c>
      <c r="W93" s="42">
        <f>IF(F93="successful",(E93-D93)/D93,"")</f>
        <v>5.1904761904761905E-2</v>
      </c>
    </row>
    <row r="94" spans="1:23" ht="45" x14ac:dyDescent="0.25">
      <c r="A94">
        <v>3847</v>
      </c>
      <c r="B94" s="3" t="s">
        <v>3844</v>
      </c>
      <c r="C94" s="3" t="s">
        <v>7956</v>
      </c>
      <c r="D94" s="9">
        <v>10500</v>
      </c>
      <c r="E94" s="8">
        <v>1697</v>
      </c>
      <c r="F94" t="s">
        <v>8220</v>
      </c>
      <c r="G94" t="s">
        <v>8223</v>
      </c>
      <c r="H94" t="s">
        <v>8245</v>
      </c>
      <c r="I94">
        <v>1437283391</v>
      </c>
      <c r="J94">
        <v>1433395391</v>
      </c>
      <c r="K94" t="b">
        <v>1</v>
      </c>
      <c r="L94">
        <v>9</v>
      </c>
      <c r="M94" t="b">
        <v>0</v>
      </c>
      <c r="N94" t="s">
        <v>8269</v>
      </c>
      <c r="O94" s="10">
        <v>16</v>
      </c>
      <c r="P94">
        <v>188.56</v>
      </c>
      <c r="Q94" t="s">
        <v>8324</v>
      </c>
      <c r="R94" t="s">
        <v>8327</v>
      </c>
      <c r="S94" s="14">
        <v>42159.224432870367</v>
      </c>
      <c r="T94" s="14">
        <v>42204.224432870367</v>
      </c>
      <c r="W94" s="42" t="str">
        <f t="shared" ref="W94:W134" si="0">IF(F94="successful",(E94-D94)/D94,"")</f>
        <v/>
      </c>
    </row>
    <row r="95" spans="1:23" ht="45" x14ac:dyDescent="0.25">
      <c r="A95">
        <v>3272</v>
      </c>
      <c r="B95" s="3" t="s">
        <v>3272</v>
      </c>
      <c r="C95" s="3" t="s">
        <v>7382</v>
      </c>
      <c r="D95" s="9">
        <v>10000</v>
      </c>
      <c r="E95" s="8">
        <v>15443</v>
      </c>
      <c r="F95" t="s">
        <v>8218</v>
      </c>
      <c r="G95" t="s">
        <v>8223</v>
      </c>
      <c r="H95" t="s">
        <v>8245</v>
      </c>
      <c r="I95">
        <v>1446814809</v>
      </c>
      <c r="J95">
        <v>1444219209</v>
      </c>
      <c r="K95" t="b">
        <v>1</v>
      </c>
      <c r="L95">
        <v>145</v>
      </c>
      <c r="M95" t="b">
        <v>1</v>
      </c>
      <c r="N95" t="s">
        <v>8269</v>
      </c>
      <c r="O95" s="10">
        <v>154</v>
      </c>
      <c r="P95">
        <v>106.5</v>
      </c>
      <c r="Q95" t="s">
        <v>8324</v>
      </c>
      <c r="R95" t="s">
        <v>8327</v>
      </c>
      <c r="S95" s="14">
        <v>42284.500104166669</v>
      </c>
      <c r="T95" s="14">
        <v>42314.541770833333</v>
      </c>
      <c r="W95" s="42">
        <f t="shared" si="0"/>
        <v>0.54430000000000001</v>
      </c>
    </row>
    <row r="96" spans="1:23" ht="30" x14ac:dyDescent="0.25">
      <c r="A96">
        <v>3256</v>
      </c>
      <c r="B96" s="3" t="s">
        <v>3256</v>
      </c>
      <c r="C96" s="3" t="s">
        <v>7366</v>
      </c>
      <c r="D96" s="9">
        <v>10000</v>
      </c>
      <c r="E96" s="8">
        <v>12806</v>
      </c>
      <c r="F96" t="s">
        <v>8218</v>
      </c>
      <c r="G96" t="s">
        <v>8223</v>
      </c>
      <c r="H96" t="s">
        <v>8245</v>
      </c>
      <c r="I96">
        <v>1433995140</v>
      </c>
      <c r="J96">
        <v>1432129577</v>
      </c>
      <c r="K96" t="b">
        <v>1</v>
      </c>
      <c r="L96">
        <v>176</v>
      </c>
      <c r="M96" t="b">
        <v>1</v>
      </c>
      <c r="N96" t="s">
        <v>8269</v>
      </c>
      <c r="O96" s="10">
        <v>128</v>
      </c>
      <c r="P96">
        <v>72.760000000000005</v>
      </c>
      <c r="Q96" t="s">
        <v>8324</v>
      </c>
      <c r="R96" t="s">
        <v>8327</v>
      </c>
      <c r="S96" s="14">
        <v>42144.573807870373</v>
      </c>
      <c r="T96" s="14">
        <v>42166.165972222225</v>
      </c>
      <c r="W96" s="42">
        <f t="shared" si="0"/>
        <v>0.28060000000000002</v>
      </c>
    </row>
    <row r="97" spans="1:23" ht="45" x14ac:dyDescent="0.25">
      <c r="A97">
        <v>2803</v>
      </c>
      <c r="B97" s="3" t="s">
        <v>2803</v>
      </c>
      <c r="C97" s="3" t="s">
        <v>6913</v>
      </c>
      <c r="D97" s="9">
        <v>10000</v>
      </c>
      <c r="E97" s="8">
        <v>12795</v>
      </c>
      <c r="F97" t="s">
        <v>8218</v>
      </c>
      <c r="G97" t="s">
        <v>8223</v>
      </c>
      <c r="H97" t="s">
        <v>8245</v>
      </c>
      <c r="I97">
        <v>1437004800</v>
      </c>
      <c r="J97">
        <v>1433295276</v>
      </c>
      <c r="K97" t="b">
        <v>0</v>
      </c>
      <c r="L97">
        <v>141</v>
      </c>
      <c r="M97" t="b">
        <v>1</v>
      </c>
      <c r="N97" t="s">
        <v>8269</v>
      </c>
      <c r="O97" s="10">
        <v>128</v>
      </c>
      <c r="P97">
        <v>90.74</v>
      </c>
      <c r="Q97" t="s">
        <v>8324</v>
      </c>
      <c r="R97" t="s">
        <v>8327</v>
      </c>
      <c r="S97" s="14">
        <v>42158.065694444449</v>
      </c>
      <c r="T97" s="14">
        <v>42201</v>
      </c>
      <c r="W97" s="42">
        <f t="shared" si="0"/>
        <v>0.27950000000000003</v>
      </c>
    </row>
    <row r="98" spans="1:23" ht="30" x14ac:dyDescent="0.25">
      <c r="A98">
        <v>3242</v>
      </c>
      <c r="B98" s="3" t="s">
        <v>3242</v>
      </c>
      <c r="C98" s="3" t="s">
        <v>7352</v>
      </c>
      <c r="D98" s="9">
        <v>10000</v>
      </c>
      <c r="E98" s="8">
        <v>12730.42</v>
      </c>
      <c r="F98" t="s">
        <v>8218</v>
      </c>
      <c r="G98" t="s">
        <v>8223</v>
      </c>
      <c r="H98" t="s">
        <v>8245</v>
      </c>
      <c r="I98">
        <v>1411150092</v>
      </c>
      <c r="J98">
        <v>1408558092</v>
      </c>
      <c r="K98" t="b">
        <v>1</v>
      </c>
      <c r="L98">
        <v>183</v>
      </c>
      <c r="M98" t="b">
        <v>1</v>
      </c>
      <c r="N98" t="s">
        <v>8269</v>
      </c>
      <c r="O98" s="10">
        <v>127</v>
      </c>
      <c r="P98">
        <v>69.569999999999993</v>
      </c>
      <c r="Q98" t="s">
        <v>8324</v>
      </c>
      <c r="R98" t="s">
        <v>8327</v>
      </c>
      <c r="S98" s="14">
        <v>41871.755694444444</v>
      </c>
      <c r="T98" s="14">
        <v>41901.755694444444</v>
      </c>
      <c r="W98" s="42">
        <f t="shared" si="0"/>
        <v>0.27304200000000001</v>
      </c>
    </row>
    <row r="99" spans="1:23" ht="45" x14ac:dyDescent="0.25">
      <c r="A99">
        <v>532</v>
      </c>
      <c r="B99" s="3" t="s">
        <v>533</v>
      </c>
      <c r="C99" s="3" t="s">
        <v>4642</v>
      </c>
      <c r="D99" s="9">
        <v>10000</v>
      </c>
      <c r="E99" s="8">
        <v>12325</v>
      </c>
      <c r="F99" t="s">
        <v>8218</v>
      </c>
      <c r="G99" t="s">
        <v>8223</v>
      </c>
      <c r="H99" t="s">
        <v>8245</v>
      </c>
      <c r="I99">
        <v>1463098208</v>
      </c>
      <c r="J99">
        <v>1460506208</v>
      </c>
      <c r="K99" t="b">
        <v>0</v>
      </c>
      <c r="L99">
        <v>173</v>
      </c>
      <c r="M99" t="b">
        <v>1</v>
      </c>
      <c r="N99" t="s">
        <v>8269</v>
      </c>
      <c r="O99" s="10">
        <v>123</v>
      </c>
      <c r="P99">
        <v>71.239999999999995</v>
      </c>
      <c r="Q99" t="s">
        <v>8324</v>
      </c>
      <c r="R99" t="s">
        <v>8327</v>
      </c>
      <c r="S99" s="14">
        <v>42473.007037037038</v>
      </c>
      <c r="T99" s="14">
        <v>42503.007037037038</v>
      </c>
      <c r="W99" s="42">
        <f t="shared" si="0"/>
        <v>0.23250000000000001</v>
      </c>
    </row>
    <row r="100" spans="1:23" ht="30" x14ac:dyDescent="0.25">
      <c r="A100">
        <v>3468</v>
      </c>
      <c r="B100" s="3" t="s">
        <v>3467</v>
      </c>
      <c r="C100" s="3" t="s">
        <v>7578</v>
      </c>
      <c r="D100" s="9">
        <v>10000</v>
      </c>
      <c r="E100" s="8">
        <v>12178</v>
      </c>
      <c r="F100" t="s">
        <v>8218</v>
      </c>
      <c r="G100" t="s">
        <v>8223</v>
      </c>
      <c r="H100" t="s">
        <v>8245</v>
      </c>
      <c r="I100">
        <v>1474426800</v>
      </c>
      <c r="J100">
        <v>1471976529</v>
      </c>
      <c r="K100" t="b">
        <v>0</v>
      </c>
      <c r="L100">
        <v>17</v>
      </c>
      <c r="M100" t="b">
        <v>1</v>
      </c>
      <c r="N100" t="s">
        <v>8269</v>
      </c>
      <c r="O100" s="10">
        <v>122</v>
      </c>
      <c r="P100">
        <v>716.35</v>
      </c>
      <c r="Q100" t="s">
        <v>8324</v>
      </c>
      <c r="R100" t="s">
        <v>8327</v>
      </c>
      <c r="S100" s="14">
        <v>42605.765381944439</v>
      </c>
      <c r="T100" s="14">
        <v>42634.125</v>
      </c>
      <c r="W100" s="42">
        <f t="shared" si="0"/>
        <v>0.21779999999999999</v>
      </c>
    </row>
    <row r="101" spans="1:23" ht="45" x14ac:dyDescent="0.25">
      <c r="A101">
        <v>3389</v>
      </c>
      <c r="B101" s="3" t="s">
        <v>3388</v>
      </c>
      <c r="C101" s="3" t="s">
        <v>7499</v>
      </c>
      <c r="D101" s="9">
        <v>10000</v>
      </c>
      <c r="E101" s="8">
        <v>11450</v>
      </c>
      <c r="F101" t="s">
        <v>8218</v>
      </c>
      <c r="G101" t="s">
        <v>8223</v>
      </c>
      <c r="H101" t="s">
        <v>8245</v>
      </c>
      <c r="I101">
        <v>1464960682</v>
      </c>
      <c r="J101">
        <v>1462368682</v>
      </c>
      <c r="K101" t="b">
        <v>0</v>
      </c>
      <c r="L101">
        <v>62</v>
      </c>
      <c r="M101" t="b">
        <v>1</v>
      </c>
      <c r="N101" t="s">
        <v>8269</v>
      </c>
      <c r="O101" s="10">
        <v>115</v>
      </c>
      <c r="P101">
        <v>184.68</v>
      </c>
      <c r="Q101" t="s">
        <v>8324</v>
      </c>
      <c r="R101" t="s">
        <v>8327</v>
      </c>
      <c r="S101" s="14">
        <v>42494.563449074078</v>
      </c>
      <c r="T101" s="14">
        <v>42524.563449074078</v>
      </c>
      <c r="W101" s="42">
        <f t="shared" si="0"/>
        <v>0.14499999999999999</v>
      </c>
    </row>
    <row r="102" spans="1:23" ht="45" x14ac:dyDescent="0.25">
      <c r="A102">
        <v>2966</v>
      </c>
      <c r="B102" s="3" t="s">
        <v>2966</v>
      </c>
      <c r="C102" s="3" t="s">
        <v>7076</v>
      </c>
      <c r="D102" s="9">
        <v>10000</v>
      </c>
      <c r="E102" s="8">
        <v>11363</v>
      </c>
      <c r="F102" t="s">
        <v>8218</v>
      </c>
      <c r="G102" t="s">
        <v>8223</v>
      </c>
      <c r="H102" t="s">
        <v>8245</v>
      </c>
      <c r="I102">
        <v>1442425412</v>
      </c>
      <c r="J102">
        <v>1439833412</v>
      </c>
      <c r="K102" t="b">
        <v>0</v>
      </c>
      <c r="L102">
        <v>128</v>
      </c>
      <c r="M102" t="b">
        <v>1</v>
      </c>
      <c r="N102" t="s">
        <v>8269</v>
      </c>
      <c r="O102" s="10">
        <v>114</v>
      </c>
      <c r="P102">
        <v>88.77</v>
      </c>
      <c r="Q102" t="s">
        <v>8324</v>
      </c>
      <c r="R102" t="s">
        <v>8327</v>
      </c>
      <c r="S102" s="14">
        <v>42233.738564814819</v>
      </c>
      <c r="T102" s="14">
        <v>42263.738564814819</v>
      </c>
      <c r="W102" s="42">
        <f t="shared" si="0"/>
        <v>0.1363</v>
      </c>
    </row>
    <row r="103" spans="1:23" ht="45" x14ac:dyDescent="0.25">
      <c r="A103">
        <v>3246</v>
      </c>
      <c r="B103" s="3" t="s">
        <v>3246</v>
      </c>
      <c r="C103" s="3" t="s">
        <v>7356</v>
      </c>
      <c r="D103" s="9">
        <v>10000</v>
      </c>
      <c r="E103" s="8">
        <v>11122</v>
      </c>
      <c r="F103" t="s">
        <v>8218</v>
      </c>
      <c r="G103" t="s">
        <v>8223</v>
      </c>
      <c r="H103" t="s">
        <v>8245</v>
      </c>
      <c r="I103">
        <v>1442030340</v>
      </c>
      <c r="J103">
        <v>1439551200</v>
      </c>
      <c r="K103" t="b">
        <v>1</v>
      </c>
      <c r="L103">
        <v>193</v>
      </c>
      <c r="M103" t="b">
        <v>1</v>
      </c>
      <c r="N103" t="s">
        <v>8269</v>
      </c>
      <c r="O103" s="10">
        <v>111</v>
      </c>
      <c r="P103">
        <v>57.63</v>
      </c>
      <c r="Q103" t="s">
        <v>8324</v>
      </c>
      <c r="R103" t="s">
        <v>8327</v>
      </c>
      <c r="S103" s="14">
        <v>42230.472222222219</v>
      </c>
      <c r="T103" s="14">
        <v>42259.165972222225</v>
      </c>
      <c r="W103" s="42">
        <f t="shared" si="0"/>
        <v>0.11219999999999999</v>
      </c>
    </row>
    <row r="104" spans="1:23" ht="45" x14ac:dyDescent="0.25">
      <c r="A104">
        <v>2963</v>
      </c>
      <c r="B104" s="3" t="s">
        <v>2963</v>
      </c>
      <c r="C104" s="3" t="s">
        <v>7073</v>
      </c>
      <c r="D104" s="9">
        <v>10000</v>
      </c>
      <c r="E104" s="8">
        <v>10685</v>
      </c>
      <c r="F104" t="s">
        <v>8218</v>
      </c>
      <c r="G104" t="s">
        <v>8223</v>
      </c>
      <c r="H104" t="s">
        <v>8245</v>
      </c>
      <c r="I104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8269</v>
      </c>
      <c r="O104" s="10">
        <v>107</v>
      </c>
      <c r="P104">
        <v>109.03</v>
      </c>
      <c r="Q104" t="s">
        <v>8324</v>
      </c>
      <c r="R104" t="s">
        <v>8327</v>
      </c>
      <c r="S104" s="14">
        <v>42157.470185185186</v>
      </c>
      <c r="T104" s="14">
        <v>42187.470185185186</v>
      </c>
      <c r="W104" s="42">
        <f t="shared" si="0"/>
        <v>6.8500000000000005E-2</v>
      </c>
    </row>
    <row r="105" spans="1:23" ht="45" x14ac:dyDescent="0.25">
      <c r="A105">
        <v>2818</v>
      </c>
      <c r="B105" s="3" t="s">
        <v>2818</v>
      </c>
      <c r="C105" s="3" t="s">
        <v>6928</v>
      </c>
      <c r="D105" s="9">
        <v>10000</v>
      </c>
      <c r="E105" s="8">
        <v>10603</v>
      </c>
      <c r="F105" t="s">
        <v>8218</v>
      </c>
      <c r="G105" t="s">
        <v>8223</v>
      </c>
      <c r="H105" t="s">
        <v>8245</v>
      </c>
      <c r="I105">
        <v>1443018086</v>
      </c>
      <c r="J105">
        <v>1441290086</v>
      </c>
      <c r="K105" t="b">
        <v>0</v>
      </c>
      <c r="L105">
        <v>102</v>
      </c>
      <c r="M105" t="b">
        <v>1</v>
      </c>
      <c r="N105" t="s">
        <v>8269</v>
      </c>
      <c r="O105" s="10">
        <v>106</v>
      </c>
      <c r="P105">
        <v>103.95</v>
      </c>
      <c r="Q105" t="s">
        <v>8324</v>
      </c>
      <c r="R105" t="s">
        <v>8327</v>
      </c>
      <c r="S105" s="14">
        <v>42250.598217592589</v>
      </c>
      <c r="T105" s="14">
        <v>42270.598217592589</v>
      </c>
      <c r="W105" s="42">
        <f t="shared" si="0"/>
        <v>6.0299999999999999E-2</v>
      </c>
    </row>
    <row r="106" spans="1:23" ht="45" x14ac:dyDescent="0.25">
      <c r="A106">
        <v>3434</v>
      </c>
      <c r="B106" s="3" t="s">
        <v>3433</v>
      </c>
      <c r="C106" s="3" t="s">
        <v>7544</v>
      </c>
      <c r="D106" s="9">
        <v>10000</v>
      </c>
      <c r="E106" s="8">
        <v>10555</v>
      </c>
      <c r="F106" t="s">
        <v>8218</v>
      </c>
      <c r="G106" t="s">
        <v>8223</v>
      </c>
      <c r="H106" t="s">
        <v>8245</v>
      </c>
      <c r="I106">
        <v>1404983269</v>
      </c>
      <c r="J106">
        <v>1402391269</v>
      </c>
      <c r="K106" t="b">
        <v>0</v>
      </c>
      <c r="L106">
        <v>168</v>
      </c>
      <c r="M106" t="b">
        <v>1</v>
      </c>
      <c r="N106" t="s">
        <v>8269</v>
      </c>
      <c r="O106" s="10">
        <v>106</v>
      </c>
      <c r="P106">
        <v>62.83</v>
      </c>
      <c r="Q106" t="s">
        <v>8324</v>
      </c>
      <c r="R106" t="s">
        <v>8327</v>
      </c>
      <c r="S106" s="14">
        <v>41800.380428240744</v>
      </c>
      <c r="T106" s="14">
        <v>41830.380428240744</v>
      </c>
      <c r="W106" s="42">
        <f t="shared" si="0"/>
        <v>5.5500000000000001E-2</v>
      </c>
    </row>
    <row r="107" spans="1:23" ht="30" x14ac:dyDescent="0.25">
      <c r="A107">
        <v>3507</v>
      </c>
      <c r="B107" s="3" t="s">
        <v>3506</v>
      </c>
      <c r="C107" s="3" t="s">
        <v>7617</v>
      </c>
      <c r="D107" s="9">
        <v>10000</v>
      </c>
      <c r="E107" s="8">
        <v>10440</v>
      </c>
      <c r="F107" t="s">
        <v>8218</v>
      </c>
      <c r="G107" t="s">
        <v>8223</v>
      </c>
      <c r="H107" t="s">
        <v>8245</v>
      </c>
      <c r="I107">
        <v>1464732537</v>
      </c>
      <c r="J107">
        <v>1462140537</v>
      </c>
      <c r="K107" t="b">
        <v>0</v>
      </c>
      <c r="L107">
        <v>72</v>
      </c>
      <c r="M107" t="b">
        <v>1</v>
      </c>
      <c r="N107" t="s">
        <v>8269</v>
      </c>
      <c r="O107" s="10">
        <v>104</v>
      </c>
      <c r="P107">
        <v>145</v>
      </c>
      <c r="Q107" t="s">
        <v>8324</v>
      </c>
      <c r="R107" t="s">
        <v>8327</v>
      </c>
      <c r="S107" s="14">
        <v>42491.92288194444</v>
      </c>
      <c r="T107" s="14">
        <v>42521.92288194444</v>
      </c>
      <c r="W107" s="42">
        <f t="shared" si="0"/>
        <v>4.3999999999999997E-2</v>
      </c>
    </row>
    <row r="108" spans="1:23" ht="45" x14ac:dyDescent="0.25">
      <c r="A108">
        <v>3173</v>
      </c>
      <c r="B108" s="3" t="s">
        <v>3173</v>
      </c>
      <c r="C108" s="3" t="s">
        <v>7283</v>
      </c>
      <c r="D108" s="9">
        <v>10000</v>
      </c>
      <c r="E108" s="8">
        <v>10300</v>
      </c>
      <c r="F108" t="s">
        <v>8218</v>
      </c>
      <c r="G108" t="s">
        <v>8223</v>
      </c>
      <c r="H108" t="s">
        <v>8245</v>
      </c>
      <c r="I108">
        <v>1411765492</v>
      </c>
      <c r="J108">
        <v>1409173492</v>
      </c>
      <c r="K108" t="b">
        <v>1</v>
      </c>
      <c r="L108">
        <v>74</v>
      </c>
      <c r="M108" t="b">
        <v>1</v>
      </c>
      <c r="N108" t="s">
        <v>8269</v>
      </c>
      <c r="O108" s="10">
        <v>103</v>
      </c>
      <c r="P108">
        <v>139.19</v>
      </c>
      <c r="Q108" t="s">
        <v>8324</v>
      </c>
      <c r="R108" t="s">
        <v>8327</v>
      </c>
      <c r="S108" s="14">
        <v>41878.878379629627</v>
      </c>
      <c r="T108" s="14">
        <v>41908.878379629627</v>
      </c>
      <c r="W108" s="42">
        <f t="shared" si="0"/>
        <v>0.03</v>
      </c>
    </row>
    <row r="109" spans="1:23" ht="45" x14ac:dyDescent="0.25">
      <c r="A109">
        <v>3358</v>
      </c>
      <c r="B109" s="3" t="s">
        <v>3357</v>
      </c>
      <c r="C109" s="3" t="s">
        <v>7468</v>
      </c>
      <c r="D109" s="9">
        <v>10000</v>
      </c>
      <c r="E109" s="8">
        <v>10299</v>
      </c>
      <c r="F109" t="s">
        <v>8218</v>
      </c>
      <c r="G109" t="s">
        <v>8223</v>
      </c>
      <c r="H109" t="s">
        <v>8245</v>
      </c>
      <c r="I109">
        <v>1416385679</v>
      </c>
      <c r="J109">
        <v>1413790079</v>
      </c>
      <c r="K109" t="b">
        <v>0</v>
      </c>
      <c r="L109">
        <v>162</v>
      </c>
      <c r="M109" t="b">
        <v>1</v>
      </c>
      <c r="N109" t="s">
        <v>8269</v>
      </c>
      <c r="O109" s="10">
        <v>103</v>
      </c>
      <c r="P109">
        <v>63.57</v>
      </c>
      <c r="Q109" t="s">
        <v>8324</v>
      </c>
      <c r="R109" t="s">
        <v>8327</v>
      </c>
      <c r="S109" s="14">
        <v>41932.311099537037</v>
      </c>
      <c r="T109" s="14">
        <v>41962.352766203709</v>
      </c>
      <c r="W109" s="42">
        <f t="shared" si="0"/>
        <v>2.9899999999999999E-2</v>
      </c>
    </row>
    <row r="110" spans="1:23" ht="45" x14ac:dyDescent="0.25">
      <c r="A110">
        <v>3714</v>
      </c>
      <c r="B110" s="3" t="s">
        <v>3711</v>
      </c>
      <c r="C110" s="3" t="s">
        <v>7824</v>
      </c>
      <c r="D110" s="9">
        <v>10000</v>
      </c>
      <c r="E110" s="8">
        <v>10235</v>
      </c>
      <c r="F110" t="s">
        <v>8218</v>
      </c>
      <c r="G110" t="s">
        <v>8223</v>
      </c>
      <c r="H110" t="s">
        <v>8245</v>
      </c>
      <c r="I110">
        <v>1432612740</v>
      </c>
      <c r="J110">
        <v>1429881667</v>
      </c>
      <c r="K110" t="b">
        <v>0</v>
      </c>
      <c r="L110">
        <v>97</v>
      </c>
      <c r="M110" t="b">
        <v>1</v>
      </c>
      <c r="N110" t="s">
        <v>8269</v>
      </c>
      <c r="O110" s="10">
        <v>102</v>
      </c>
      <c r="P110">
        <v>105.52</v>
      </c>
      <c r="Q110" t="s">
        <v>8324</v>
      </c>
      <c r="R110" t="s">
        <v>8327</v>
      </c>
      <c r="S110" s="14">
        <v>42118.556331018524</v>
      </c>
      <c r="T110" s="14">
        <v>42150.165972222225</v>
      </c>
      <c r="W110" s="42">
        <f t="shared" si="0"/>
        <v>2.35E-2</v>
      </c>
    </row>
    <row r="111" spans="1:23" ht="45" x14ac:dyDescent="0.25">
      <c r="A111">
        <v>3298</v>
      </c>
      <c r="B111" s="3" t="s">
        <v>3298</v>
      </c>
      <c r="C111" s="3" t="s">
        <v>7408</v>
      </c>
      <c r="D111" s="9">
        <v>10000</v>
      </c>
      <c r="E111" s="8">
        <v>10173</v>
      </c>
      <c r="F111" t="s">
        <v>8218</v>
      </c>
      <c r="G111" t="s">
        <v>8223</v>
      </c>
      <c r="H111" t="s">
        <v>8245</v>
      </c>
      <c r="I111">
        <v>1442102400</v>
      </c>
      <c r="J111">
        <v>1440370768</v>
      </c>
      <c r="K111" t="b">
        <v>0</v>
      </c>
      <c r="L111">
        <v>72</v>
      </c>
      <c r="M111" t="b">
        <v>1</v>
      </c>
      <c r="N111" t="s">
        <v>8269</v>
      </c>
      <c r="O111" s="10">
        <v>102</v>
      </c>
      <c r="P111">
        <v>141.29</v>
      </c>
      <c r="Q111" t="s">
        <v>8324</v>
      </c>
      <c r="R111" t="s">
        <v>8327</v>
      </c>
      <c r="S111" s="14">
        <v>42239.957962962959</v>
      </c>
      <c r="T111" s="14">
        <v>42260</v>
      </c>
      <c r="W111" s="42">
        <f t="shared" si="0"/>
        <v>1.7299999999999999E-2</v>
      </c>
    </row>
    <row r="112" spans="1:23" ht="45" x14ac:dyDescent="0.25">
      <c r="A112">
        <v>3524</v>
      </c>
      <c r="B112" s="3" t="s">
        <v>3523</v>
      </c>
      <c r="C112" s="3" t="s">
        <v>7634</v>
      </c>
      <c r="D112" s="9">
        <v>10000</v>
      </c>
      <c r="E112" s="8">
        <v>10156</v>
      </c>
      <c r="F112" t="s">
        <v>8218</v>
      </c>
      <c r="G112" t="s">
        <v>8223</v>
      </c>
      <c r="H112" t="s">
        <v>8245</v>
      </c>
      <c r="I112">
        <v>1410580800</v>
      </c>
      <c r="J112">
        <v>1409336373</v>
      </c>
      <c r="K112" t="b">
        <v>0</v>
      </c>
      <c r="L112">
        <v>74</v>
      </c>
      <c r="M112" t="b">
        <v>1</v>
      </c>
      <c r="N112" t="s">
        <v>8269</v>
      </c>
      <c r="O112" s="10">
        <v>102</v>
      </c>
      <c r="P112">
        <v>137.24</v>
      </c>
      <c r="Q112" t="s">
        <v>8324</v>
      </c>
      <c r="R112" t="s">
        <v>8327</v>
      </c>
      <c r="S112" s="14">
        <v>41880.76357638889</v>
      </c>
      <c r="T112" s="14">
        <v>41895.166666666664</v>
      </c>
      <c r="W112" s="42">
        <f t="shared" si="0"/>
        <v>1.5599999999999999E-2</v>
      </c>
    </row>
    <row r="113" spans="1:23" ht="45" x14ac:dyDescent="0.25">
      <c r="A113">
        <v>3575</v>
      </c>
      <c r="B113" s="3" t="s">
        <v>3574</v>
      </c>
      <c r="C113" s="3" t="s">
        <v>7685</v>
      </c>
      <c r="D113" s="9">
        <v>10000</v>
      </c>
      <c r="E113" s="8">
        <v>10133</v>
      </c>
      <c r="F113" t="s">
        <v>8218</v>
      </c>
      <c r="G113" t="s">
        <v>8223</v>
      </c>
      <c r="H113" t="s">
        <v>8245</v>
      </c>
      <c r="I113">
        <v>1470887940</v>
      </c>
      <c r="J113">
        <v>1468176527</v>
      </c>
      <c r="K113" t="b">
        <v>0</v>
      </c>
      <c r="L113">
        <v>102</v>
      </c>
      <c r="M113" t="b">
        <v>1</v>
      </c>
      <c r="N113" t="s">
        <v>8269</v>
      </c>
      <c r="O113" s="10">
        <v>101</v>
      </c>
      <c r="P113">
        <v>99.34</v>
      </c>
      <c r="Q113" t="s">
        <v>8324</v>
      </c>
      <c r="R113" t="s">
        <v>8327</v>
      </c>
      <c r="S113" s="14">
        <v>42561.783877314811</v>
      </c>
      <c r="T113" s="14">
        <v>42593.165972222225</v>
      </c>
      <c r="W113" s="42">
        <f t="shared" si="0"/>
        <v>1.3299999999999999E-2</v>
      </c>
    </row>
    <row r="114" spans="1:23" ht="45" x14ac:dyDescent="0.25">
      <c r="A114">
        <v>3421</v>
      </c>
      <c r="B114" s="3" t="s">
        <v>3420</v>
      </c>
      <c r="C114" s="3" t="s">
        <v>7531</v>
      </c>
      <c r="D114" s="9">
        <v>10000</v>
      </c>
      <c r="E114" s="8">
        <v>10115</v>
      </c>
      <c r="F114" t="s">
        <v>8218</v>
      </c>
      <c r="G114" t="s">
        <v>8223</v>
      </c>
      <c r="H114" t="s">
        <v>8245</v>
      </c>
      <c r="I114">
        <v>1425495563</v>
      </c>
      <c r="J114">
        <v>1422903563</v>
      </c>
      <c r="K114" t="b">
        <v>0</v>
      </c>
      <c r="L114">
        <v>98</v>
      </c>
      <c r="M114" t="b">
        <v>1</v>
      </c>
      <c r="N114" t="s">
        <v>8269</v>
      </c>
      <c r="O114" s="10">
        <v>101</v>
      </c>
      <c r="P114">
        <v>103.21</v>
      </c>
      <c r="Q114" t="s">
        <v>8324</v>
      </c>
      <c r="R114" t="s">
        <v>8327</v>
      </c>
      <c r="S114" s="14">
        <v>42037.791238425925</v>
      </c>
      <c r="T114" s="14">
        <v>42067.791238425925</v>
      </c>
      <c r="W114" s="42">
        <f t="shared" si="0"/>
        <v>1.15E-2</v>
      </c>
    </row>
    <row r="115" spans="1:23" ht="45" x14ac:dyDescent="0.25">
      <c r="A115">
        <v>527</v>
      </c>
      <c r="B115" s="3" t="s">
        <v>528</v>
      </c>
      <c r="C115" s="3" t="s">
        <v>4637</v>
      </c>
      <c r="D115" s="9">
        <v>10000</v>
      </c>
      <c r="E115" s="8">
        <v>10085</v>
      </c>
      <c r="F115" t="s">
        <v>8218</v>
      </c>
      <c r="G115" t="s">
        <v>8223</v>
      </c>
      <c r="H115" t="s">
        <v>8245</v>
      </c>
      <c r="I115">
        <v>1487347500</v>
      </c>
      <c r="J115">
        <v>1484715366</v>
      </c>
      <c r="K115" t="b">
        <v>0</v>
      </c>
      <c r="L115">
        <v>158</v>
      </c>
      <c r="M115" t="b">
        <v>1</v>
      </c>
      <c r="N115" t="s">
        <v>8269</v>
      </c>
      <c r="O115" s="10">
        <v>101</v>
      </c>
      <c r="P115">
        <v>63.83</v>
      </c>
      <c r="Q115" t="s">
        <v>8324</v>
      </c>
      <c r="R115" t="s">
        <v>8327</v>
      </c>
      <c r="S115" s="14">
        <v>42753.205625000002</v>
      </c>
      <c r="T115" s="14">
        <v>42783.670138888891</v>
      </c>
      <c r="W115" s="42">
        <f t="shared" si="0"/>
        <v>8.5000000000000006E-3</v>
      </c>
    </row>
    <row r="116" spans="1:23" ht="45" x14ac:dyDescent="0.25">
      <c r="A116">
        <v>3455</v>
      </c>
      <c r="B116" s="3" t="s">
        <v>3454</v>
      </c>
      <c r="C116" s="3" t="s">
        <v>7565</v>
      </c>
      <c r="D116" s="9">
        <v>10000</v>
      </c>
      <c r="E116" s="8">
        <v>10065</v>
      </c>
      <c r="F116" t="s">
        <v>8218</v>
      </c>
      <c r="G116" t="s">
        <v>8223</v>
      </c>
      <c r="H116" t="s">
        <v>8245</v>
      </c>
      <c r="I116">
        <v>1476381627</v>
      </c>
      <c r="J116">
        <v>1473789627</v>
      </c>
      <c r="K116" t="b">
        <v>0</v>
      </c>
      <c r="L116">
        <v>69</v>
      </c>
      <c r="M116" t="b">
        <v>1</v>
      </c>
      <c r="N116" t="s">
        <v>8269</v>
      </c>
      <c r="O116" s="10">
        <v>101</v>
      </c>
      <c r="P116">
        <v>145.87</v>
      </c>
      <c r="Q116" t="s">
        <v>8324</v>
      </c>
      <c r="R116" t="s">
        <v>8327</v>
      </c>
      <c r="S116" s="14">
        <v>42626.7503125</v>
      </c>
      <c r="T116" s="14">
        <v>42656.7503125</v>
      </c>
      <c r="W116" s="42">
        <f t="shared" si="0"/>
        <v>6.4999999999999997E-3</v>
      </c>
    </row>
    <row r="117" spans="1:23" ht="45" x14ac:dyDescent="0.25">
      <c r="A117">
        <v>3400</v>
      </c>
      <c r="B117" s="3" t="s">
        <v>3399</v>
      </c>
      <c r="C117" s="3" t="s">
        <v>7510</v>
      </c>
      <c r="D117" s="9">
        <v>10000</v>
      </c>
      <c r="E117" s="8">
        <v>10041</v>
      </c>
      <c r="F117" t="s">
        <v>8218</v>
      </c>
      <c r="G117" t="s">
        <v>8223</v>
      </c>
      <c r="H117" t="s">
        <v>8245</v>
      </c>
      <c r="I117">
        <v>1409266414</v>
      </c>
      <c r="J117">
        <v>1405378414</v>
      </c>
      <c r="K117" t="b">
        <v>0</v>
      </c>
      <c r="L117">
        <v>85</v>
      </c>
      <c r="M117" t="b">
        <v>1</v>
      </c>
      <c r="N117" t="s">
        <v>8269</v>
      </c>
      <c r="O117" s="10">
        <v>100</v>
      </c>
      <c r="P117">
        <v>118.13</v>
      </c>
      <c r="Q117" t="s">
        <v>8324</v>
      </c>
      <c r="R117" t="s">
        <v>8327</v>
      </c>
      <c r="S117" s="14">
        <v>41834.953865740739</v>
      </c>
      <c r="T117" s="14">
        <v>41879.953865740739</v>
      </c>
      <c r="W117" s="42">
        <f t="shared" si="0"/>
        <v>4.1000000000000003E-3</v>
      </c>
    </row>
    <row r="118" spans="1:23" ht="30" x14ac:dyDescent="0.25">
      <c r="A118">
        <v>3406</v>
      </c>
      <c r="B118" s="3" t="s">
        <v>3405</v>
      </c>
      <c r="C118" s="3" t="s">
        <v>7516</v>
      </c>
      <c r="D118" s="9">
        <v>10000</v>
      </c>
      <c r="E118" s="8">
        <v>10031</v>
      </c>
      <c r="F118" t="s">
        <v>8218</v>
      </c>
      <c r="G118" t="s">
        <v>8223</v>
      </c>
      <c r="H118" t="s">
        <v>8245</v>
      </c>
      <c r="I118">
        <v>1405511376</v>
      </c>
      <c r="J118">
        <v>1401623376</v>
      </c>
      <c r="K118" t="b">
        <v>0</v>
      </c>
      <c r="L118">
        <v>91</v>
      </c>
      <c r="M118" t="b">
        <v>1</v>
      </c>
      <c r="N118" t="s">
        <v>8269</v>
      </c>
      <c r="O118" s="10">
        <v>100</v>
      </c>
      <c r="P118">
        <v>110.23</v>
      </c>
      <c r="Q118" t="s">
        <v>8324</v>
      </c>
      <c r="R118" t="s">
        <v>8327</v>
      </c>
      <c r="S118" s="14">
        <v>41791.492777777778</v>
      </c>
      <c r="T118" s="14">
        <v>41836.492777777778</v>
      </c>
      <c r="W118" s="42">
        <f t="shared" si="0"/>
        <v>3.0999999999999999E-3</v>
      </c>
    </row>
    <row r="119" spans="1:23" ht="45" x14ac:dyDescent="0.25">
      <c r="A119">
        <v>3144</v>
      </c>
      <c r="B119" s="3" t="s">
        <v>3144</v>
      </c>
      <c r="C119" s="3" t="s">
        <v>7254</v>
      </c>
      <c r="D119" s="9">
        <v>10000</v>
      </c>
      <c r="E119" s="8">
        <v>7540</v>
      </c>
      <c r="F119" t="s">
        <v>8221</v>
      </c>
      <c r="G119" t="s">
        <v>8223</v>
      </c>
      <c r="H119" t="s">
        <v>8245</v>
      </c>
      <c r="I119">
        <v>1489903200</v>
      </c>
      <c r="J119">
        <v>1488459307</v>
      </c>
      <c r="K119" t="b">
        <v>0</v>
      </c>
      <c r="L119">
        <v>30</v>
      </c>
      <c r="M119" t="b">
        <v>0</v>
      </c>
      <c r="N119" t="s">
        <v>8269</v>
      </c>
      <c r="O119" s="10">
        <v>75</v>
      </c>
      <c r="P119">
        <v>251.33</v>
      </c>
      <c r="Q119" t="s">
        <v>8324</v>
      </c>
      <c r="R119" t="s">
        <v>8327</v>
      </c>
      <c r="S119" s="14">
        <v>42796.538275462968</v>
      </c>
      <c r="T119" s="14">
        <v>42813.25</v>
      </c>
      <c r="W119" s="42" t="str">
        <f t="shared" si="0"/>
        <v/>
      </c>
    </row>
    <row r="120" spans="1:23" ht="30" x14ac:dyDescent="0.25">
      <c r="A120">
        <v>4035</v>
      </c>
      <c r="B120" s="3" t="s">
        <v>4031</v>
      </c>
      <c r="C120" s="3" t="s">
        <v>8140</v>
      </c>
      <c r="D120" s="9">
        <v>10000</v>
      </c>
      <c r="E120" s="8">
        <v>3685</v>
      </c>
      <c r="F120" t="s">
        <v>8220</v>
      </c>
      <c r="G120" t="s">
        <v>8223</v>
      </c>
      <c r="H120" t="s">
        <v>8245</v>
      </c>
      <c r="I120">
        <v>1413925887</v>
      </c>
      <c r="J120">
        <v>1411333887</v>
      </c>
      <c r="K120" t="b">
        <v>0</v>
      </c>
      <c r="L120">
        <v>25</v>
      </c>
      <c r="M120" t="b">
        <v>0</v>
      </c>
      <c r="N120" t="s">
        <v>8269</v>
      </c>
      <c r="O120" s="10">
        <v>37</v>
      </c>
      <c r="P120">
        <v>147.4</v>
      </c>
      <c r="Q120" t="s">
        <v>8324</v>
      </c>
      <c r="R120" t="s">
        <v>8327</v>
      </c>
      <c r="S120" s="14">
        <v>41903.882951388885</v>
      </c>
      <c r="T120" s="14">
        <v>41933.882951388885</v>
      </c>
      <c r="W120" s="42" t="str">
        <f t="shared" si="0"/>
        <v/>
      </c>
    </row>
    <row r="121" spans="1:23" ht="45" x14ac:dyDescent="0.25">
      <c r="A121">
        <v>2883</v>
      </c>
      <c r="B121" s="3" t="s">
        <v>2883</v>
      </c>
      <c r="C121" s="3" t="s">
        <v>6993</v>
      </c>
      <c r="D121" s="9">
        <v>10000</v>
      </c>
      <c r="E121" s="8">
        <v>1908</v>
      </c>
      <c r="F121" t="s">
        <v>8220</v>
      </c>
      <c r="G121" t="s">
        <v>8223</v>
      </c>
      <c r="H121" t="s">
        <v>8245</v>
      </c>
      <c r="I121">
        <v>1454734740</v>
      </c>
      <c r="J121">
        <v>1451684437</v>
      </c>
      <c r="K121" t="b">
        <v>0</v>
      </c>
      <c r="L121">
        <v>5</v>
      </c>
      <c r="M121" t="b">
        <v>0</v>
      </c>
      <c r="N121" t="s">
        <v>8269</v>
      </c>
      <c r="O121" s="10">
        <v>19</v>
      </c>
      <c r="P121">
        <v>381.6</v>
      </c>
      <c r="Q121" t="s">
        <v>8324</v>
      </c>
      <c r="R121" t="s">
        <v>8327</v>
      </c>
      <c r="S121" s="14">
        <v>42370.90320601852</v>
      </c>
      <c r="T121" s="14">
        <v>42406.207638888889</v>
      </c>
      <c r="W121" s="42" t="str">
        <f t="shared" si="0"/>
        <v/>
      </c>
    </row>
    <row r="122" spans="1:23" ht="45" x14ac:dyDescent="0.25">
      <c r="A122">
        <v>3913</v>
      </c>
      <c r="B122" s="3" t="s">
        <v>3910</v>
      </c>
      <c r="C122" s="3" t="s">
        <v>8021</v>
      </c>
      <c r="D122" s="9">
        <v>10000</v>
      </c>
      <c r="E122" s="8">
        <v>1000</v>
      </c>
      <c r="F122" t="s">
        <v>8220</v>
      </c>
      <c r="G122" t="s">
        <v>8223</v>
      </c>
      <c r="H122" t="s">
        <v>8245</v>
      </c>
      <c r="I122">
        <v>1448863449</v>
      </c>
      <c r="J122">
        <v>1446267849</v>
      </c>
      <c r="K122" t="b">
        <v>0</v>
      </c>
      <c r="L122">
        <v>7</v>
      </c>
      <c r="M122" t="b">
        <v>0</v>
      </c>
      <c r="N122" t="s">
        <v>8269</v>
      </c>
      <c r="O122" s="10">
        <v>10</v>
      </c>
      <c r="P122">
        <v>142.86000000000001</v>
      </c>
      <c r="Q122" t="s">
        <v>8324</v>
      </c>
      <c r="R122" t="s">
        <v>8327</v>
      </c>
      <c r="S122" s="14">
        <v>42308.211215277777</v>
      </c>
      <c r="T122" s="14">
        <v>42338.252881944441</v>
      </c>
      <c r="W122" s="42" t="str">
        <f t="shared" si="0"/>
        <v/>
      </c>
    </row>
    <row r="123" spans="1:23" ht="45" x14ac:dyDescent="0.25">
      <c r="A123">
        <v>3841</v>
      </c>
      <c r="B123" s="3" t="s">
        <v>3838</v>
      </c>
      <c r="C123" s="3" t="s">
        <v>7950</v>
      </c>
      <c r="D123" s="9">
        <v>10000</v>
      </c>
      <c r="E123" s="8">
        <v>872</v>
      </c>
      <c r="F123" t="s">
        <v>8220</v>
      </c>
      <c r="G123" t="s">
        <v>8223</v>
      </c>
      <c r="H123" t="s">
        <v>8245</v>
      </c>
      <c r="I123">
        <v>1405882287</v>
      </c>
      <c r="J123">
        <v>1400698287</v>
      </c>
      <c r="K123" t="b">
        <v>1</v>
      </c>
      <c r="L123">
        <v>34</v>
      </c>
      <c r="M123" t="b">
        <v>0</v>
      </c>
      <c r="N123" t="s">
        <v>8269</v>
      </c>
      <c r="O123" s="10">
        <v>9</v>
      </c>
      <c r="P123">
        <v>25.65</v>
      </c>
      <c r="Q123" t="s">
        <v>8324</v>
      </c>
      <c r="R123" t="s">
        <v>8327</v>
      </c>
      <c r="S123" s="14">
        <v>41780.785729166666</v>
      </c>
      <c r="T123" s="14">
        <v>41840.785729166666</v>
      </c>
      <c r="W123" s="42" t="str">
        <f t="shared" si="0"/>
        <v/>
      </c>
    </row>
    <row r="124" spans="1:23" ht="30" x14ac:dyDescent="0.25">
      <c r="A124">
        <v>3992</v>
      </c>
      <c r="B124" s="3" t="s">
        <v>3988</v>
      </c>
      <c r="C124" s="3" t="s">
        <v>8098</v>
      </c>
      <c r="D124" s="9">
        <v>10000</v>
      </c>
      <c r="E124" s="8">
        <v>541</v>
      </c>
      <c r="F124" t="s">
        <v>8220</v>
      </c>
      <c r="G124" t="s">
        <v>8223</v>
      </c>
      <c r="H124" t="s">
        <v>8245</v>
      </c>
      <c r="I124">
        <v>1449876859</v>
      </c>
      <c r="J124">
        <v>1444689259</v>
      </c>
      <c r="K124" t="b">
        <v>0</v>
      </c>
      <c r="L124">
        <v>9</v>
      </c>
      <c r="M124" t="b">
        <v>0</v>
      </c>
      <c r="N124" t="s">
        <v>8269</v>
      </c>
      <c r="O124" s="10">
        <v>5</v>
      </c>
      <c r="P124">
        <v>60.11</v>
      </c>
      <c r="Q124" t="s">
        <v>8324</v>
      </c>
      <c r="R124" t="s">
        <v>8327</v>
      </c>
      <c r="S124" s="14">
        <v>42289.94049768518</v>
      </c>
      <c r="T124" s="14">
        <v>42349.982164351852</v>
      </c>
      <c r="W124" s="42" t="str">
        <f t="shared" si="0"/>
        <v/>
      </c>
    </row>
    <row r="125" spans="1:23" ht="45" x14ac:dyDescent="0.25">
      <c r="A125">
        <v>2871</v>
      </c>
      <c r="B125" s="3" t="s">
        <v>2871</v>
      </c>
      <c r="C125" s="3" t="s">
        <v>6981</v>
      </c>
      <c r="D125" s="9">
        <v>10000</v>
      </c>
      <c r="E125" s="8">
        <v>467</v>
      </c>
      <c r="F125" t="s">
        <v>8220</v>
      </c>
      <c r="G125" t="s">
        <v>8223</v>
      </c>
      <c r="H125" t="s">
        <v>8245</v>
      </c>
      <c r="I125">
        <v>1419183813</v>
      </c>
      <c r="J125">
        <v>1417455813</v>
      </c>
      <c r="K125" t="b">
        <v>0</v>
      </c>
      <c r="L125">
        <v>13</v>
      </c>
      <c r="M125" t="b">
        <v>0</v>
      </c>
      <c r="N125" t="s">
        <v>8269</v>
      </c>
      <c r="O125" s="10">
        <v>5</v>
      </c>
      <c r="P125">
        <v>35.92</v>
      </c>
      <c r="Q125" t="s">
        <v>8324</v>
      </c>
      <c r="R125" t="s">
        <v>8327</v>
      </c>
      <c r="S125" s="14">
        <v>41974.738576388889</v>
      </c>
      <c r="T125" s="14">
        <v>41994.738576388889</v>
      </c>
      <c r="W125" s="42" t="str">
        <f t="shared" si="0"/>
        <v/>
      </c>
    </row>
    <row r="126" spans="1:23" ht="30" x14ac:dyDescent="0.25">
      <c r="A126">
        <v>3130</v>
      </c>
      <c r="B126" s="3" t="s">
        <v>3130</v>
      </c>
      <c r="C126" s="3" t="s">
        <v>7240</v>
      </c>
      <c r="D126" s="9">
        <v>10000</v>
      </c>
      <c r="E126" s="8">
        <v>375</v>
      </c>
      <c r="F126" t="s">
        <v>8221</v>
      </c>
      <c r="G126" t="s">
        <v>8223</v>
      </c>
      <c r="H126" t="s">
        <v>8245</v>
      </c>
      <c r="I126">
        <v>1492145940</v>
      </c>
      <c r="J126">
        <v>1489504916</v>
      </c>
      <c r="K126" t="b">
        <v>0</v>
      </c>
      <c r="L126">
        <v>4</v>
      </c>
      <c r="M126" t="b">
        <v>0</v>
      </c>
      <c r="N126" t="s">
        <v>8269</v>
      </c>
      <c r="O126" s="10">
        <v>4</v>
      </c>
      <c r="P126">
        <v>93.75</v>
      </c>
      <c r="Q126" t="s">
        <v>8324</v>
      </c>
      <c r="R126" t="s">
        <v>8327</v>
      </c>
      <c r="S126" s="14">
        <v>42808.640231481477</v>
      </c>
      <c r="T126" s="14">
        <v>42839.207638888889</v>
      </c>
      <c r="W126" s="42" t="str">
        <f t="shared" si="0"/>
        <v/>
      </c>
    </row>
    <row r="127" spans="1:23" ht="45" x14ac:dyDescent="0.25">
      <c r="A127">
        <v>2891</v>
      </c>
      <c r="B127" s="3" t="s">
        <v>2891</v>
      </c>
      <c r="C127" s="3" t="s">
        <v>7001</v>
      </c>
      <c r="D127" s="9">
        <v>10000</v>
      </c>
      <c r="E127" s="8">
        <v>273</v>
      </c>
      <c r="F127" t="s">
        <v>8220</v>
      </c>
      <c r="G127" t="s">
        <v>8223</v>
      </c>
      <c r="H127" t="s">
        <v>8245</v>
      </c>
      <c r="I127">
        <v>1460751128</v>
      </c>
      <c r="J127">
        <v>1455570728</v>
      </c>
      <c r="K127" t="b">
        <v>0</v>
      </c>
      <c r="L127">
        <v>10</v>
      </c>
      <c r="M127" t="b">
        <v>0</v>
      </c>
      <c r="N127" t="s">
        <v>8269</v>
      </c>
      <c r="O127" s="10">
        <v>3</v>
      </c>
      <c r="P127">
        <v>27.3</v>
      </c>
      <c r="Q127" t="s">
        <v>8324</v>
      </c>
      <c r="R127" t="s">
        <v>8327</v>
      </c>
      <c r="S127" s="14">
        <v>42415.883425925931</v>
      </c>
      <c r="T127" s="14">
        <v>42475.84175925926</v>
      </c>
      <c r="W127" s="42" t="str">
        <f t="shared" si="0"/>
        <v/>
      </c>
    </row>
    <row r="128" spans="1:23" ht="30" x14ac:dyDescent="0.25">
      <c r="A128">
        <v>3899</v>
      </c>
      <c r="B128" s="3" t="s">
        <v>3896</v>
      </c>
      <c r="C128" s="3" t="s">
        <v>8007</v>
      </c>
      <c r="D128" s="9">
        <v>10000</v>
      </c>
      <c r="E128" s="8">
        <v>125</v>
      </c>
      <c r="F128" t="s">
        <v>8220</v>
      </c>
      <c r="G128" t="s">
        <v>8223</v>
      </c>
      <c r="H128" t="s">
        <v>8245</v>
      </c>
      <c r="I128">
        <v>1407868561</v>
      </c>
      <c r="J128">
        <v>1406140561</v>
      </c>
      <c r="K128" t="b">
        <v>0</v>
      </c>
      <c r="L128">
        <v>2</v>
      </c>
      <c r="M128" t="b">
        <v>0</v>
      </c>
      <c r="N128" t="s">
        <v>8269</v>
      </c>
      <c r="O128" s="10">
        <v>1</v>
      </c>
      <c r="P128">
        <v>62.5</v>
      </c>
      <c r="Q128" t="s">
        <v>8324</v>
      </c>
      <c r="R128" t="s">
        <v>8327</v>
      </c>
      <c r="S128" s="14">
        <v>41843.775011574071</v>
      </c>
      <c r="T128" s="14">
        <v>41863.775011574071</v>
      </c>
      <c r="W128" s="42" t="str">
        <f t="shared" si="0"/>
        <v/>
      </c>
    </row>
    <row r="129" spans="1:23" ht="45" x14ac:dyDescent="0.25">
      <c r="A129">
        <v>4017</v>
      </c>
      <c r="B129" s="3" t="s">
        <v>4013</v>
      </c>
      <c r="C129" s="3" t="s">
        <v>8122</v>
      </c>
      <c r="D129" s="9">
        <v>10000</v>
      </c>
      <c r="E129" s="8">
        <v>105</v>
      </c>
      <c r="F129" t="s">
        <v>8220</v>
      </c>
      <c r="G129" t="s">
        <v>8223</v>
      </c>
      <c r="H129" t="s">
        <v>8245</v>
      </c>
      <c r="I129">
        <v>1409846874</v>
      </c>
      <c r="J129">
        <v>1407254874</v>
      </c>
      <c r="K129" t="b">
        <v>0</v>
      </c>
      <c r="L129">
        <v>2</v>
      </c>
      <c r="M129" t="b">
        <v>0</v>
      </c>
      <c r="N129" t="s">
        <v>8269</v>
      </c>
      <c r="O129" s="10">
        <v>1</v>
      </c>
      <c r="P129">
        <v>52.5</v>
      </c>
      <c r="Q129" t="s">
        <v>8324</v>
      </c>
      <c r="R129" t="s">
        <v>8327</v>
      </c>
      <c r="S129" s="14">
        <v>41856.672152777777</v>
      </c>
      <c r="T129" s="14">
        <v>41886.672152777777</v>
      </c>
      <c r="W129" s="42" t="str">
        <f t="shared" si="0"/>
        <v/>
      </c>
    </row>
    <row r="130" spans="1:23" ht="45" x14ac:dyDescent="0.25">
      <c r="A130">
        <v>4042</v>
      </c>
      <c r="B130" s="3" t="s">
        <v>4038</v>
      </c>
      <c r="C130" s="3" t="s">
        <v>8146</v>
      </c>
      <c r="D130" s="9">
        <v>10000</v>
      </c>
      <c r="E130" s="8">
        <v>21</v>
      </c>
      <c r="F130" t="s">
        <v>8220</v>
      </c>
      <c r="G130" t="s">
        <v>8223</v>
      </c>
      <c r="H130" t="s">
        <v>8245</v>
      </c>
      <c r="I130">
        <v>1421781360</v>
      </c>
      <c r="J130">
        <v>1419213664</v>
      </c>
      <c r="K130" t="b">
        <v>0</v>
      </c>
      <c r="L130">
        <v>3</v>
      </c>
      <c r="M130" t="b">
        <v>0</v>
      </c>
      <c r="N130" t="s">
        <v>8269</v>
      </c>
      <c r="O130" s="10">
        <v>0</v>
      </c>
      <c r="P130">
        <v>7</v>
      </c>
      <c r="Q130" t="s">
        <v>8324</v>
      </c>
      <c r="R130" t="s">
        <v>8327</v>
      </c>
      <c r="S130" s="14">
        <v>41995.084074074075</v>
      </c>
      <c r="T130" s="14">
        <v>42024.802777777775</v>
      </c>
      <c r="W130" s="42" t="str">
        <f t="shared" si="0"/>
        <v/>
      </c>
    </row>
    <row r="131" spans="1:23" ht="45" x14ac:dyDescent="0.25">
      <c r="A131">
        <v>3852</v>
      </c>
      <c r="B131" s="3" t="s">
        <v>3849</v>
      </c>
      <c r="C131" s="3" t="s">
        <v>7961</v>
      </c>
      <c r="D131" s="9">
        <v>10000</v>
      </c>
      <c r="E131" s="8">
        <v>20</v>
      </c>
      <c r="F131" t="s">
        <v>8220</v>
      </c>
      <c r="G131" t="s">
        <v>8223</v>
      </c>
      <c r="H131" t="s">
        <v>8245</v>
      </c>
      <c r="I131">
        <v>1427427276</v>
      </c>
      <c r="J131">
        <v>1425270876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10</v>
      </c>
      <c r="Q131" t="s">
        <v>8324</v>
      </c>
      <c r="R131" t="s">
        <v>8327</v>
      </c>
      <c r="S131" s="14">
        <v>42065.190694444449</v>
      </c>
      <c r="T131" s="14">
        <v>42090.149027777778</v>
      </c>
      <c r="W131" s="42" t="str">
        <f t="shared" si="0"/>
        <v/>
      </c>
    </row>
    <row r="132" spans="1:23" ht="30" x14ac:dyDescent="0.25">
      <c r="A132">
        <v>3904</v>
      </c>
      <c r="B132" s="3" t="s">
        <v>3901</v>
      </c>
      <c r="C132" s="3" t="s">
        <v>8012</v>
      </c>
      <c r="D132" s="9">
        <v>10000</v>
      </c>
      <c r="E132" s="8">
        <v>3</v>
      </c>
      <c r="F132" t="s">
        <v>8220</v>
      </c>
      <c r="G132" t="s">
        <v>8223</v>
      </c>
      <c r="H132" t="s">
        <v>8245</v>
      </c>
      <c r="I132">
        <v>1429074240</v>
      </c>
      <c r="J132">
        <v>1427866200</v>
      </c>
      <c r="K132" t="b">
        <v>0</v>
      </c>
      <c r="L132">
        <v>2</v>
      </c>
      <c r="M132" t="b">
        <v>0</v>
      </c>
      <c r="N132" t="s">
        <v>8269</v>
      </c>
      <c r="O132" s="10">
        <v>0</v>
      </c>
      <c r="P132">
        <v>1.5</v>
      </c>
      <c r="Q132" t="s">
        <v>8324</v>
      </c>
      <c r="R132" t="s">
        <v>8327</v>
      </c>
      <c r="S132" s="14">
        <v>42095.229166666672</v>
      </c>
      <c r="T132" s="14">
        <v>42109.211111111115</v>
      </c>
      <c r="W132" s="42" t="str">
        <f t="shared" si="0"/>
        <v/>
      </c>
    </row>
    <row r="133" spans="1:23" ht="45" x14ac:dyDescent="0.25">
      <c r="A133">
        <v>2913</v>
      </c>
      <c r="B133" s="3" t="s">
        <v>2913</v>
      </c>
      <c r="C133" s="3" t="s">
        <v>7023</v>
      </c>
      <c r="D133" s="9">
        <v>10000</v>
      </c>
      <c r="E133" s="8">
        <v>2</v>
      </c>
      <c r="F133" t="s">
        <v>8220</v>
      </c>
      <c r="G133" t="s">
        <v>8223</v>
      </c>
      <c r="H133" t="s">
        <v>8245</v>
      </c>
      <c r="I133">
        <v>1410041339</v>
      </c>
      <c r="J133">
        <v>1404857339</v>
      </c>
      <c r="K133" t="b">
        <v>0</v>
      </c>
      <c r="L133">
        <v>2</v>
      </c>
      <c r="M133" t="b">
        <v>0</v>
      </c>
      <c r="N133" t="s">
        <v>8269</v>
      </c>
      <c r="O133" s="10">
        <v>0</v>
      </c>
      <c r="P133">
        <v>1</v>
      </c>
      <c r="Q133" t="s">
        <v>8324</v>
      </c>
      <c r="R133" t="s">
        <v>8327</v>
      </c>
      <c r="S133" s="14">
        <v>41828.922905092593</v>
      </c>
      <c r="T133" s="14">
        <v>41888.922905092593</v>
      </c>
      <c r="W133" s="42" t="str">
        <f t="shared" si="0"/>
        <v/>
      </c>
    </row>
    <row r="134" spans="1:23" ht="45" x14ac:dyDescent="0.25">
      <c r="A134">
        <v>2899</v>
      </c>
      <c r="B134" s="3" t="s">
        <v>2899</v>
      </c>
      <c r="C134" s="3" t="s">
        <v>7009</v>
      </c>
      <c r="D134" s="9">
        <v>10000</v>
      </c>
      <c r="E134" s="8">
        <v>0</v>
      </c>
      <c r="F134" t="s">
        <v>8220</v>
      </c>
      <c r="G134" t="s">
        <v>8223</v>
      </c>
      <c r="H134" t="s">
        <v>8245</v>
      </c>
      <c r="I134">
        <v>1469325158</v>
      </c>
      <c r="J134">
        <v>1464141158</v>
      </c>
      <c r="K134" t="b">
        <v>0</v>
      </c>
      <c r="L134" t="s">
        <v>8308</v>
      </c>
      <c r="M134" t="b">
        <v>0</v>
      </c>
      <c r="N134" t="s">
        <v>8269</v>
      </c>
      <c r="O134" s="10">
        <v>0</v>
      </c>
      <c r="P134">
        <v>0</v>
      </c>
      <c r="Q134" t="s">
        <v>8324</v>
      </c>
      <c r="R134" t="s">
        <v>8327</v>
      </c>
      <c r="S134" s="14">
        <v>42515.078217592592</v>
      </c>
      <c r="T134" s="14">
        <v>42575.078217592592</v>
      </c>
      <c r="W134" s="42" t="str">
        <f t="shared" si="0"/>
        <v/>
      </c>
    </row>
    <row r="135" spans="1:23" ht="45" x14ac:dyDescent="0.25">
      <c r="A135">
        <v>3844</v>
      </c>
      <c r="B135" s="3" t="s">
        <v>3841</v>
      </c>
      <c r="C135" s="3" t="s">
        <v>7953</v>
      </c>
      <c r="D135" s="9">
        <v>9800</v>
      </c>
      <c r="E135" s="8">
        <v>4066</v>
      </c>
      <c r="F135" t="s">
        <v>8220</v>
      </c>
      <c r="G135" t="s">
        <v>8223</v>
      </c>
      <c r="H135" t="s">
        <v>8245</v>
      </c>
      <c r="I135">
        <v>1401778740</v>
      </c>
      <c r="J135">
        <v>1399474134</v>
      </c>
      <c r="K135" t="b">
        <v>1</v>
      </c>
      <c r="L135">
        <v>50</v>
      </c>
      <c r="M135" t="b">
        <v>0</v>
      </c>
      <c r="N135" t="s">
        <v>8269</v>
      </c>
      <c r="O135" s="10">
        <v>41</v>
      </c>
      <c r="P135">
        <v>81.319999999999993</v>
      </c>
      <c r="Q135" t="s">
        <v>8324</v>
      </c>
      <c r="R135" t="s">
        <v>8327</v>
      </c>
      <c r="S135" s="14">
        <v>41766.617291666669</v>
      </c>
      <c r="T135" s="14">
        <v>41793.290972222225</v>
      </c>
    </row>
    <row r="136" spans="1:23" ht="60" x14ac:dyDescent="0.25">
      <c r="A136">
        <v>2908</v>
      </c>
      <c r="B136" s="3" t="s">
        <v>2908</v>
      </c>
      <c r="C136" s="3" t="s">
        <v>7018</v>
      </c>
      <c r="D136" s="9">
        <v>9600</v>
      </c>
      <c r="E136" s="8">
        <v>264</v>
      </c>
      <c r="F136" t="s">
        <v>8220</v>
      </c>
      <c r="G136" t="s">
        <v>8223</v>
      </c>
      <c r="H136" t="s">
        <v>8245</v>
      </c>
      <c r="I136">
        <v>1465407219</v>
      </c>
      <c r="J136">
        <v>1462815219</v>
      </c>
      <c r="K136" t="b">
        <v>0</v>
      </c>
      <c r="L136">
        <v>5</v>
      </c>
      <c r="M136" t="b">
        <v>0</v>
      </c>
      <c r="N136" t="s">
        <v>8269</v>
      </c>
      <c r="O136" s="10">
        <v>3</v>
      </c>
      <c r="P136">
        <v>52.8</v>
      </c>
      <c r="Q136" t="s">
        <v>8324</v>
      </c>
      <c r="R136" t="s">
        <v>8327</v>
      </c>
      <c r="S136" s="14">
        <v>42499.731701388882</v>
      </c>
      <c r="T136" s="14">
        <v>42529.731701388882</v>
      </c>
    </row>
    <row r="137" spans="1:23" x14ac:dyDescent="0.25">
      <c r="A137">
        <v>4087</v>
      </c>
      <c r="B137" s="3" t="s">
        <v>4083</v>
      </c>
      <c r="C137" s="3" t="s">
        <v>8190</v>
      </c>
      <c r="D137" s="9">
        <v>9600</v>
      </c>
      <c r="E137" s="8">
        <v>0</v>
      </c>
      <c r="F137" t="s">
        <v>8220</v>
      </c>
      <c r="G137" t="s">
        <v>8223</v>
      </c>
      <c r="H137" t="s">
        <v>8245</v>
      </c>
      <c r="I137">
        <v>1468777786</v>
      </c>
      <c r="J137">
        <v>1466185786</v>
      </c>
      <c r="K137" t="b">
        <v>0</v>
      </c>
      <c r="L137" t="s">
        <v>8308</v>
      </c>
      <c r="M137" t="b">
        <v>0</v>
      </c>
      <c r="N137" t="s">
        <v>8269</v>
      </c>
      <c r="O137" s="10">
        <v>0</v>
      </c>
      <c r="P137">
        <v>0</v>
      </c>
      <c r="Q137" t="s">
        <v>8324</v>
      </c>
      <c r="R137" t="s">
        <v>8327</v>
      </c>
      <c r="S137" s="14">
        <v>42538.742893518516</v>
      </c>
      <c r="T137" s="14">
        <v>42568.742893518516</v>
      </c>
    </row>
    <row r="138" spans="1:23" ht="45" x14ac:dyDescent="0.25">
      <c r="A138">
        <v>3209</v>
      </c>
      <c r="B138" s="3" t="s">
        <v>3209</v>
      </c>
      <c r="C138" s="3" t="s">
        <v>7319</v>
      </c>
      <c r="D138" s="9">
        <v>9500</v>
      </c>
      <c r="E138" s="8">
        <v>11335.7</v>
      </c>
      <c r="F138" t="s">
        <v>8218</v>
      </c>
      <c r="G138" t="s">
        <v>8223</v>
      </c>
      <c r="H138" t="s">
        <v>8245</v>
      </c>
      <c r="I138">
        <v>1403305200</v>
      </c>
      <c r="J138">
        <v>1400512658</v>
      </c>
      <c r="K138" t="b">
        <v>1</v>
      </c>
      <c r="L138">
        <v>226</v>
      </c>
      <c r="M138" t="b">
        <v>1</v>
      </c>
      <c r="N138" t="s">
        <v>8269</v>
      </c>
      <c r="O138" s="10">
        <v>119</v>
      </c>
      <c r="P138">
        <v>50.16</v>
      </c>
      <c r="Q138" t="s">
        <v>8324</v>
      </c>
      <c r="R138" t="s">
        <v>8327</v>
      </c>
      <c r="S138" s="14">
        <v>41778.637245370373</v>
      </c>
      <c r="T138" s="14">
        <v>41810.958333333336</v>
      </c>
    </row>
    <row r="139" spans="1:23" ht="45" x14ac:dyDescent="0.25">
      <c r="A139">
        <v>3433</v>
      </c>
      <c r="B139" s="3" t="s">
        <v>3432</v>
      </c>
      <c r="C139" s="3" t="s">
        <v>7543</v>
      </c>
      <c r="D139" s="9">
        <v>9500</v>
      </c>
      <c r="E139" s="8">
        <v>9525</v>
      </c>
      <c r="F139" t="s">
        <v>8218</v>
      </c>
      <c r="G139" t="s">
        <v>8223</v>
      </c>
      <c r="H139" t="s">
        <v>8245</v>
      </c>
      <c r="I139">
        <v>1402974000</v>
      </c>
      <c r="J139">
        <v>1400290255</v>
      </c>
      <c r="K139" t="b">
        <v>0</v>
      </c>
      <c r="L139">
        <v>71</v>
      </c>
      <c r="M139" t="b">
        <v>1</v>
      </c>
      <c r="N139" t="s">
        <v>8269</v>
      </c>
      <c r="O139" s="10">
        <v>100</v>
      </c>
      <c r="P139">
        <v>134.15</v>
      </c>
      <c r="Q139" t="s">
        <v>8324</v>
      </c>
      <c r="R139" t="s">
        <v>8327</v>
      </c>
      <c r="S139" s="14">
        <v>41776.063136574077</v>
      </c>
      <c r="T139" s="14">
        <v>41807.125</v>
      </c>
    </row>
    <row r="140" spans="1:23" ht="45" x14ac:dyDescent="0.25">
      <c r="A140">
        <v>4014</v>
      </c>
      <c r="B140" s="3" t="s">
        <v>4010</v>
      </c>
      <c r="C140" s="3" t="s">
        <v>8119</v>
      </c>
      <c r="D140" s="9">
        <v>9000</v>
      </c>
      <c r="E140" s="8">
        <v>0</v>
      </c>
      <c r="F140" t="s">
        <v>8220</v>
      </c>
      <c r="G140" t="s">
        <v>8223</v>
      </c>
      <c r="H140" t="s">
        <v>8245</v>
      </c>
      <c r="I140">
        <v>1457157269</v>
      </c>
      <c r="J140">
        <v>1455861269</v>
      </c>
      <c r="K140" t="b">
        <v>0</v>
      </c>
      <c r="L140" t="s">
        <v>8308</v>
      </c>
      <c r="M140" t="b">
        <v>0</v>
      </c>
      <c r="N140" t="s">
        <v>8269</v>
      </c>
      <c r="O140" s="10">
        <v>0</v>
      </c>
      <c r="P140">
        <v>0</v>
      </c>
      <c r="Q140" t="s">
        <v>8324</v>
      </c>
      <c r="R140" t="s">
        <v>8327</v>
      </c>
      <c r="S140" s="14">
        <v>42419.246168981481</v>
      </c>
      <c r="T140" s="14">
        <v>42434.246168981481</v>
      </c>
    </row>
    <row r="141" spans="1:23" ht="45" x14ac:dyDescent="0.25">
      <c r="A141">
        <v>4054</v>
      </c>
      <c r="B141" s="3" t="s">
        <v>4050</v>
      </c>
      <c r="C141" s="3" t="s">
        <v>8158</v>
      </c>
      <c r="D141" s="9">
        <v>8880</v>
      </c>
      <c r="E141" s="8">
        <v>0</v>
      </c>
      <c r="F141" t="s">
        <v>8220</v>
      </c>
      <c r="G141" t="s">
        <v>8223</v>
      </c>
      <c r="H141" t="s">
        <v>8245</v>
      </c>
      <c r="I141">
        <v>1475294400</v>
      </c>
      <c r="J141">
        <v>1472674285</v>
      </c>
      <c r="K141" t="b">
        <v>0</v>
      </c>
      <c r="L141" t="s">
        <v>8308</v>
      </c>
      <c r="M141" t="b">
        <v>0</v>
      </c>
      <c r="N141" t="s">
        <v>8269</v>
      </c>
      <c r="O141" s="10">
        <v>0</v>
      </c>
      <c r="P141">
        <v>0</v>
      </c>
      <c r="Q141" t="s">
        <v>8324</v>
      </c>
      <c r="R141" t="s">
        <v>8327</v>
      </c>
      <c r="S141" s="14">
        <v>42613.841261574074</v>
      </c>
      <c r="T141" s="14">
        <v>42644.166666666672</v>
      </c>
    </row>
    <row r="142" spans="1:23" ht="45" x14ac:dyDescent="0.25">
      <c r="A142">
        <v>3241</v>
      </c>
      <c r="B142" s="3" t="s">
        <v>3241</v>
      </c>
      <c r="C142" s="3" t="s">
        <v>7351</v>
      </c>
      <c r="D142" s="9">
        <v>8500</v>
      </c>
      <c r="E142" s="8">
        <v>9801</v>
      </c>
      <c r="F142" t="s">
        <v>8218</v>
      </c>
      <c r="G142" t="s">
        <v>8223</v>
      </c>
      <c r="H142" t="s">
        <v>8245</v>
      </c>
      <c r="I142">
        <v>1413269940</v>
      </c>
      <c r="J142">
        <v>1410421670</v>
      </c>
      <c r="K142" t="b">
        <v>1</v>
      </c>
      <c r="L142">
        <v>167</v>
      </c>
      <c r="M142" t="b">
        <v>1</v>
      </c>
      <c r="N142" t="s">
        <v>8269</v>
      </c>
      <c r="O142" s="10">
        <v>115</v>
      </c>
      <c r="P142">
        <v>58.69</v>
      </c>
      <c r="Q142" t="s">
        <v>8324</v>
      </c>
      <c r="R142" t="s">
        <v>8327</v>
      </c>
      <c r="S142" s="14">
        <v>41893.324884259258</v>
      </c>
      <c r="T142" s="14">
        <v>41926.290972222225</v>
      </c>
    </row>
    <row r="143" spans="1:23" ht="30" x14ac:dyDescent="0.25">
      <c r="A143">
        <v>3746</v>
      </c>
      <c r="B143" s="3" t="s">
        <v>3743</v>
      </c>
      <c r="C143" s="3" t="s">
        <v>7856</v>
      </c>
      <c r="D143" s="9">
        <v>8500</v>
      </c>
      <c r="E143" s="8">
        <v>202</v>
      </c>
      <c r="F143" t="s">
        <v>8220</v>
      </c>
      <c r="G143" t="s">
        <v>8223</v>
      </c>
      <c r="H143" t="s">
        <v>8245</v>
      </c>
      <c r="I143">
        <v>1475918439</v>
      </c>
      <c r="J143">
        <v>1473326439</v>
      </c>
      <c r="K143" t="b">
        <v>0</v>
      </c>
      <c r="L143">
        <v>1</v>
      </c>
      <c r="M143" t="b">
        <v>0</v>
      </c>
      <c r="N143" t="s">
        <v>8269</v>
      </c>
      <c r="O143" s="10">
        <v>2</v>
      </c>
      <c r="P143">
        <v>202</v>
      </c>
      <c r="Q143" t="s">
        <v>8324</v>
      </c>
      <c r="R143" t="s">
        <v>8327</v>
      </c>
      <c r="S143" s="14">
        <v>42621.389340277776</v>
      </c>
      <c r="T143" s="14">
        <v>42651.389340277776</v>
      </c>
    </row>
    <row r="144" spans="1:23" ht="30" x14ac:dyDescent="0.25">
      <c r="A144">
        <v>3339</v>
      </c>
      <c r="B144" s="3" t="s">
        <v>3339</v>
      </c>
      <c r="C144" s="3" t="s">
        <v>7449</v>
      </c>
      <c r="D144" s="9">
        <v>8000</v>
      </c>
      <c r="E144" s="8">
        <v>8348</v>
      </c>
      <c r="F144" t="s">
        <v>8218</v>
      </c>
      <c r="G144" t="s">
        <v>8223</v>
      </c>
      <c r="H144" t="s">
        <v>8245</v>
      </c>
      <c r="I144">
        <v>1469721518</v>
      </c>
      <c r="J144">
        <v>1467129518</v>
      </c>
      <c r="K144" t="b">
        <v>0</v>
      </c>
      <c r="L144">
        <v>47</v>
      </c>
      <c r="M144" t="b">
        <v>1</v>
      </c>
      <c r="N144" t="s">
        <v>8269</v>
      </c>
      <c r="O144" s="10">
        <v>104</v>
      </c>
      <c r="P144">
        <v>177.62</v>
      </c>
      <c r="Q144" t="s">
        <v>8324</v>
      </c>
      <c r="R144" t="s">
        <v>8327</v>
      </c>
      <c r="S144" s="14">
        <v>42549.665717592594</v>
      </c>
      <c r="T144" s="14">
        <v>42579.665717592594</v>
      </c>
    </row>
    <row r="145" spans="1:20" ht="30" x14ac:dyDescent="0.25">
      <c r="A145">
        <v>3169</v>
      </c>
      <c r="B145" s="3" t="s">
        <v>3169</v>
      </c>
      <c r="C145" s="3" t="s">
        <v>7279</v>
      </c>
      <c r="D145" s="9">
        <v>8000</v>
      </c>
      <c r="E145" s="8">
        <v>8241</v>
      </c>
      <c r="F145" t="s">
        <v>8218</v>
      </c>
      <c r="G145" t="s">
        <v>8223</v>
      </c>
      <c r="H145" t="s">
        <v>8245</v>
      </c>
      <c r="I145">
        <v>1386910740</v>
      </c>
      <c r="J145">
        <v>1384364561</v>
      </c>
      <c r="K145" t="b">
        <v>1</v>
      </c>
      <c r="L145">
        <v>82</v>
      </c>
      <c r="M145" t="b">
        <v>1</v>
      </c>
      <c r="N145" t="s">
        <v>8269</v>
      </c>
      <c r="O145" s="10">
        <v>103</v>
      </c>
      <c r="P145">
        <v>100.5</v>
      </c>
      <c r="Q145" t="s">
        <v>8324</v>
      </c>
      <c r="R145" t="s">
        <v>8327</v>
      </c>
      <c r="S145" s="14">
        <v>41591.737974537034</v>
      </c>
      <c r="T145" s="14">
        <v>41621.207638888889</v>
      </c>
    </row>
    <row r="146" spans="1:20" ht="45" x14ac:dyDescent="0.25">
      <c r="A146">
        <v>3243</v>
      </c>
      <c r="B146" s="3" t="s">
        <v>3243</v>
      </c>
      <c r="C146" s="3" t="s">
        <v>7353</v>
      </c>
      <c r="D146" s="9">
        <v>8000</v>
      </c>
      <c r="E146" s="8">
        <v>8227</v>
      </c>
      <c r="F146" t="s">
        <v>8218</v>
      </c>
      <c r="G146" t="s">
        <v>8223</v>
      </c>
      <c r="H146" t="s">
        <v>8245</v>
      </c>
      <c r="I146">
        <v>1444348800</v>
      </c>
      <c r="J146">
        <v>1442283562</v>
      </c>
      <c r="K146" t="b">
        <v>1</v>
      </c>
      <c r="L146">
        <v>71</v>
      </c>
      <c r="M146" t="b">
        <v>1</v>
      </c>
      <c r="N146" t="s">
        <v>8269</v>
      </c>
      <c r="O146" s="10">
        <v>103</v>
      </c>
      <c r="P146">
        <v>115.87</v>
      </c>
      <c r="Q146" t="s">
        <v>8324</v>
      </c>
      <c r="R146" t="s">
        <v>8327</v>
      </c>
      <c r="S146" s="14">
        <v>42262.096782407403</v>
      </c>
      <c r="T146" s="14">
        <v>42286</v>
      </c>
    </row>
    <row r="147" spans="1:20" ht="45" x14ac:dyDescent="0.25">
      <c r="A147">
        <v>3326</v>
      </c>
      <c r="B147" s="3" t="s">
        <v>3326</v>
      </c>
      <c r="C147" s="3" t="s">
        <v>7436</v>
      </c>
      <c r="D147" s="9">
        <v>8000</v>
      </c>
      <c r="E147" s="8">
        <v>8110</v>
      </c>
      <c r="F147" t="s">
        <v>8218</v>
      </c>
      <c r="G147" t="s">
        <v>8223</v>
      </c>
      <c r="H147" t="s">
        <v>8245</v>
      </c>
      <c r="I147">
        <v>1425830905</v>
      </c>
      <c r="J147">
        <v>1423242505</v>
      </c>
      <c r="K147" t="b">
        <v>0</v>
      </c>
      <c r="L147">
        <v>57</v>
      </c>
      <c r="M147" t="b">
        <v>1</v>
      </c>
      <c r="N147" t="s">
        <v>8269</v>
      </c>
      <c r="O147" s="10">
        <v>101</v>
      </c>
      <c r="P147">
        <v>142.28</v>
      </c>
      <c r="Q147" t="s">
        <v>8324</v>
      </c>
      <c r="R147" t="s">
        <v>8327</v>
      </c>
      <c r="S147" s="14">
        <v>42041.714178240742</v>
      </c>
      <c r="T147" s="14">
        <v>42071.67251157407</v>
      </c>
    </row>
    <row r="148" spans="1:20" ht="45" x14ac:dyDescent="0.25">
      <c r="A148">
        <v>2975</v>
      </c>
      <c r="B148" s="3" t="s">
        <v>2975</v>
      </c>
      <c r="C148" s="3" t="s">
        <v>7085</v>
      </c>
      <c r="D148" s="9">
        <v>8000</v>
      </c>
      <c r="E148" s="8">
        <v>8010</v>
      </c>
      <c r="F148" t="s">
        <v>8218</v>
      </c>
      <c r="G148" t="s">
        <v>8223</v>
      </c>
      <c r="H148" t="s">
        <v>8245</v>
      </c>
      <c r="I148">
        <v>1417057200</v>
      </c>
      <c r="J148">
        <v>1414599886</v>
      </c>
      <c r="K148" t="b">
        <v>0</v>
      </c>
      <c r="L148">
        <v>113</v>
      </c>
      <c r="M148" t="b">
        <v>1</v>
      </c>
      <c r="N148" t="s">
        <v>8269</v>
      </c>
      <c r="O148" s="10">
        <v>100</v>
      </c>
      <c r="P148">
        <v>70.88</v>
      </c>
      <c r="Q148" t="s">
        <v>8324</v>
      </c>
      <c r="R148" t="s">
        <v>8327</v>
      </c>
      <c r="S148" s="14">
        <v>41941.683865740742</v>
      </c>
      <c r="T148" s="14">
        <v>41970.125</v>
      </c>
    </row>
    <row r="149" spans="1:20" ht="45" x14ac:dyDescent="0.25">
      <c r="A149">
        <v>3376</v>
      </c>
      <c r="B149" s="3" t="s">
        <v>3375</v>
      </c>
      <c r="C149" s="3" t="s">
        <v>7486</v>
      </c>
      <c r="D149" s="9">
        <v>8000</v>
      </c>
      <c r="E149" s="8">
        <v>8001</v>
      </c>
      <c r="F149" t="s">
        <v>8218</v>
      </c>
      <c r="G149" t="s">
        <v>8223</v>
      </c>
      <c r="H149" t="s">
        <v>8245</v>
      </c>
      <c r="I149">
        <v>1429976994</v>
      </c>
      <c r="J149">
        <v>1424796594</v>
      </c>
      <c r="K149" t="b">
        <v>0</v>
      </c>
      <c r="L149">
        <v>19</v>
      </c>
      <c r="M149" t="b">
        <v>1</v>
      </c>
      <c r="N149" t="s">
        <v>8269</v>
      </c>
      <c r="O149" s="10">
        <v>100</v>
      </c>
      <c r="P149">
        <v>421.11</v>
      </c>
      <c r="Q149" t="s">
        <v>8324</v>
      </c>
      <c r="R149" t="s">
        <v>8327</v>
      </c>
      <c r="S149" s="14">
        <v>42059.701319444444</v>
      </c>
      <c r="T149" s="14">
        <v>42119.659652777773</v>
      </c>
    </row>
    <row r="150" spans="1:20" ht="45" x14ac:dyDescent="0.25">
      <c r="A150">
        <v>3911</v>
      </c>
      <c r="B150" s="3" t="s">
        <v>3908</v>
      </c>
      <c r="C150" s="3" t="s">
        <v>8019</v>
      </c>
      <c r="D150" s="9">
        <v>8000</v>
      </c>
      <c r="E150" s="8">
        <v>2993</v>
      </c>
      <c r="F150" t="s">
        <v>8220</v>
      </c>
      <c r="G150" t="s">
        <v>8223</v>
      </c>
      <c r="H150" t="s">
        <v>8245</v>
      </c>
      <c r="I150">
        <v>1417033777</v>
      </c>
      <c r="J150">
        <v>1414438177</v>
      </c>
      <c r="K150" t="b">
        <v>0</v>
      </c>
      <c r="L150">
        <v>36</v>
      </c>
      <c r="M150" t="b">
        <v>0</v>
      </c>
      <c r="N150" t="s">
        <v>8269</v>
      </c>
      <c r="O150" s="10">
        <v>37</v>
      </c>
      <c r="P150">
        <v>83.14</v>
      </c>
      <c r="Q150" t="s">
        <v>8324</v>
      </c>
      <c r="R150" t="s">
        <v>8327</v>
      </c>
      <c r="S150" s="14">
        <v>41939.8122337963</v>
      </c>
      <c r="T150" s="14">
        <v>41969.853900462964</v>
      </c>
    </row>
    <row r="151" spans="1:20" ht="45" x14ac:dyDescent="0.25">
      <c r="A151">
        <v>4040</v>
      </c>
      <c r="B151" s="3" t="s">
        <v>4036</v>
      </c>
      <c r="C151" s="3" t="s">
        <v>8144</v>
      </c>
      <c r="D151" s="9">
        <v>8000</v>
      </c>
      <c r="E151" s="8">
        <v>2500</v>
      </c>
      <c r="F151" t="s">
        <v>8220</v>
      </c>
      <c r="G151" t="s">
        <v>8223</v>
      </c>
      <c r="H151" t="s">
        <v>8245</v>
      </c>
      <c r="I151">
        <v>1437188400</v>
      </c>
      <c r="J151">
        <v>1432100004</v>
      </c>
      <c r="K151" t="b">
        <v>0</v>
      </c>
      <c r="L151">
        <v>2</v>
      </c>
      <c r="M151" t="b">
        <v>0</v>
      </c>
      <c r="N151" t="s">
        <v>8269</v>
      </c>
      <c r="O151" s="10">
        <v>31</v>
      </c>
      <c r="P151">
        <v>1250</v>
      </c>
      <c r="Q151" t="s">
        <v>8324</v>
      </c>
      <c r="R151" t="s">
        <v>8327</v>
      </c>
      <c r="S151" s="14">
        <v>42144.231527777782</v>
      </c>
      <c r="T151" s="14">
        <v>42203.125</v>
      </c>
    </row>
    <row r="152" spans="1:20" ht="45" x14ac:dyDescent="0.25">
      <c r="A152">
        <v>2850</v>
      </c>
      <c r="B152" s="3" t="s">
        <v>2850</v>
      </c>
      <c r="C152" s="3" t="s">
        <v>6960</v>
      </c>
      <c r="D152" s="9">
        <v>8000</v>
      </c>
      <c r="E152" s="8">
        <v>311</v>
      </c>
      <c r="F152" t="s">
        <v>8220</v>
      </c>
      <c r="G152" t="s">
        <v>8223</v>
      </c>
      <c r="H152" t="s">
        <v>8245</v>
      </c>
      <c r="I152">
        <v>1409962211</v>
      </c>
      <c r="J152">
        <v>1407370211</v>
      </c>
      <c r="K152" t="b">
        <v>0</v>
      </c>
      <c r="L152">
        <v>13</v>
      </c>
      <c r="M152" t="b">
        <v>0</v>
      </c>
      <c r="N152" t="s">
        <v>8269</v>
      </c>
      <c r="O152" s="10">
        <v>4</v>
      </c>
      <c r="P152">
        <v>23.92</v>
      </c>
      <c r="Q152" t="s">
        <v>8324</v>
      </c>
      <c r="R152" t="s">
        <v>8327</v>
      </c>
      <c r="S152" s="14">
        <v>41858.007071759261</v>
      </c>
      <c r="T152" s="14">
        <v>41888.007071759261</v>
      </c>
    </row>
    <row r="153" spans="1:20" ht="30" x14ac:dyDescent="0.25">
      <c r="A153">
        <v>3889</v>
      </c>
      <c r="B153" s="3" t="s">
        <v>3886</v>
      </c>
      <c r="C153" s="3" t="s">
        <v>7997</v>
      </c>
      <c r="D153" s="9">
        <v>8000</v>
      </c>
      <c r="E153" s="8">
        <v>118</v>
      </c>
      <c r="F153" t="s">
        <v>8220</v>
      </c>
      <c r="G153" t="s">
        <v>8223</v>
      </c>
      <c r="H153" t="s">
        <v>8245</v>
      </c>
      <c r="I153">
        <v>1420413960</v>
      </c>
      <c r="J153">
        <v>1417651630</v>
      </c>
      <c r="K153" t="b">
        <v>0</v>
      </c>
      <c r="L153">
        <v>9</v>
      </c>
      <c r="M153" t="b">
        <v>0</v>
      </c>
      <c r="N153" t="s">
        <v>8269</v>
      </c>
      <c r="O153" s="10">
        <v>1</v>
      </c>
      <c r="P153">
        <v>13.11</v>
      </c>
      <c r="Q153" t="s">
        <v>8324</v>
      </c>
      <c r="R153" t="s">
        <v>8327</v>
      </c>
      <c r="S153" s="14">
        <v>41977.004976851851</v>
      </c>
      <c r="T153" s="14">
        <v>42008.976388888885</v>
      </c>
    </row>
    <row r="154" spans="1:20" x14ac:dyDescent="0.25">
      <c r="A154">
        <v>4000</v>
      </c>
      <c r="B154" s="3" t="s">
        <v>3996</v>
      </c>
      <c r="C154" s="3" t="s">
        <v>8106</v>
      </c>
      <c r="D154" s="9">
        <v>8000</v>
      </c>
      <c r="E154" s="8">
        <v>10</v>
      </c>
      <c r="F154" t="s">
        <v>8220</v>
      </c>
      <c r="G154" t="s">
        <v>8223</v>
      </c>
      <c r="H154" t="s">
        <v>8245</v>
      </c>
      <c r="I154">
        <v>1462631358</v>
      </c>
      <c r="J154">
        <v>1457450958</v>
      </c>
      <c r="K154" t="b">
        <v>0</v>
      </c>
      <c r="L154">
        <v>1</v>
      </c>
      <c r="M154" t="b">
        <v>0</v>
      </c>
      <c r="N154" t="s">
        <v>8269</v>
      </c>
      <c r="O154" s="10">
        <v>0</v>
      </c>
      <c r="P154">
        <v>10</v>
      </c>
      <c r="Q154" t="s">
        <v>8324</v>
      </c>
      <c r="R154" t="s">
        <v>8327</v>
      </c>
      <c r="S154" s="14">
        <v>42437.64534722222</v>
      </c>
      <c r="T154" s="14">
        <v>42497.603680555556</v>
      </c>
    </row>
    <row r="155" spans="1:20" ht="45" x14ac:dyDescent="0.25">
      <c r="A155">
        <v>2846</v>
      </c>
      <c r="B155" s="3" t="s">
        <v>2846</v>
      </c>
      <c r="C155" s="3" t="s">
        <v>6956</v>
      </c>
      <c r="D155" s="9">
        <v>8000</v>
      </c>
      <c r="E155" s="8">
        <v>0</v>
      </c>
      <c r="F155" t="s">
        <v>8220</v>
      </c>
      <c r="G155" t="s">
        <v>8223</v>
      </c>
      <c r="H155" t="s">
        <v>8245</v>
      </c>
      <c r="I155">
        <v>1432917394</v>
      </c>
      <c r="J155">
        <v>1429029394</v>
      </c>
      <c r="K155" t="b">
        <v>0</v>
      </c>
      <c r="L155" t="s">
        <v>8308</v>
      </c>
      <c r="M155" t="b">
        <v>0</v>
      </c>
      <c r="N155" t="s">
        <v>8269</v>
      </c>
      <c r="O155" s="10">
        <v>0</v>
      </c>
      <c r="P155">
        <v>0</v>
      </c>
      <c r="Q155" t="s">
        <v>8324</v>
      </c>
      <c r="R155" t="s">
        <v>8327</v>
      </c>
      <c r="S155" s="14">
        <v>42108.692060185189</v>
      </c>
      <c r="T155" s="14">
        <v>42153.692060185189</v>
      </c>
    </row>
    <row r="156" spans="1:20" ht="45" x14ac:dyDescent="0.25">
      <c r="A156">
        <v>3931</v>
      </c>
      <c r="B156" s="3" t="s">
        <v>3928</v>
      </c>
      <c r="C156" s="3" t="s">
        <v>8039</v>
      </c>
      <c r="D156" s="9">
        <v>8000</v>
      </c>
      <c r="E156" s="8">
        <v>0</v>
      </c>
      <c r="F156" t="s">
        <v>8220</v>
      </c>
      <c r="G156" t="s">
        <v>8223</v>
      </c>
      <c r="H156" t="s">
        <v>8245</v>
      </c>
      <c r="I156">
        <v>1441510707</v>
      </c>
      <c r="J156">
        <v>1439350707</v>
      </c>
      <c r="K156" t="b">
        <v>0</v>
      </c>
      <c r="L156" t="s">
        <v>8308</v>
      </c>
      <c r="M156" t="b">
        <v>0</v>
      </c>
      <c r="N156" t="s">
        <v>8269</v>
      </c>
      <c r="O156" s="10">
        <v>0</v>
      </c>
      <c r="P156">
        <v>0</v>
      </c>
      <c r="Q156" t="s">
        <v>8324</v>
      </c>
      <c r="R156" t="s">
        <v>8327</v>
      </c>
      <c r="S156" s="14">
        <v>42228.151701388888</v>
      </c>
      <c r="T156" s="14">
        <v>42253.151701388888</v>
      </c>
    </row>
    <row r="157" spans="1:20" ht="45" x14ac:dyDescent="0.25">
      <c r="A157">
        <v>3363</v>
      </c>
      <c r="B157" s="3" t="s">
        <v>3362</v>
      </c>
      <c r="C157" s="3" t="s">
        <v>7473</v>
      </c>
      <c r="D157" s="9">
        <v>7750</v>
      </c>
      <c r="E157" s="8">
        <v>7860</v>
      </c>
      <c r="F157" t="s">
        <v>8218</v>
      </c>
      <c r="G157" t="s">
        <v>8223</v>
      </c>
      <c r="H157" t="s">
        <v>8245</v>
      </c>
      <c r="I157">
        <v>1408464000</v>
      </c>
      <c r="J157">
        <v>1406831445</v>
      </c>
      <c r="K157" t="b">
        <v>0</v>
      </c>
      <c r="L157">
        <v>26</v>
      </c>
      <c r="M157" t="b">
        <v>1</v>
      </c>
      <c r="N157" t="s">
        <v>8269</v>
      </c>
      <c r="O157" s="10">
        <v>101</v>
      </c>
      <c r="P157">
        <v>302.31</v>
      </c>
      <c r="Q157" t="s">
        <v>8324</v>
      </c>
      <c r="R157" t="s">
        <v>8327</v>
      </c>
      <c r="S157" s="14">
        <v>41851.771354166667</v>
      </c>
      <c r="T157" s="14">
        <v>41870.666666666664</v>
      </c>
    </row>
    <row r="158" spans="1:20" ht="45" x14ac:dyDescent="0.25">
      <c r="A158">
        <v>3712</v>
      </c>
      <c r="B158" s="3" t="s">
        <v>3709</v>
      </c>
      <c r="C158" s="3" t="s">
        <v>7822</v>
      </c>
      <c r="D158" s="9">
        <v>7500</v>
      </c>
      <c r="E158" s="8">
        <v>11530</v>
      </c>
      <c r="F158" t="s">
        <v>8218</v>
      </c>
      <c r="G158" t="s">
        <v>8223</v>
      </c>
      <c r="H158" t="s">
        <v>8245</v>
      </c>
      <c r="I158">
        <v>1433055540</v>
      </c>
      <c r="J158">
        <v>1431230867</v>
      </c>
      <c r="K158" t="b">
        <v>0</v>
      </c>
      <c r="L158">
        <v>104</v>
      </c>
      <c r="M158" t="b">
        <v>1</v>
      </c>
      <c r="N158" t="s">
        <v>8269</v>
      </c>
      <c r="O158" s="10">
        <v>154</v>
      </c>
      <c r="P158">
        <v>110.87</v>
      </c>
      <c r="Q158" t="s">
        <v>8324</v>
      </c>
      <c r="R158" t="s">
        <v>8327</v>
      </c>
      <c r="S158" s="14">
        <v>42134.172071759262</v>
      </c>
      <c r="T158" s="14">
        <v>42155.290972222225</v>
      </c>
    </row>
    <row r="159" spans="1:20" ht="30" x14ac:dyDescent="0.25">
      <c r="A159">
        <v>3586</v>
      </c>
      <c r="B159" s="3" t="s">
        <v>3585</v>
      </c>
      <c r="C159" s="3" t="s">
        <v>7696</v>
      </c>
      <c r="D159" s="9">
        <v>7500</v>
      </c>
      <c r="E159" s="8">
        <v>8207</v>
      </c>
      <c r="F159" t="s">
        <v>8218</v>
      </c>
      <c r="G159" t="s">
        <v>8223</v>
      </c>
      <c r="H159" t="s">
        <v>8245</v>
      </c>
      <c r="I159">
        <v>1474649070</v>
      </c>
      <c r="J159">
        <v>1469465070</v>
      </c>
      <c r="K159" t="b">
        <v>0</v>
      </c>
      <c r="L159">
        <v>54</v>
      </c>
      <c r="M159" t="b">
        <v>1</v>
      </c>
      <c r="N159" t="s">
        <v>8269</v>
      </c>
      <c r="O159" s="10">
        <v>109</v>
      </c>
      <c r="P159">
        <v>151.97999999999999</v>
      </c>
      <c r="Q159" t="s">
        <v>8324</v>
      </c>
      <c r="R159" t="s">
        <v>8327</v>
      </c>
      <c r="S159" s="14">
        <v>42576.697569444441</v>
      </c>
      <c r="T159" s="14">
        <v>42636.697569444441</v>
      </c>
    </row>
    <row r="160" spans="1:20" ht="30" x14ac:dyDescent="0.25">
      <c r="A160">
        <v>2845</v>
      </c>
      <c r="B160" s="3" t="s">
        <v>2845</v>
      </c>
      <c r="C160" s="3" t="s">
        <v>6955</v>
      </c>
      <c r="D160" s="9">
        <v>7500</v>
      </c>
      <c r="E160" s="8">
        <v>2366</v>
      </c>
      <c r="F160" t="s">
        <v>8220</v>
      </c>
      <c r="G160" t="s">
        <v>8223</v>
      </c>
      <c r="H160" t="s">
        <v>8245</v>
      </c>
      <c r="I160">
        <v>1433723033</v>
      </c>
      <c r="J160">
        <v>1428539033</v>
      </c>
      <c r="K160" t="b">
        <v>0</v>
      </c>
      <c r="L160">
        <v>39</v>
      </c>
      <c r="M160" t="b">
        <v>0</v>
      </c>
      <c r="N160" t="s">
        <v>8269</v>
      </c>
      <c r="O160" s="10">
        <v>32</v>
      </c>
      <c r="P160">
        <v>60.67</v>
      </c>
      <c r="Q160" t="s">
        <v>8324</v>
      </c>
      <c r="R160" t="s">
        <v>8327</v>
      </c>
      <c r="S160" s="14">
        <v>42103.016585648147</v>
      </c>
      <c r="T160" s="14">
        <v>42163.016585648147</v>
      </c>
    </row>
    <row r="161" spans="1:20" ht="45" x14ac:dyDescent="0.25">
      <c r="A161">
        <v>2898</v>
      </c>
      <c r="B161" s="3" t="s">
        <v>2898</v>
      </c>
      <c r="C161" s="3" t="s">
        <v>7008</v>
      </c>
      <c r="D161" s="9">
        <v>7500</v>
      </c>
      <c r="E161" s="8">
        <v>316</v>
      </c>
      <c r="F161" t="s">
        <v>8220</v>
      </c>
      <c r="G161" t="s">
        <v>8223</v>
      </c>
      <c r="H161" t="s">
        <v>8245</v>
      </c>
      <c r="I161">
        <v>1446307053</v>
      </c>
      <c r="J161">
        <v>1443715053</v>
      </c>
      <c r="K161" t="b">
        <v>0</v>
      </c>
      <c r="L161">
        <v>12</v>
      </c>
      <c r="M161" t="b">
        <v>0</v>
      </c>
      <c r="N161" t="s">
        <v>8269</v>
      </c>
      <c r="O161" s="10">
        <v>4</v>
      </c>
      <c r="P161">
        <v>26.33</v>
      </c>
      <c r="Q161" t="s">
        <v>8324</v>
      </c>
      <c r="R161" t="s">
        <v>8327</v>
      </c>
      <c r="S161" s="14">
        <v>42278.664965277778</v>
      </c>
      <c r="T161" s="14">
        <v>42308.664965277778</v>
      </c>
    </row>
    <row r="162" spans="1:20" ht="45" x14ac:dyDescent="0.25">
      <c r="A162">
        <v>3966</v>
      </c>
      <c r="B162" s="3" t="s">
        <v>3963</v>
      </c>
      <c r="C162" s="3" t="s">
        <v>8073</v>
      </c>
      <c r="D162" s="9">
        <v>7500</v>
      </c>
      <c r="E162" s="8">
        <v>45</v>
      </c>
      <c r="F162" t="s">
        <v>8220</v>
      </c>
      <c r="G162" t="s">
        <v>8223</v>
      </c>
      <c r="H162" t="s">
        <v>8245</v>
      </c>
      <c r="I162">
        <v>1406170740</v>
      </c>
      <c r="J162">
        <v>1402506278</v>
      </c>
      <c r="K162" t="b">
        <v>0</v>
      </c>
      <c r="L162">
        <v>2</v>
      </c>
      <c r="M162" t="b">
        <v>0</v>
      </c>
      <c r="N162" t="s">
        <v>8269</v>
      </c>
      <c r="O162" s="10">
        <v>1</v>
      </c>
      <c r="P162">
        <v>22.5</v>
      </c>
      <c r="Q162" t="s">
        <v>8324</v>
      </c>
      <c r="R162" t="s">
        <v>8327</v>
      </c>
      <c r="S162" s="14">
        <v>41801.711550925924</v>
      </c>
      <c r="T162" s="14">
        <v>41844.124305555553</v>
      </c>
    </row>
    <row r="163" spans="1:20" ht="30" x14ac:dyDescent="0.25">
      <c r="A163">
        <v>3862</v>
      </c>
      <c r="B163" s="3" t="s">
        <v>3859</v>
      </c>
      <c r="C163" s="3" t="s">
        <v>7971</v>
      </c>
      <c r="D163" s="9">
        <v>7500</v>
      </c>
      <c r="E163" s="8">
        <v>1</v>
      </c>
      <c r="F163" t="s">
        <v>8220</v>
      </c>
      <c r="G163" t="s">
        <v>8223</v>
      </c>
      <c r="H163" t="s">
        <v>8245</v>
      </c>
      <c r="I163">
        <v>1473699540</v>
      </c>
      <c r="J163">
        <v>1472451356</v>
      </c>
      <c r="K163" t="b">
        <v>0</v>
      </c>
      <c r="L163">
        <v>1</v>
      </c>
      <c r="M163" t="b">
        <v>0</v>
      </c>
      <c r="N163" t="s">
        <v>8269</v>
      </c>
      <c r="O163" s="10">
        <v>0</v>
      </c>
      <c r="P163">
        <v>1</v>
      </c>
      <c r="Q163" t="s">
        <v>8324</v>
      </c>
      <c r="R163" t="s">
        <v>8327</v>
      </c>
      <c r="S163" s="14">
        <v>42611.261064814811</v>
      </c>
      <c r="T163" s="14">
        <v>42625.707638888889</v>
      </c>
    </row>
    <row r="164" spans="1:20" ht="45" x14ac:dyDescent="0.25">
      <c r="A164">
        <v>4010</v>
      </c>
      <c r="B164" s="3" t="s">
        <v>4006</v>
      </c>
      <c r="C164" s="3" t="s">
        <v>8115</v>
      </c>
      <c r="D164" s="9">
        <v>7200</v>
      </c>
      <c r="E164" s="8">
        <v>1742</v>
      </c>
      <c r="F164" t="s">
        <v>8220</v>
      </c>
      <c r="G164" t="s">
        <v>8223</v>
      </c>
      <c r="H164" t="s">
        <v>8245</v>
      </c>
      <c r="I164">
        <v>1414348166</v>
      </c>
      <c r="J164">
        <v>1412879366</v>
      </c>
      <c r="K164" t="b">
        <v>0</v>
      </c>
      <c r="L164">
        <v>38</v>
      </c>
      <c r="M164" t="b">
        <v>0</v>
      </c>
      <c r="N164" t="s">
        <v>8269</v>
      </c>
      <c r="O164" s="10">
        <v>24</v>
      </c>
      <c r="P164">
        <v>45.84</v>
      </c>
      <c r="Q164" t="s">
        <v>8324</v>
      </c>
      <c r="R164" t="s">
        <v>8327</v>
      </c>
      <c r="S164" s="14">
        <v>41921.770439814813</v>
      </c>
      <c r="T164" s="14">
        <v>41938.770439814813</v>
      </c>
    </row>
    <row r="165" spans="1:20" ht="45" x14ac:dyDescent="0.25">
      <c r="A165">
        <v>3154</v>
      </c>
      <c r="B165" s="3" t="s">
        <v>3154</v>
      </c>
      <c r="C165" s="3" t="s">
        <v>7264</v>
      </c>
      <c r="D165" s="9">
        <v>7000</v>
      </c>
      <c r="E165" s="8">
        <v>7905</v>
      </c>
      <c r="F165" t="s">
        <v>8218</v>
      </c>
      <c r="G165" t="s">
        <v>8223</v>
      </c>
      <c r="H165" t="s">
        <v>8245</v>
      </c>
      <c r="I165">
        <v>1333310458</v>
      </c>
      <c r="J165">
        <v>1330722058</v>
      </c>
      <c r="K165" t="b">
        <v>1</v>
      </c>
      <c r="L165">
        <v>123</v>
      </c>
      <c r="M165" t="b">
        <v>1</v>
      </c>
      <c r="N165" t="s">
        <v>8269</v>
      </c>
      <c r="O165" s="10">
        <v>113</v>
      </c>
      <c r="P165">
        <v>64.27</v>
      </c>
      <c r="Q165" t="s">
        <v>8324</v>
      </c>
      <c r="R165" t="s">
        <v>8327</v>
      </c>
      <c r="S165" s="14">
        <v>40970.875671296293</v>
      </c>
      <c r="T165" s="14">
        <v>41000.834004629629</v>
      </c>
    </row>
    <row r="166" spans="1:20" ht="30" x14ac:dyDescent="0.25">
      <c r="A166">
        <v>3258</v>
      </c>
      <c r="B166" s="3" t="s">
        <v>3258</v>
      </c>
      <c r="C166" s="3" t="s">
        <v>7368</v>
      </c>
      <c r="D166" s="9">
        <v>7000</v>
      </c>
      <c r="E166" s="8">
        <v>7365</v>
      </c>
      <c r="F166" t="s">
        <v>8218</v>
      </c>
      <c r="G166" t="s">
        <v>8223</v>
      </c>
      <c r="H166" t="s">
        <v>8245</v>
      </c>
      <c r="I166">
        <v>1420751861</v>
      </c>
      <c r="J166">
        <v>1418159861</v>
      </c>
      <c r="K166" t="b">
        <v>1</v>
      </c>
      <c r="L166">
        <v>75</v>
      </c>
      <c r="M166" t="b">
        <v>1</v>
      </c>
      <c r="N166" t="s">
        <v>8269</v>
      </c>
      <c r="O166" s="10">
        <v>105</v>
      </c>
      <c r="P166">
        <v>98.2</v>
      </c>
      <c r="Q166" t="s">
        <v>8324</v>
      </c>
      <c r="R166" t="s">
        <v>8327</v>
      </c>
      <c r="S166" s="14">
        <v>41982.887280092589</v>
      </c>
      <c r="T166" s="14">
        <v>42012.887280092589</v>
      </c>
    </row>
    <row r="167" spans="1:20" ht="30" x14ac:dyDescent="0.25">
      <c r="A167">
        <v>3228</v>
      </c>
      <c r="B167" s="3" t="s">
        <v>3228</v>
      </c>
      <c r="C167" s="3" t="s">
        <v>7338</v>
      </c>
      <c r="D167" s="9">
        <v>7000</v>
      </c>
      <c r="E167" s="8">
        <v>7164</v>
      </c>
      <c r="F167" t="s">
        <v>8218</v>
      </c>
      <c r="G167" t="s">
        <v>8223</v>
      </c>
      <c r="H167" t="s">
        <v>8245</v>
      </c>
      <c r="I167">
        <v>1450328340</v>
      </c>
      <c r="J167">
        <v>1447606884</v>
      </c>
      <c r="K167" t="b">
        <v>1</v>
      </c>
      <c r="L167">
        <v>37</v>
      </c>
      <c r="M167" t="b">
        <v>1</v>
      </c>
      <c r="N167" t="s">
        <v>8269</v>
      </c>
      <c r="O167" s="10">
        <v>102</v>
      </c>
      <c r="P167">
        <v>193.62</v>
      </c>
      <c r="Q167" t="s">
        <v>8324</v>
      </c>
      <c r="R167" t="s">
        <v>8327</v>
      </c>
      <c r="S167" s="14">
        <v>42323.70930555556</v>
      </c>
      <c r="T167" s="14">
        <v>42355.207638888889</v>
      </c>
    </row>
    <row r="168" spans="1:20" ht="45" x14ac:dyDescent="0.25">
      <c r="A168">
        <v>3182</v>
      </c>
      <c r="B168" s="3" t="s">
        <v>3182</v>
      </c>
      <c r="C168" s="3" t="s">
        <v>7292</v>
      </c>
      <c r="D168" s="9">
        <v>7000</v>
      </c>
      <c r="E168" s="8">
        <v>7062</v>
      </c>
      <c r="F168" t="s">
        <v>8218</v>
      </c>
      <c r="G168" t="s">
        <v>8223</v>
      </c>
      <c r="H168" t="s">
        <v>8245</v>
      </c>
      <c r="I168">
        <v>1328029200</v>
      </c>
      <c r="J168">
        <v>1323211621</v>
      </c>
      <c r="K168" t="b">
        <v>1</v>
      </c>
      <c r="L168">
        <v>151</v>
      </c>
      <c r="M168" t="b">
        <v>1</v>
      </c>
      <c r="N168" t="s">
        <v>8269</v>
      </c>
      <c r="O168" s="10">
        <v>101</v>
      </c>
      <c r="P168">
        <v>46.77</v>
      </c>
      <c r="Q168" t="s">
        <v>8324</v>
      </c>
      <c r="R168" t="s">
        <v>8327</v>
      </c>
      <c r="S168" s="14">
        <v>40883.949317129627</v>
      </c>
      <c r="T168" s="14">
        <v>40939.708333333336</v>
      </c>
    </row>
    <row r="169" spans="1:20" ht="45" x14ac:dyDescent="0.25">
      <c r="A169">
        <v>3999</v>
      </c>
      <c r="B169" s="3" t="s">
        <v>3995</v>
      </c>
      <c r="C169" s="3" t="s">
        <v>8105</v>
      </c>
      <c r="D169" s="9">
        <v>7000</v>
      </c>
      <c r="E169" s="8">
        <v>1156</v>
      </c>
      <c r="F169" t="s">
        <v>8220</v>
      </c>
      <c r="G169" t="s">
        <v>8223</v>
      </c>
      <c r="H169" t="s">
        <v>8245</v>
      </c>
      <c r="I169">
        <v>1409514709</v>
      </c>
      <c r="J169">
        <v>1406058798</v>
      </c>
      <c r="K169" t="b">
        <v>0</v>
      </c>
      <c r="L169">
        <v>14</v>
      </c>
      <c r="M169" t="b">
        <v>0</v>
      </c>
      <c r="N169" t="s">
        <v>8269</v>
      </c>
      <c r="O169" s="10">
        <v>17</v>
      </c>
      <c r="P169">
        <v>82.57</v>
      </c>
      <c r="Q169" t="s">
        <v>8324</v>
      </c>
      <c r="R169" t="s">
        <v>8327</v>
      </c>
      <c r="S169" s="14">
        <v>41842.828680555554</v>
      </c>
      <c r="T169" s="14">
        <v>41882.827650462961</v>
      </c>
    </row>
    <row r="170" spans="1:20" ht="45" x14ac:dyDescent="0.25">
      <c r="A170">
        <v>3933</v>
      </c>
      <c r="B170" s="3" t="s">
        <v>3930</v>
      </c>
      <c r="C170" s="3" t="s">
        <v>8041</v>
      </c>
      <c r="D170" s="9">
        <v>7000</v>
      </c>
      <c r="E170" s="8">
        <v>1102</v>
      </c>
      <c r="F170" t="s">
        <v>8220</v>
      </c>
      <c r="G170" t="s">
        <v>8223</v>
      </c>
      <c r="H170" t="s">
        <v>8245</v>
      </c>
      <c r="I170">
        <v>1468716180</v>
      </c>
      <c r="J170">
        <v>1466205262</v>
      </c>
      <c r="K170" t="b">
        <v>0</v>
      </c>
      <c r="L170">
        <v>12</v>
      </c>
      <c r="M170" t="b">
        <v>0</v>
      </c>
      <c r="N170" t="s">
        <v>8269</v>
      </c>
      <c r="O170" s="10">
        <v>16</v>
      </c>
      <c r="P170">
        <v>91.83</v>
      </c>
      <c r="Q170" t="s">
        <v>8324</v>
      </c>
      <c r="R170" t="s">
        <v>8327</v>
      </c>
      <c r="S170" s="14">
        <v>42538.968310185184</v>
      </c>
      <c r="T170" s="14">
        <v>42568.029861111107</v>
      </c>
    </row>
    <row r="171" spans="1:20" ht="45" x14ac:dyDescent="0.25">
      <c r="A171">
        <v>3846</v>
      </c>
      <c r="B171" s="3" t="s">
        <v>3843</v>
      </c>
      <c r="C171" s="3" t="s">
        <v>7955</v>
      </c>
      <c r="D171" s="9">
        <v>7000</v>
      </c>
      <c r="E171" s="8">
        <v>189</v>
      </c>
      <c r="F171" t="s">
        <v>8220</v>
      </c>
      <c r="G171" t="s">
        <v>8223</v>
      </c>
      <c r="H171" t="s">
        <v>8245</v>
      </c>
      <c r="I171">
        <v>1412405940</v>
      </c>
      <c r="J171">
        <v>1409721542</v>
      </c>
      <c r="K171" t="b">
        <v>1</v>
      </c>
      <c r="L171">
        <v>8</v>
      </c>
      <c r="M171" t="b">
        <v>0</v>
      </c>
      <c r="N171" t="s">
        <v>8269</v>
      </c>
      <c r="O171" s="10">
        <v>3</v>
      </c>
      <c r="P171">
        <v>23.63</v>
      </c>
      <c r="Q171" t="s">
        <v>8324</v>
      </c>
      <c r="R171" t="s">
        <v>8327</v>
      </c>
      <c r="S171" s="14">
        <v>41885.221550925926</v>
      </c>
      <c r="T171" s="14">
        <v>41916.290972222225</v>
      </c>
    </row>
    <row r="172" spans="1:20" ht="45" x14ac:dyDescent="0.25">
      <c r="A172">
        <v>4015</v>
      </c>
      <c r="B172" s="3" t="s">
        <v>4011</v>
      </c>
      <c r="C172" s="3" t="s">
        <v>8120</v>
      </c>
      <c r="D172" s="9">
        <v>7000</v>
      </c>
      <c r="E172" s="8">
        <v>1</v>
      </c>
      <c r="F172" t="s">
        <v>8220</v>
      </c>
      <c r="G172" t="s">
        <v>8223</v>
      </c>
      <c r="H172" t="s">
        <v>8245</v>
      </c>
      <c r="I172">
        <v>1437331463</v>
      </c>
      <c r="J172">
        <v>1434739463</v>
      </c>
      <c r="K172" t="b">
        <v>0</v>
      </c>
      <c r="L172">
        <v>1</v>
      </c>
      <c r="M172" t="b">
        <v>0</v>
      </c>
      <c r="N172" t="s">
        <v>8269</v>
      </c>
      <c r="O172" s="10">
        <v>0</v>
      </c>
      <c r="P172">
        <v>1</v>
      </c>
      <c r="Q172" t="s">
        <v>8324</v>
      </c>
      <c r="R172" t="s">
        <v>8327</v>
      </c>
      <c r="S172" s="14">
        <v>42174.780821759254</v>
      </c>
      <c r="T172" s="14">
        <v>42204.780821759254</v>
      </c>
    </row>
    <row r="173" spans="1:20" ht="30" x14ac:dyDescent="0.25">
      <c r="A173">
        <v>4023</v>
      </c>
      <c r="B173" s="3" t="s">
        <v>4019</v>
      </c>
      <c r="C173" s="3" t="s">
        <v>8128</v>
      </c>
      <c r="D173" s="9">
        <v>7000</v>
      </c>
      <c r="E173" s="8">
        <v>0</v>
      </c>
      <c r="F173" t="s">
        <v>8220</v>
      </c>
      <c r="G173" t="s">
        <v>8223</v>
      </c>
      <c r="H173" t="s">
        <v>8245</v>
      </c>
      <c r="I173">
        <v>1458860363</v>
      </c>
      <c r="J173">
        <v>1454975963</v>
      </c>
      <c r="K173" t="b">
        <v>0</v>
      </c>
      <c r="L173" t="s">
        <v>8308</v>
      </c>
      <c r="M173" t="b">
        <v>0</v>
      </c>
      <c r="N173" t="s">
        <v>8269</v>
      </c>
      <c r="O173" s="10">
        <v>0</v>
      </c>
      <c r="P173">
        <v>0</v>
      </c>
      <c r="Q173" t="s">
        <v>8324</v>
      </c>
      <c r="R173" t="s">
        <v>8327</v>
      </c>
      <c r="S173" s="14">
        <v>42408.999571759254</v>
      </c>
      <c r="T173" s="14">
        <v>42453.957905092597</v>
      </c>
    </row>
    <row r="174" spans="1:20" ht="30" x14ac:dyDescent="0.25">
      <c r="A174">
        <v>3310</v>
      </c>
      <c r="B174" s="3" t="s">
        <v>3310</v>
      </c>
      <c r="C174" s="3" t="s">
        <v>7420</v>
      </c>
      <c r="D174" s="9">
        <v>6500</v>
      </c>
      <c r="E174" s="8">
        <v>6505</v>
      </c>
      <c r="F174" t="s">
        <v>8218</v>
      </c>
      <c r="G174" t="s">
        <v>8223</v>
      </c>
      <c r="H174" t="s">
        <v>8245</v>
      </c>
      <c r="I174">
        <v>1444169825</v>
      </c>
      <c r="J174">
        <v>1441577825</v>
      </c>
      <c r="K174" t="b">
        <v>0</v>
      </c>
      <c r="L174">
        <v>31</v>
      </c>
      <c r="M174" t="b">
        <v>1</v>
      </c>
      <c r="N174" t="s">
        <v>8269</v>
      </c>
      <c r="O174" s="10">
        <v>100</v>
      </c>
      <c r="P174">
        <v>209.84</v>
      </c>
      <c r="Q174" t="s">
        <v>8324</v>
      </c>
      <c r="R174" t="s">
        <v>8327</v>
      </c>
      <c r="S174" s="14">
        <v>42253.928530092591</v>
      </c>
      <c r="T174" s="14">
        <v>42283.928530092591</v>
      </c>
    </row>
    <row r="175" spans="1:20" ht="45" x14ac:dyDescent="0.25">
      <c r="A175">
        <v>4032</v>
      </c>
      <c r="B175" s="3" t="s">
        <v>4028</v>
      </c>
      <c r="C175" s="3" t="s">
        <v>8137</v>
      </c>
      <c r="D175" s="9">
        <v>6048</v>
      </c>
      <c r="E175" s="8">
        <v>413</v>
      </c>
      <c r="F175" t="s">
        <v>8220</v>
      </c>
      <c r="G175" t="s">
        <v>8223</v>
      </c>
      <c r="H175" t="s">
        <v>8245</v>
      </c>
      <c r="I175">
        <v>1450211116</v>
      </c>
      <c r="J175">
        <v>1445023516</v>
      </c>
      <c r="K175" t="b">
        <v>0</v>
      </c>
      <c r="L175">
        <v>7</v>
      </c>
      <c r="M175" t="b">
        <v>0</v>
      </c>
      <c r="N175" t="s">
        <v>8269</v>
      </c>
      <c r="O175" s="10">
        <v>7</v>
      </c>
      <c r="P175">
        <v>59</v>
      </c>
      <c r="Q175" t="s">
        <v>8324</v>
      </c>
      <c r="R175" t="s">
        <v>8327</v>
      </c>
      <c r="S175" s="14">
        <v>42293.809212962966</v>
      </c>
      <c r="T175" s="14">
        <v>42353.85087962963</v>
      </c>
    </row>
    <row r="176" spans="1:20" ht="45" x14ac:dyDescent="0.25">
      <c r="A176">
        <v>3266</v>
      </c>
      <c r="B176" s="3" t="s">
        <v>3266</v>
      </c>
      <c r="C176" s="3" t="s">
        <v>7376</v>
      </c>
      <c r="D176" s="9">
        <v>6000</v>
      </c>
      <c r="E176" s="8">
        <v>7877</v>
      </c>
      <c r="F176" t="s">
        <v>8218</v>
      </c>
      <c r="G176" t="s">
        <v>8223</v>
      </c>
      <c r="H176" t="s">
        <v>8245</v>
      </c>
      <c r="I176">
        <v>1434142800</v>
      </c>
      <c r="J176">
        <v>1431435122</v>
      </c>
      <c r="K176" t="b">
        <v>1</v>
      </c>
      <c r="L176">
        <v>163</v>
      </c>
      <c r="M176" t="b">
        <v>1</v>
      </c>
      <c r="N176" t="s">
        <v>8269</v>
      </c>
      <c r="O176" s="10">
        <v>131</v>
      </c>
      <c r="P176">
        <v>48.33</v>
      </c>
      <c r="Q176" t="s">
        <v>8324</v>
      </c>
      <c r="R176" t="s">
        <v>8327</v>
      </c>
      <c r="S176" s="14">
        <v>42136.536134259266</v>
      </c>
      <c r="T176" s="14">
        <v>42167.875</v>
      </c>
    </row>
    <row r="177" spans="1:20" ht="30" x14ac:dyDescent="0.25">
      <c r="A177">
        <v>2784</v>
      </c>
      <c r="B177" s="3" t="s">
        <v>2784</v>
      </c>
      <c r="C177" s="3" t="s">
        <v>6894</v>
      </c>
      <c r="D177" s="9">
        <v>6000</v>
      </c>
      <c r="E177" s="8">
        <v>7140</v>
      </c>
      <c r="F177" t="s">
        <v>8218</v>
      </c>
      <c r="G177" t="s">
        <v>8223</v>
      </c>
      <c r="H177" t="s">
        <v>8245</v>
      </c>
      <c r="I177">
        <v>1414608843</v>
      </c>
      <c r="J177">
        <v>1412794443</v>
      </c>
      <c r="K177" t="b">
        <v>0</v>
      </c>
      <c r="L177">
        <v>108</v>
      </c>
      <c r="M177" t="b">
        <v>1</v>
      </c>
      <c r="N177" t="s">
        <v>8269</v>
      </c>
      <c r="O177" s="10">
        <v>119</v>
      </c>
      <c r="P177">
        <v>66.11</v>
      </c>
      <c r="Q177" t="s">
        <v>8324</v>
      </c>
      <c r="R177" t="s">
        <v>8327</v>
      </c>
      <c r="S177" s="14">
        <v>41920.787534722222</v>
      </c>
      <c r="T177" s="14">
        <v>41941.787534722222</v>
      </c>
    </row>
    <row r="178" spans="1:20" ht="45" x14ac:dyDescent="0.25">
      <c r="A178">
        <v>3527</v>
      </c>
      <c r="B178" s="3" t="s">
        <v>3526</v>
      </c>
      <c r="C178" s="3" t="s">
        <v>7637</v>
      </c>
      <c r="D178" s="9">
        <v>6000</v>
      </c>
      <c r="E178" s="8">
        <v>7015</v>
      </c>
      <c r="F178" t="s">
        <v>8218</v>
      </c>
      <c r="G178" t="s">
        <v>8223</v>
      </c>
      <c r="H178" t="s">
        <v>8245</v>
      </c>
      <c r="I178">
        <v>1436587140</v>
      </c>
      <c r="J178">
        <v>1434069205</v>
      </c>
      <c r="K178" t="b">
        <v>0</v>
      </c>
      <c r="L178">
        <v>86</v>
      </c>
      <c r="M178" t="b">
        <v>1</v>
      </c>
      <c r="N178" t="s">
        <v>8269</v>
      </c>
      <c r="O178" s="10">
        <v>117</v>
      </c>
      <c r="P178">
        <v>81.569999999999993</v>
      </c>
      <c r="Q178" t="s">
        <v>8324</v>
      </c>
      <c r="R178" t="s">
        <v>8327</v>
      </c>
      <c r="S178" s="14">
        <v>42167.023206018523</v>
      </c>
      <c r="T178" s="14">
        <v>42196.165972222225</v>
      </c>
    </row>
    <row r="179" spans="1:20" ht="45" x14ac:dyDescent="0.25">
      <c r="A179">
        <v>2970</v>
      </c>
      <c r="B179" s="3" t="s">
        <v>2970</v>
      </c>
      <c r="C179" s="3" t="s">
        <v>7080</v>
      </c>
      <c r="D179" s="9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0">
        <v>106</v>
      </c>
      <c r="P179">
        <v>69.89</v>
      </c>
      <c r="Q179" t="s">
        <v>8324</v>
      </c>
      <c r="R179" t="s">
        <v>8327</v>
      </c>
      <c r="S179" s="14">
        <v>41808.669571759259</v>
      </c>
      <c r="T179" s="14">
        <v>41838.669571759259</v>
      </c>
    </row>
    <row r="180" spans="1:20" ht="45" x14ac:dyDescent="0.25">
      <c r="A180">
        <v>3424</v>
      </c>
      <c r="B180" s="3" t="s">
        <v>3423</v>
      </c>
      <c r="C180" s="3" t="s">
        <v>7534</v>
      </c>
      <c r="D180" s="9">
        <v>6000</v>
      </c>
      <c r="E180" s="8">
        <v>6215</v>
      </c>
      <c r="F180" t="s">
        <v>8218</v>
      </c>
      <c r="G180" t="s">
        <v>8223</v>
      </c>
      <c r="H180" t="s">
        <v>8245</v>
      </c>
      <c r="I180">
        <v>1423119540</v>
      </c>
      <c r="J180">
        <v>1421252084</v>
      </c>
      <c r="K180" t="b">
        <v>0</v>
      </c>
      <c r="L180">
        <v>76</v>
      </c>
      <c r="M180" t="b">
        <v>1</v>
      </c>
      <c r="N180" t="s">
        <v>8269</v>
      </c>
      <c r="O180" s="10">
        <v>104</v>
      </c>
      <c r="P180">
        <v>81.78</v>
      </c>
      <c r="Q180" t="s">
        <v>8324</v>
      </c>
      <c r="R180" t="s">
        <v>8327</v>
      </c>
      <c r="S180" s="14">
        <v>42018.676898148144</v>
      </c>
      <c r="T180" s="14">
        <v>42040.290972222225</v>
      </c>
    </row>
    <row r="181" spans="1:20" ht="30" x14ac:dyDescent="0.25">
      <c r="A181">
        <v>3342</v>
      </c>
      <c r="B181" s="3" t="s">
        <v>3342</v>
      </c>
      <c r="C181" s="3" t="s">
        <v>7452</v>
      </c>
      <c r="D181" s="9">
        <v>6000</v>
      </c>
      <c r="E181" s="8">
        <v>6100</v>
      </c>
      <c r="F181" t="s">
        <v>8218</v>
      </c>
      <c r="G181" t="s">
        <v>8223</v>
      </c>
      <c r="H181" t="s">
        <v>8245</v>
      </c>
      <c r="I181">
        <v>1427864340</v>
      </c>
      <c r="J181">
        <v>1425020810</v>
      </c>
      <c r="K181" t="b">
        <v>0</v>
      </c>
      <c r="L181">
        <v>78</v>
      </c>
      <c r="M181" t="b">
        <v>1</v>
      </c>
      <c r="N181" t="s">
        <v>8269</v>
      </c>
      <c r="O181" s="10">
        <v>102</v>
      </c>
      <c r="P181">
        <v>78.209999999999994</v>
      </c>
      <c r="Q181" t="s">
        <v>8324</v>
      </c>
      <c r="R181" t="s">
        <v>8327</v>
      </c>
      <c r="S181" s="14">
        <v>42062.296412037031</v>
      </c>
      <c r="T181" s="14">
        <v>42095.207638888889</v>
      </c>
    </row>
    <row r="182" spans="1:20" ht="45" x14ac:dyDescent="0.25">
      <c r="A182">
        <v>3384</v>
      </c>
      <c r="B182" s="3" t="s">
        <v>3383</v>
      </c>
      <c r="C182" s="3" t="s">
        <v>7494</v>
      </c>
      <c r="D182" s="9">
        <v>6000</v>
      </c>
      <c r="E182" s="8">
        <v>6000.66</v>
      </c>
      <c r="F182" t="s">
        <v>8218</v>
      </c>
      <c r="G182" t="s">
        <v>8223</v>
      </c>
      <c r="H182" t="s">
        <v>8245</v>
      </c>
      <c r="I182">
        <v>1448074800</v>
      </c>
      <c r="J182">
        <v>1444874768</v>
      </c>
      <c r="K182" t="b">
        <v>0</v>
      </c>
      <c r="L182">
        <v>64</v>
      </c>
      <c r="M182" t="b">
        <v>1</v>
      </c>
      <c r="N182" t="s">
        <v>8269</v>
      </c>
      <c r="O182" s="10">
        <v>100</v>
      </c>
      <c r="P182">
        <v>93.76</v>
      </c>
      <c r="Q182" t="s">
        <v>8324</v>
      </c>
      <c r="R182" t="s">
        <v>8327</v>
      </c>
      <c r="S182" s="14">
        <v>42292.087592592594</v>
      </c>
      <c r="T182" s="14">
        <v>42329.125</v>
      </c>
    </row>
    <row r="183" spans="1:20" ht="45" x14ac:dyDescent="0.25">
      <c r="A183">
        <v>2822</v>
      </c>
      <c r="B183" s="3" t="s">
        <v>2822</v>
      </c>
      <c r="C183" s="3" t="s">
        <v>6932</v>
      </c>
      <c r="D183" s="9">
        <v>6000</v>
      </c>
      <c r="E183" s="8">
        <v>6000</v>
      </c>
      <c r="F183" t="s">
        <v>8218</v>
      </c>
      <c r="G183" t="s">
        <v>8223</v>
      </c>
      <c r="H183" t="s">
        <v>8245</v>
      </c>
      <c r="I183">
        <v>1427469892</v>
      </c>
      <c r="J183">
        <v>1424881492</v>
      </c>
      <c r="K183" t="b">
        <v>0</v>
      </c>
      <c r="L183">
        <v>94</v>
      </c>
      <c r="M183" t="b">
        <v>1</v>
      </c>
      <c r="N183" t="s">
        <v>8269</v>
      </c>
      <c r="O183" s="10">
        <v>100</v>
      </c>
      <c r="P183">
        <v>63.83</v>
      </c>
      <c r="Q183" t="s">
        <v>8324</v>
      </c>
      <c r="R183" t="s">
        <v>8327</v>
      </c>
      <c r="S183" s="14">
        <v>42060.683935185181</v>
      </c>
      <c r="T183" s="14">
        <v>42090.642268518524</v>
      </c>
    </row>
    <row r="184" spans="1:20" ht="45" x14ac:dyDescent="0.25">
      <c r="A184">
        <v>3332</v>
      </c>
      <c r="B184" s="3" t="s">
        <v>3332</v>
      </c>
      <c r="C184" s="3" t="s">
        <v>7442</v>
      </c>
      <c r="D184" s="9">
        <v>6000</v>
      </c>
      <c r="E184" s="8">
        <v>6000</v>
      </c>
      <c r="F184" t="s">
        <v>8218</v>
      </c>
      <c r="G184" t="s">
        <v>8223</v>
      </c>
      <c r="H184" t="s">
        <v>8245</v>
      </c>
      <c r="I184">
        <v>1405802330</v>
      </c>
      <c r="J184">
        <v>1403210330</v>
      </c>
      <c r="K184" t="b">
        <v>0</v>
      </c>
      <c r="L184">
        <v>83</v>
      </c>
      <c r="M184" t="b">
        <v>1</v>
      </c>
      <c r="N184" t="s">
        <v>8269</v>
      </c>
      <c r="O184" s="10">
        <v>100</v>
      </c>
      <c r="P184">
        <v>72.290000000000006</v>
      </c>
      <c r="Q184" t="s">
        <v>8324</v>
      </c>
      <c r="R184" t="s">
        <v>8327</v>
      </c>
      <c r="S184" s="14">
        <v>41809.860300925924</v>
      </c>
      <c r="T184" s="14">
        <v>41839.860300925924</v>
      </c>
    </row>
    <row r="185" spans="1:20" ht="45" x14ac:dyDescent="0.25">
      <c r="A185">
        <v>4036</v>
      </c>
      <c r="B185" s="3" t="s">
        <v>4032</v>
      </c>
      <c r="C185" s="3" t="s">
        <v>7438</v>
      </c>
      <c r="D185" s="9">
        <v>6000</v>
      </c>
      <c r="E185" s="8">
        <v>2823</v>
      </c>
      <c r="F185" t="s">
        <v>8220</v>
      </c>
      <c r="G185" t="s">
        <v>8223</v>
      </c>
      <c r="H185" t="s">
        <v>8245</v>
      </c>
      <c r="I185">
        <v>1404253800</v>
      </c>
      <c r="J185">
        <v>1402784964</v>
      </c>
      <c r="K185" t="b">
        <v>0</v>
      </c>
      <c r="L185">
        <v>17</v>
      </c>
      <c r="M185" t="b">
        <v>0</v>
      </c>
      <c r="N185" t="s">
        <v>8269</v>
      </c>
      <c r="O185" s="10">
        <v>47</v>
      </c>
      <c r="P185">
        <v>166.06</v>
      </c>
      <c r="Q185" t="s">
        <v>8324</v>
      </c>
      <c r="R185" t="s">
        <v>8327</v>
      </c>
      <c r="S185" s="14">
        <v>41804.937083333331</v>
      </c>
      <c r="T185" s="14">
        <v>41821.9375</v>
      </c>
    </row>
    <row r="186" spans="1:20" ht="45" x14ac:dyDescent="0.25">
      <c r="A186">
        <v>3860</v>
      </c>
      <c r="B186" s="3" t="s">
        <v>3857</v>
      </c>
      <c r="C186" s="3" t="s">
        <v>7969</v>
      </c>
      <c r="D186" s="9">
        <v>6000</v>
      </c>
      <c r="E186" s="8">
        <v>1060</v>
      </c>
      <c r="F186" t="s">
        <v>8220</v>
      </c>
      <c r="G186" t="s">
        <v>8223</v>
      </c>
      <c r="H186" t="s">
        <v>8245</v>
      </c>
      <c r="I186">
        <v>1407858710</v>
      </c>
      <c r="J186">
        <v>1405266710</v>
      </c>
      <c r="K186" t="b">
        <v>0</v>
      </c>
      <c r="L186">
        <v>13</v>
      </c>
      <c r="M186" t="b">
        <v>0</v>
      </c>
      <c r="N186" t="s">
        <v>8269</v>
      </c>
      <c r="O186" s="10">
        <v>18</v>
      </c>
      <c r="P186">
        <v>81.540000000000006</v>
      </c>
      <c r="Q186" t="s">
        <v>8324</v>
      </c>
      <c r="R186" t="s">
        <v>8327</v>
      </c>
      <c r="S186" s="14">
        <v>41833.660995370366</v>
      </c>
      <c r="T186" s="14">
        <v>41863.660995370366</v>
      </c>
    </row>
    <row r="187" spans="1:20" ht="45" x14ac:dyDescent="0.25">
      <c r="A187">
        <v>2877</v>
      </c>
      <c r="B187" s="3" t="s">
        <v>2877</v>
      </c>
      <c r="C187" s="3" t="s">
        <v>6987</v>
      </c>
      <c r="D187" s="9">
        <v>6000</v>
      </c>
      <c r="E187" s="8">
        <v>650</v>
      </c>
      <c r="F187" t="s">
        <v>8220</v>
      </c>
      <c r="G187" t="s">
        <v>8223</v>
      </c>
      <c r="H187" t="s">
        <v>8245</v>
      </c>
      <c r="I187">
        <v>1480525200</v>
      </c>
      <c r="J187">
        <v>1477781724</v>
      </c>
      <c r="K187" t="b">
        <v>0</v>
      </c>
      <c r="L187">
        <v>6</v>
      </c>
      <c r="M187" t="b">
        <v>0</v>
      </c>
      <c r="N187" t="s">
        <v>8269</v>
      </c>
      <c r="O187" s="10">
        <v>11</v>
      </c>
      <c r="P187">
        <v>108.33</v>
      </c>
      <c r="Q187" t="s">
        <v>8324</v>
      </c>
      <c r="R187" t="s">
        <v>8327</v>
      </c>
      <c r="S187" s="14">
        <v>42672.955138888887</v>
      </c>
      <c r="T187" s="14">
        <v>42704.708333333328</v>
      </c>
    </row>
    <row r="188" spans="1:20" ht="45" x14ac:dyDescent="0.25">
      <c r="A188">
        <v>2906</v>
      </c>
      <c r="B188" s="3" t="s">
        <v>2906</v>
      </c>
      <c r="C188" s="3" t="s">
        <v>7016</v>
      </c>
      <c r="D188" s="9">
        <v>6000</v>
      </c>
      <c r="E188" s="8">
        <v>565</v>
      </c>
      <c r="F188" t="s">
        <v>8220</v>
      </c>
      <c r="G188" t="s">
        <v>8223</v>
      </c>
      <c r="H188" t="s">
        <v>8245</v>
      </c>
      <c r="I188">
        <v>1438390800</v>
      </c>
      <c r="J188">
        <v>1436888066</v>
      </c>
      <c r="K188" t="b">
        <v>0</v>
      </c>
      <c r="L188">
        <v>7</v>
      </c>
      <c r="M188" t="b">
        <v>0</v>
      </c>
      <c r="N188" t="s">
        <v>8269</v>
      </c>
      <c r="O188" s="10">
        <v>9</v>
      </c>
      <c r="P188">
        <v>80.709999999999994</v>
      </c>
      <c r="Q188" t="s">
        <v>8324</v>
      </c>
      <c r="R188" t="s">
        <v>8327</v>
      </c>
      <c r="S188" s="14">
        <v>42199.648912037039</v>
      </c>
      <c r="T188" s="14">
        <v>42217.041666666672</v>
      </c>
    </row>
    <row r="189" spans="1:20" ht="30" x14ac:dyDescent="0.25">
      <c r="A189">
        <v>3946</v>
      </c>
      <c r="B189" s="3" t="s">
        <v>3943</v>
      </c>
      <c r="C189" s="3" t="s">
        <v>8054</v>
      </c>
      <c r="D189" s="9">
        <v>6000</v>
      </c>
      <c r="E189" s="8">
        <v>195</v>
      </c>
      <c r="F189" t="s">
        <v>8220</v>
      </c>
      <c r="G189" t="s">
        <v>8223</v>
      </c>
      <c r="H189" t="s">
        <v>8245</v>
      </c>
      <c r="I189">
        <v>1425110400</v>
      </c>
      <c r="J189">
        <v>1422388822</v>
      </c>
      <c r="K189" t="b">
        <v>0</v>
      </c>
      <c r="L189">
        <v>5</v>
      </c>
      <c r="M189" t="b">
        <v>0</v>
      </c>
      <c r="N189" t="s">
        <v>8269</v>
      </c>
      <c r="O189" s="10">
        <v>3</v>
      </c>
      <c r="P189">
        <v>39</v>
      </c>
      <c r="Q189" t="s">
        <v>8324</v>
      </c>
      <c r="R189" t="s">
        <v>8327</v>
      </c>
      <c r="S189" s="14">
        <v>42031.833587962959</v>
      </c>
      <c r="T189" s="14">
        <v>42063.333333333328</v>
      </c>
    </row>
    <row r="190" spans="1:20" ht="45" x14ac:dyDescent="0.25">
      <c r="A190">
        <v>3910</v>
      </c>
      <c r="B190" s="3" t="s">
        <v>3907</v>
      </c>
      <c r="C190" s="3" t="s">
        <v>8018</v>
      </c>
      <c r="D190" s="9">
        <v>6000</v>
      </c>
      <c r="E190" s="8">
        <v>185</v>
      </c>
      <c r="F190" t="s">
        <v>8220</v>
      </c>
      <c r="G190" t="s">
        <v>8223</v>
      </c>
      <c r="H190" t="s">
        <v>8245</v>
      </c>
      <c r="I190">
        <v>1441649397</v>
      </c>
      <c r="J190">
        <v>1439057397</v>
      </c>
      <c r="K190" t="b">
        <v>0</v>
      </c>
      <c r="L190">
        <v>3</v>
      </c>
      <c r="M190" t="b">
        <v>0</v>
      </c>
      <c r="N190" t="s">
        <v>8269</v>
      </c>
      <c r="O190" s="10">
        <v>3</v>
      </c>
      <c r="P190">
        <v>61.67</v>
      </c>
      <c r="Q190" t="s">
        <v>8324</v>
      </c>
      <c r="R190" t="s">
        <v>8327</v>
      </c>
      <c r="S190" s="14">
        <v>42224.756909722222</v>
      </c>
      <c r="T190" s="14">
        <v>42254.756909722222</v>
      </c>
    </row>
    <row r="191" spans="1:20" ht="45" x14ac:dyDescent="0.25">
      <c r="A191">
        <v>3863</v>
      </c>
      <c r="B191" s="3" t="s">
        <v>3860</v>
      </c>
      <c r="C191" s="3" t="s">
        <v>7972</v>
      </c>
      <c r="D191" s="9">
        <v>6000</v>
      </c>
      <c r="E191" s="8">
        <v>0</v>
      </c>
      <c r="F191" t="s">
        <v>8220</v>
      </c>
      <c r="G191" t="s">
        <v>8223</v>
      </c>
      <c r="H191" t="s">
        <v>8245</v>
      </c>
      <c r="I191">
        <v>1446739905</v>
      </c>
      <c r="J191">
        <v>1441552305</v>
      </c>
      <c r="K191" t="b">
        <v>0</v>
      </c>
      <c r="L191" t="s">
        <v>8308</v>
      </c>
      <c r="M191" t="b">
        <v>0</v>
      </c>
      <c r="N191" t="s">
        <v>8269</v>
      </c>
      <c r="O191" s="10">
        <v>0</v>
      </c>
      <c r="P191">
        <v>0</v>
      </c>
      <c r="Q191" t="s">
        <v>8324</v>
      </c>
      <c r="R191" t="s">
        <v>8327</v>
      </c>
      <c r="S191" s="14">
        <v>42253.633159722223</v>
      </c>
      <c r="T191" s="14">
        <v>42313.674826388888</v>
      </c>
    </row>
    <row r="192" spans="1:20" ht="45" x14ac:dyDescent="0.25">
      <c r="A192">
        <v>3279</v>
      </c>
      <c r="B192" s="3" t="s">
        <v>3279</v>
      </c>
      <c r="C192" s="3" t="s">
        <v>7389</v>
      </c>
      <c r="D192" s="9">
        <v>5800</v>
      </c>
      <c r="E192" s="8">
        <v>6628</v>
      </c>
      <c r="F192" t="s">
        <v>8218</v>
      </c>
      <c r="G192" t="s">
        <v>8223</v>
      </c>
      <c r="H192" t="s">
        <v>8245</v>
      </c>
      <c r="I192">
        <v>1459474059</v>
      </c>
      <c r="J192">
        <v>1456885659</v>
      </c>
      <c r="K192" t="b">
        <v>0</v>
      </c>
      <c r="L192">
        <v>63</v>
      </c>
      <c r="M192" t="b">
        <v>1</v>
      </c>
      <c r="N192" t="s">
        <v>8269</v>
      </c>
      <c r="O192" s="10">
        <v>114</v>
      </c>
      <c r="P192">
        <v>105.21</v>
      </c>
      <c r="Q192" t="s">
        <v>8324</v>
      </c>
      <c r="R192" t="s">
        <v>8327</v>
      </c>
      <c r="S192" s="14">
        <v>42431.102534722217</v>
      </c>
      <c r="T192" s="14">
        <v>42461.06086805556</v>
      </c>
    </row>
    <row r="193" spans="1:20" ht="45" x14ac:dyDescent="0.25">
      <c r="A193">
        <v>3574</v>
      </c>
      <c r="B193" s="3" t="s">
        <v>3573</v>
      </c>
      <c r="C193" s="3" t="s">
        <v>7684</v>
      </c>
      <c r="D193" s="9">
        <v>5800</v>
      </c>
      <c r="E193" s="8">
        <v>6155</v>
      </c>
      <c r="F193" t="s">
        <v>8218</v>
      </c>
      <c r="G193" t="s">
        <v>8223</v>
      </c>
      <c r="H193" t="s">
        <v>8245</v>
      </c>
      <c r="I193">
        <v>1415921848</v>
      </c>
      <c r="J193">
        <v>1413326248</v>
      </c>
      <c r="K193" t="b">
        <v>0</v>
      </c>
      <c r="L193">
        <v>45</v>
      </c>
      <c r="M193" t="b">
        <v>1</v>
      </c>
      <c r="N193" t="s">
        <v>8269</v>
      </c>
      <c r="O193" s="10">
        <v>106</v>
      </c>
      <c r="P193">
        <v>136.78</v>
      </c>
      <c r="Q193" t="s">
        <v>8324</v>
      </c>
      <c r="R193" t="s">
        <v>8327</v>
      </c>
      <c r="S193" s="14">
        <v>41926.942685185182</v>
      </c>
      <c r="T193" s="14">
        <v>41956.984351851846</v>
      </c>
    </row>
    <row r="194" spans="1:20" ht="45" x14ac:dyDescent="0.25">
      <c r="A194">
        <v>4046</v>
      </c>
      <c r="B194" s="3" t="s">
        <v>4042</v>
      </c>
      <c r="C194" s="3" t="s">
        <v>8150</v>
      </c>
      <c r="D194" s="9">
        <v>5600</v>
      </c>
      <c r="E194" s="8">
        <v>460</v>
      </c>
      <c r="F194" t="s">
        <v>8220</v>
      </c>
      <c r="G194" t="s">
        <v>8223</v>
      </c>
      <c r="H194" t="s">
        <v>8245</v>
      </c>
      <c r="I194">
        <v>1413992210</v>
      </c>
      <c r="J194">
        <v>1411400210</v>
      </c>
      <c r="K194" t="b">
        <v>0</v>
      </c>
      <c r="L194">
        <v>12</v>
      </c>
      <c r="M194" t="b">
        <v>0</v>
      </c>
      <c r="N194" t="s">
        <v>8269</v>
      </c>
      <c r="O194" s="10">
        <v>8</v>
      </c>
      <c r="P194">
        <v>38.33</v>
      </c>
      <c r="Q194" t="s">
        <v>8324</v>
      </c>
      <c r="R194" t="s">
        <v>8327</v>
      </c>
      <c r="S194" s="14">
        <v>41904.650578703702</v>
      </c>
      <c r="T194" s="14">
        <v>41934.650578703702</v>
      </c>
    </row>
    <row r="195" spans="1:20" ht="45" x14ac:dyDescent="0.25">
      <c r="A195">
        <v>3553</v>
      </c>
      <c r="B195" s="3" t="s">
        <v>3552</v>
      </c>
      <c r="C195" s="3" t="s">
        <v>7663</v>
      </c>
      <c r="D195" s="9">
        <v>5500</v>
      </c>
      <c r="E195" s="8">
        <v>5845</v>
      </c>
      <c r="F195" t="s">
        <v>8218</v>
      </c>
      <c r="G195" t="s">
        <v>8223</v>
      </c>
      <c r="H195" t="s">
        <v>8245</v>
      </c>
      <c r="I195">
        <v>1439337600</v>
      </c>
      <c r="J195">
        <v>1436575280</v>
      </c>
      <c r="K195" t="b">
        <v>0</v>
      </c>
      <c r="L195">
        <v>104</v>
      </c>
      <c r="M195" t="b">
        <v>1</v>
      </c>
      <c r="N195" t="s">
        <v>8269</v>
      </c>
      <c r="O195" s="10">
        <v>106</v>
      </c>
      <c r="P195">
        <v>56.2</v>
      </c>
      <c r="Q195" t="s">
        <v>8324</v>
      </c>
      <c r="R195" t="s">
        <v>8327</v>
      </c>
      <c r="S195" s="14">
        <v>42196.028703703705</v>
      </c>
      <c r="T195" s="14">
        <v>42228</v>
      </c>
    </row>
    <row r="196" spans="1:20" ht="45" x14ac:dyDescent="0.25">
      <c r="A196">
        <v>3249</v>
      </c>
      <c r="B196" s="3" t="s">
        <v>3249</v>
      </c>
      <c r="C196" s="3" t="s">
        <v>7359</v>
      </c>
      <c r="D196" s="9">
        <v>5500</v>
      </c>
      <c r="E196" s="8">
        <v>5771</v>
      </c>
      <c r="F196" t="s">
        <v>8218</v>
      </c>
      <c r="G196" t="s">
        <v>8223</v>
      </c>
      <c r="H196" t="s">
        <v>8245</v>
      </c>
      <c r="I196">
        <v>1434822914</v>
      </c>
      <c r="J196">
        <v>1432230914</v>
      </c>
      <c r="K196" t="b">
        <v>1</v>
      </c>
      <c r="L196">
        <v>88</v>
      </c>
      <c r="M196" t="b">
        <v>1</v>
      </c>
      <c r="N196" t="s">
        <v>8269</v>
      </c>
      <c r="O196" s="10">
        <v>105</v>
      </c>
      <c r="P196">
        <v>65.58</v>
      </c>
      <c r="Q196" t="s">
        <v>8324</v>
      </c>
      <c r="R196" t="s">
        <v>8327</v>
      </c>
      <c r="S196" s="14">
        <v>42145.746689814812</v>
      </c>
      <c r="T196" s="14">
        <v>42175.746689814812</v>
      </c>
    </row>
    <row r="197" spans="1:20" ht="45" x14ac:dyDescent="0.25">
      <c r="A197">
        <v>3542</v>
      </c>
      <c r="B197" s="3" t="s">
        <v>3541</v>
      </c>
      <c r="C197" s="3" t="s">
        <v>7652</v>
      </c>
      <c r="D197" s="9">
        <v>5500</v>
      </c>
      <c r="E197" s="8">
        <v>5623</v>
      </c>
      <c r="F197" t="s">
        <v>8218</v>
      </c>
      <c r="G197" t="s">
        <v>8223</v>
      </c>
      <c r="H197" t="s">
        <v>8245</v>
      </c>
      <c r="I197">
        <v>1410099822</v>
      </c>
      <c r="J197">
        <v>1404915822</v>
      </c>
      <c r="K197" t="b">
        <v>0</v>
      </c>
      <c r="L197">
        <v>85</v>
      </c>
      <c r="M197" t="b">
        <v>1</v>
      </c>
      <c r="N197" t="s">
        <v>8269</v>
      </c>
      <c r="O197" s="10">
        <v>102</v>
      </c>
      <c r="P197">
        <v>66.150000000000006</v>
      </c>
      <c r="Q197" t="s">
        <v>8324</v>
      </c>
      <c r="R197" t="s">
        <v>8327</v>
      </c>
      <c r="S197" s="14">
        <v>41829.599791666667</v>
      </c>
      <c r="T197" s="14">
        <v>41889.599791666667</v>
      </c>
    </row>
    <row r="198" spans="1:20" ht="45" x14ac:dyDescent="0.25">
      <c r="A198">
        <v>3156</v>
      </c>
      <c r="B198" s="3" t="s">
        <v>3156</v>
      </c>
      <c r="C198" s="3" t="s">
        <v>7266</v>
      </c>
      <c r="D198" s="9">
        <v>5500</v>
      </c>
      <c r="E198" s="8">
        <v>5600</v>
      </c>
      <c r="F198" t="s">
        <v>8218</v>
      </c>
      <c r="G198" t="s">
        <v>8223</v>
      </c>
      <c r="H198" t="s">
        <v>8245</v>
      </c>
      <c r="I198">
        <v>1338591144</v>
      </c>
      <c r="J198">
        <v>1335567144</v>
      </c>
      <c r="K198" t="b">
        <v>1</v>
      </c>
      <c r="L198">
        <v>89</v>
      </c>
      <c r="M198" t="b">
        <v>1</v>
      </c>
      <c r="N198" t="s">
        <v>8269</v>
      </c>
      <c r="O198" s="10">
        <v>102</v>
      </c>
      <c r="P198">
        <v>62.92</v>
      </c>
      <c r="Q198" t="s">
        <v>8324</v>
      </c>
      <c r="R198" t="s">
        <v>8327</v>
      </c>
      <c r="S198" s="14">
        <v>41026.953055555554</v>
      </c>
      <c r="T198" s="14">
        <v>41061.953055555554</v>
      </c>
    </row>
    <row r="199" spans="1:20" ht="45" x14ac:dyDescent="0.25">
      <c r="A199">
        <v>3348</v>
      </c>
      <c r="B199" s="3" t="s">
        <v>3266</v>
      </c>
      <c r="C199" s="3" t="s">
        <v>7458</v>
      </c>
      <c r="D199" s="9">
        <v>5500</v>
      </c>
      <c r="E199" s="8">
        <v>5516</v>
      </c>
      <c r="F199" t="s">
        <v>8218</v>
      </c>
      <c r="G199" t="s">
        <v>8223</v>
      </c>
      <c r="H199" t="s">
        <v>8245</v>
      </c>
      <c r="I199">
        <v>1461988740</v>
      </c>
      <c r="J199">
        <v>1459949080</v>
      </c>
      <c r="K199" t="b">
        <v>0</v>
      </c>
      <c r="L199">
        <v>79</v>
      </c>
      <c r="M199" t="b">
        <v>1</v>
      </c>
      <c r="N199" t="s">
        <v>8269</v>
      </c>
      <c r="O199" s="10">
        <v>100</v>
      </c>
      <c r="P199">
        <v>69.819999999999993</v>
      </c>
      <c r="Q199" t="s">
        <v>8324</v>
      </c>
      <c r="R199" t="s">
        <v>8327</v>
      </c>
      <c r="S199" s="14">
        <v>42466.558796296296</v>
      </c>
      <c r="T199" s="14">
        <v>42490.165972222225</v>
      </c>
    </row>
    <row r="200" spans="1:20" ht="45" x14ac:dyDescent="0.25">
      <c r="A200">
        <v>2900</v>
      </c>
      <c r="B200" s="3" t="s">
        <v>2900</v>
      </c>
      <c r="C200" s="3" t="s">
        <v>7010</v>
      </c>
      <c r="D200" s="9">
        <v>5500</v>
      </c>
      <c r="E200" s="8">
        <v>3405</v>
      </c>
      <c r="F200" t="s">
        <v>8220</v>
      </c>
      <c r="G200" t="s">
        <v>8223</v>
      </c>
      <c r="H200" t="s">
        <v>8245</v>
      </c>
      <c r="I200">
        <v>1407562632</v>
      </c>
      <c r="J200">
        <v>1404970632</v>
      </c>
      <c r="K200" t="b">
        <v>0</v>
      </c>
      <c r="L200">
        <v>7</v>
      </c>
      <c r="M200" t="b">
        <v>0</v>
      </c>
      <c r="N200" t="s">
        <v>8269</v>
      </c>
      <c r="O200" s="10">
        <v>62</v>
      </c>
      <c r="P200">
        <v>486.43</v>
      </c>
      <c r="Q200" t="s">
        <v>8324</v>
      </c>
      <c r="R200" t="s">
        <v>8327</v>
      </c>
      <c r="S200" s="14">
        <v>41830.234166666669</v>
      </c>
      <c r="T200" s="14">
        <v>41860.234166666669</v>
      </c>
    </row>
    <row r="201" spans="1:20" ht="45" x14ac:dyDescent="0.25">
      <c r="A201">
        <v>3731</v>
      </c>
      <c r="B201" s="3" t="s">
        <v>3728</v>
      </c>
      <c r="C201" s="3" t="s">
        <v>7841</v>
      </c>
      <c r="D201" s="9">
        <v>5500</v>
      </c>
      <c r="E201" s="8">
        <v>620</v>
      </c>
      <c r="F201" t="s">
        <v>8220</v>
      </c>
      <c r="G201" t="s">
        <v>8223</v>
      </c>
      <c r="H201" t="s">
        <v>8245</v>
      </c>
      <c r="I201">
        <v>1420860180</v>
      </c>
      <c r="J201">
        <v>1418234646</v>
      </c>
      <c r="K201" t="b">
        <v>0</v>
      </c>
      <c r="L201">
        <v>12</v>
      </c>
      <c r="M201" t="b">
        <v>0</v>
      </c>
      <c r="N201" t="s">
        <v>8269</v>
      </c>
      <c r="O201" s="10">
        <v>11</v>
      </c>
      <c r="P201">
        <v>51.67</v>
      </c>
      <c r="Q201" t="s">
        <v>8324</v>
      </c>
      <c r="R201" t="s">
        <v>8327</v>
      </c>
      <c r="S201" s="14">
        <v>41983.752847222218</v>
      </c>
      <c r="T201" s="14">
        <v>42014.140972222223</v>
      </c>
    </row>
    <row r="202" spans="1:20" ht="45" x14ac:dyDescent="0.25">
      <c r="A202">
        <v>2892</v>
      </c>
      <c r="B202" s="3" t="s">
        <v>2892</v>
      </c>
      <c r="C202" s="3" t="s">
        <v>7002</v>
      </c>
      <c r="D202" s="9">
        <v>5500</v>
      </c>
      <c r="E202" s="8">
        <v>500</v>
      </c>
      <c r="F202" t="s">
        <v>8220</v>
      </c>
      <c r="G202" t="s">
        <v>8223</v>
      </c>
      <c r="H202" t="s">
        <v>8245</v>
      </c>
      <c r="I202">
        <v>1409000400</v>
      </c>
      <c r="J202">
        <v>1408381704</v>
      </c>
      <c r="K202" t="b">
        <v>0</v>
      </c>
      <c r="L202">
        <v>17</v>
      </c>
      <c r="M202" t="b">
        <v>0</v>
      </c>
      <c r="N202" t="s">
        <v>8269</v>
      </c>
      <c r="O202" s="10">
        <v>9</v>
      </c>
      <c r="P202">
        <v>29.41</v>
      </c>
      <c r="Q202" t="s">
        <v>8324</v>
      </c>
      <c r="R202" t="s">
        <v>8327</v>
      </c>
      <c r="S202" s="14">
        <v>41869.714166666665</v>
      </c>
      <c r="T202" s="14">
        <v>41876.875</v>
      </c>
    </row>
    <row r="203" spans="1:20" ht="45" x14ac:dyDescent="0.25">
      <c r="A203">
        <v>3941</v>
      </c>
      <c r="B203" s="3" t="s">
        <v>3938</v>
      </c>
      <c r="C203" s="3" t="s">
        <v>8049</v>
      </c>
      <c r="D203" s="9">
        <v>5500</v>
      </c>
      <c r="E203" s="8">
        <v>50</v>
      </c>
      <c r="F203" t="s">
        <v>8220</v>
      </c>
      <c r="G203" t="s">
        <v>8223</v>
      </c>
      <c r="H203" t="s">
        <v>8245</v>
      </c>
      <c r="I203">
        <v>1416877200</v>
      </c>
      <c r="J203">
        <v>1414505137</v>
      </c>
      <c r="K203" t="b">
        <v>0</v>
      </c>
      <c r="L203">
        <v>2</v>
      </c>
      <c r="M203" t="b">
        <v>0</v>
      </c>
      <c r="N203" t="s">
        <v>8269</v>
      </c>
      <c r="O203" s="10">
        <v>1</v>
      </c>
      <c r="P203">
        <v>25</v>
      </c>
      <c r="Q203" t="s">
        <v>8324</v>
      </c>
      <c r="R203" t="s">
        <v>8327</v>
      </c>
      <c r="S203" s="14">
        <v>41940.587233796294</v>
      </c>
      <c r="T203" s="14">
        <v>41968.041666666672</v>
      </c>
    </row>
    <row r="204" spans="1:20" ht="45" x14ac:dyDescent="0.25">
      <c r="A204">
        <v>2881</v>
      </c>
      <c r="B204" s="3" t="s">
        <v>2881</v>
      </c>
      <c r="C204" s="3" t="s">
        <v>6991</v>
      </c>
      <c r="D204" s="9">
        <v>5500</v>
      </c>
      <c r="E204" s="8">
        <v>0</v>
      </c>
      <c r="F204" t="s">
        <v>8220</v>
      </c>
      <c r="G204" t="s">
        <v>8223</v>
      </c>
      <c r="H204" t="s">
        <v>8245</v>
      </c>
      <c r="I204">
        <v>1417620036</v>
      </c>
      <c r="J204">
        <v>1412432436</v>
      </c>
      <c r="K204" t="b">
        <v>0</v>
      </c>
      <c r="L204" t="s">
        <v>8308</v>
      </c>
      <c r="M204" t="b">
        <v>0</v>
      </c>
      <c r="N204" t="s">
        <v>8269</v>
      </c>
      <c r="O204" s="10">
        <v>0</v>
      </c>
      <c r="P204">
        <v>0</v>
      </c>
      <c r="Q204" t="s">
        <v>8324</v>
      </c>
      <c r="R204" t="s">
        <v>8327</v>
      </c>
      <c r="S204" s="14">
        <v>41916.597638888888</v>
      </c>
      <c r="T204" s="14">
        <v>41976.639305555553</v>
      </c>
    </row>
    <row r="205" spans="1:20" ht="45" x14ac:dyDescent="0.25">
      <c r="A205">
        <v>3956</v>
      </c>
      <c r="B205" s="3" t="s">
        <v>3953</v>
      </c>
      <c r="C205" s="3" t="s">
        <v>8063</v>
      </c>
      <c r="D205" s="9">
        <v>5500</v>
      </c>
      <c r="E205" s="8">
        <v>0</v>
      </c>
      <c r="F205" t="s">
        <v>8220</v>
      </c>
      <c r="G205" t="s">
        <v>8223</v>
      </c>
      <c r="H205" t="s">
        <v>8245</v>
      </c>
      <c r="I205">
        <v>1461543600</v>
      </c>
      <c r="J205">
        <v>1459203727</v>
      </c>
      <c r="K205" t="b">
        <v>0</v>
      </c>
      <c r="L205" t="s">
        <v>8308</v>
      </c>
      <c r="M205" t="b">
        <v>0</v>
      </c>
      <c r="N205" t="s">
        <v>8269</v>
      </c>
      <c r="O205" s="10">
        <v>0</v>
      </c>
      <c r="P205">
        <v>0</v>
      </c>
      <c r="Q205" t="s">
        <v>8324</v>
      </c>
      <c r="R205" t="s">
        <v>8327</v>
      </c>
      <c r="S205" s="14">
        <v>42457.932025462964</v>
      </c>
      <c r="T205" s="14">
        <v>42485.013888888891</v>
      </c>
    </row>
    <row r="206" spans="1:20" ht="45" x14ac:dyDescent="0.25">
      <c r="A206">
        <v>538</v>
      </c>
      <c r="B206" s="3" t="s">
        <v>539</v>
      </c>
      <c r="C206" s="3" t="s">
        <v>4648</v>
      </c>
      <c r="D206" s="9">
        <v>5000</v>
      </c>
      <c r="E206" s="8">
        <v>15121</v>
      </c>
      <c r="F206" t="s">
        <v>8218</v>
      </c>
      <c r="G206" t="s">
        <v>8223</v>
      </c>
      <c r="H206" t="s">
        <v>8245</v>
      </c>
      <c r="I206">
        <v>1463166263</v>
      </c>
      <c r="J206">
        <v>1460574263</v>
      </c>
      <c r="K206" t="b">
        <v>0</v>
      </c>
      <c r="L206">
        <v>60</v>
      </c>
      <c r="M206" t="b">
        <v>1</v>
      </c>
      <c r="N206" t="s">
        <v>8269</v>
      </c>
      <c r="O206" s="10">
        <v>302</v>
      </c>
      <c r="P206">
        <v>252.02</v>
      </c>
      <c r="Q206" t="s">
        <v>8324</v>
      </c>
      <c r="R206" t="s">
        <v>8327</v>
      </c>
      <c r="S206" s="14">
        <v>42473.794710648144</v>
      </c>
      <c r="T206" s="14">
        <v>42503.794710648144</v>
      </c>
    </row>
    <row r="207" spans="1:20" ht="45" x14ac:dyDescent="0.25">
      <c r="A207">
        <v>2973</v>
      </c>
      <c r="B207" s="3" t="s">
        <v>2973</v>
      </c>
      <c r="C207" s="3" t="s">
        <v>7083</v>
      </c>
      <c r="D207" s="9">
        <v>5000</v>
      </c>
      <c r="E207" s="8">
        <v>8740</v>
      </c>
      <c r="F207" t="s">
        <v>8218</v>
      </c>
      <c r="G207" t="s">
        <v>8223</v>
      </c>
      <c r="H207" t="s">
        <v>8245</v>
      </c>
      <c r="I207">
        <v>1451620800</v>
      </c>
      <c r="J207">
        <v>1449171508</v>
      </c>
      <c r="K207" t="b">
        <v>0</v>
      </c>
      <c r="L207">
        <v>33</v>
      </c>
      <c r="M207" t="b">
        <v>1</v>
      </c>
      <c r="N207" t="s">
        <v>8269</v>
      </c>
      <c r="O207" s="10">
        <v>175</v>
      </c>
      <c r="P207">
        <v>264.85000000000002</v>
      </c>
      <c r="Q207" t="s">
        <v>8324</v>
      </c>
      <c r="R207" t="s">
        <v>8327</v>
      </c>
      <c r="S207" s="14">
        <v>42341.818379629629</v>
      </c>
      <c r="T207" s="14">
        <v>42370.166666666672</v>
      </c>
    </row>
    <row r="208" spans="1:20" ht="30" x14ac:dyDescent="0.25">
      <c r="A208">
        <v>3534</v>
      </c>
      <c r="B208" s="3" t="s">
        <v>3533</v>
      </c>
      <c r="C208" s="3" t="s">
        <v>7644</v>
      </c>
      <c r="D208" s="9">
        <v>5000</v>
      </c>
      <c r="E208" s="8">
        <v>7810</v>
      </c>
      <c r="F208" t="s">
        <v>8218</v>
      </c>
      <c r="G208" t="s">
        <v>8223</v>
      </c>
      <c r="H208" t="s">
        <v>8245</v>
      </c>
      <c r="I208">
        <v>1443711623</v>
      </c>
      <c r="J208">
        <v>1440687623</v>
      </c>
      <c r="K208" t="b">
        <v>0</v>
      </c>
      <c r="L208">
        <v>204</v>
      </c>
      <c r="M208" t="b">
        <v>1</v>
      </c>
      <c r="N208" t="s">
        <v>8269</v>
      </c>
      <c r="O208" s="10">
        <v>156</v>
      </c>
      <c r="P208">
        <v>38.28</v>
      </c>
      <c r="Q208" t="s">
        <v>8324</v>
      </c>
      <c r="R208" t="s">
        <v>8327</v>
      </c>
      <c r="S208" s="14">
        <v>42243.6252662037</v>
      </c>
      <c r="T208" s="14">
        <v>42278.6252662037</v>
      </c>
    </row>
    <row r="209" spans="1:20" x14ac:dyDescent="0.25">
      <c r="A209">
        <v>2807</v>
      </c>
      <c r="B209" s="3" t="s">
        <v>2807</v>
      </c>
      <c r="C209" s="3" t="s">
        <v>6917</v>
      </c>
      <c r="D209" s="9">
        <v>5000</v>
      </c>
      <c r="E209" s="8">
        <v>6300</v>
      </c>
      <c r="F209" t="s">
        <v>8218</v>
      </c>
      <c r="G209" t="s">
        <v>8223</v>
      </c>
      <c r="H209" t="s">
        <v>8245</v>
      </c>
      <c r="I209">
        <v>1435611438</v>
      </c>
      <c r="J209">
        <v>1433019438</v>
      </c>
      <c r="K209" t="b">
        <v>0</v>
      </c>
      <c r="L209">
        <v>93</v>
      </c>
      <c r="M209" t="b">
        <v>1</v>
      </c>
      <c r="N209" t="s">
        <v>8269</v>
      </c>
      <c r="O209" s="10">
        <v>126</v>
      </c>
      <c r="P209">
        <v>67.739999999999995</v>
      </c>
      <c r="Q209" t="s">
        <v>8324</v>
      </c>
      <c r="R209" t="s">
        <v>8327</v>
      </c>
      <c r="S209" s="14">
        <v>42154.873124999998</v>
      </c>
      <c r="T209" s="14">
        <v>42184.873124999998</v>
      </c>
    </row>
    <row r="210" spans="1:20" ht="30" x14ac:dyDescent="0.25">
      <c r="A210">
        <v>3281</v>
      </c>
      <c r="B210" s="3" t="s">
        <v>3281</v>
      </c>
      <c r="C210" s="3" t="s">
        <v>7391</v>
      </c>
      <c r="D210" s="9">
        <v>5000</v>
      </c>
      <c r="E210" s="8">
        <v>6080</v>
      </c>
      <c r="F210" t="s">
        <v>8218</v>
      </c>
      <c r="G210" t="s">
        <v>8223</v>
      </c>
      <c r="H210" t="s">
        <v>8245</v>
      </c>
      <c r="I210">
        <v>1441153705</v>
      </c>
      <c r="J210">
        <v>1438561705</v>
      </c>
      <c r="K210" t="b">
        <v>0</v>
      </c>
      <c r="L210">
        <v>47</v>
      </c>
      <c r="M210" t="b">
        <v>1</v>
      </c>
      <c r="N210" t="s">
        <v>8269</v>
      </c>
      <c r="O210" s="10">
        <v>122</v>
      </c>
      <c r="P210">
        <v>129.36000000000001</v>
      </c>
      <c r="Q210" t="s">
        <v>8324</v>
      </c>
      <c r="R210" t="s">
        <v>8327</v>
      </c>
      <c r="S210" s="14">
        <v>42219.019733796296</v>
      </c>
      <c r="T210" s="14">
        <v>42249.019733796296</v>
      </c>
    </row>
    <row r="211" spans="1:20" ht="45" x14ac:dyDescent="0.25">
      <c r="A211">
        <v>523</v>
      </c>
      <c r="B211" s="3" t="s">
        <v>524</v>
      </c>
      <c r="C211" s="3" t="s">
        <v>4633</v>
      </c>
      <c r="D211" s="9">
        <v>5000</v>
      </c>
      <c r="E211" s="8">
        <v>6030</v>
      </c>
      <c r="F211" t="s">
        <v>8218</v>
      </c>
      <c r="G211" t="s">
        <v>8223</v>
      </c>
      <c r="H211" t="s">
        <v>8245</v>
      </c>
      <c r="I211">
        <v>1442805076</v>
      </c>
      <c r="J211">
        <v>1440213076</v>
      </c>
      <c r="K211" t="b">
        <v>0</v>
      </c>
      <c r="L211">
        <v>84</v>
      </c>
      <c r="M211" t="b">
        <v>1</v>
      </c>
      <c r="N211" t="s">
        <v>8269</v>
      </c>
      <c r="O211" s="10">
        <v>121</v>
      </c>
      <c r="P211">
        <v>71.790000000000006</v>
      </c>
      <c r="Q211" t="s">
        <v>8324</v>
      </c>
      <c r="R211" t="s">
        <v>8327</v>
      </c>
      <c r="S211" s="14">
        <v>42238.13282407407</v>
      </c>
      <c r="T211" s="14">
        <v>42268.13282407407</v>
      </c>
    </row>
    <row r="212" spans="1:20" ht="45" x14ac:dyDescent="0.25">
      <c r="A212">
        <v>3233</v>
      </c>
      <c r="B212" s="3" t="s">
        <v>3233</v>
      </c>
      <c r="C212" s="3" t="s">
        <v>7343</v>
      </c>
      <c r="D212" s="9">
        <v>5000</v>
      </c>
      <c r="E212" s="8">
        <v>5940</v>
      </c>
      <c r="F212" t="s">
        <v>8218</v>
      </c>
      <c r="G212" t="s">
        <v>8223</v>
      </c>
      <c r="H212" t="s">
        <v>8245</v>
      </c>
      <c r="I212">
        <v>1488482355</v>
      </c>
      <c r="J212">
        <v>1485890355</v>
      </c>
      <c r="K212" t="b">
        <v>0</v>
      </c>
      <c r="L212">
        <v>61</v>
      </c>
      <c r="M212" t="b">
        <v>1</v>
      </c>
      <c r="N212" t="s">
        <v>8269</v>
      </c>
      <c r="O212" s="10">
        <v>119</v>
      </c>
      <c r="P212">
        <v>97.38</v>
      </c>
      <c r="Q212" t="s">
        <v>8324</v>
      </c>
      <c r="R212" t="s">
        <v>8327</v>
      </c>
      <c r="S212" s="14">
        <v>42766.805034722223</v>
      </c>
      <c r="T212" s="14">
        <v>42796.805034722223</v>
      </c>
    </row>
    <row r="213" spans="1:20" ht="45" x14ac:dyDescent="0.25">
      <c r="A213">
        <v>3655</v>
      </c>
      <c r="B213" s="3" t="s">
        <v>3652</v>
      </c>
      <c r="C213" s="3" t="s">
        <v>7765</v>
      </c>
      <c r="D213" s="9">
        <v>5000</v>
      </c>
      <c r="E213" s="8">
        <v>5813</v>
      </c>
      <c r="F213" t="s">
        <v>8218</v>
      </c>
      <c r="G213" t="s">
        <v>8223</v>
      </c>
      <c r="H213" t="s">
        <v>8245</v>
      </c>
      <c r="I213">
        <v>1437202740</v>
      </c>
      <c r="J213">
        <v>1434654998</v>
      </c>
      <c r="K213" t="b">
        <v>0</v>
      </c>
      <c r="L213">
        <v>79</v>
      </c>
      <c r="M213" t="b">
        <v>1</v>
      </c>
      <c r="N213" t="s">
        <v>8269</v>
      </c>
      <c r="O213" s="10">
        <v>116</v>
      </c>
      <c r="P213">
        <v>73.58</v>
      </c>
      <c r="Q213" t="s">
        <v>8324</v>
      </c>
      <c r="R213" t="s">
        <v>8327</v>
      </c>
      <c r="S213" s="14">
        <v>42173.803217592591</v>
      </c>
      <c r="T213" s="14">
        <v>42203.290972222225</v>
      </c>
    </row>
    <row r="214" spans="1:20" x14ac:dyDescent="0.25">
      <c r="A214">
        <v>3158</v>
      </c>
      <c r="B214" s="3" t="s">
        <v>3158</v>
      </c>
      <c r="C214" s="3" t="s">
        <v>7268</v>
      </c>
      <c r="D214" s="9">
        <v>5000</v>
      </c>
      <c r="E214" s="8">
        <v>5700</v>
      </c>
      <c r="F214" t="s">
        <v>8218</v>
      </c>
      <c r="G214" t="s">
        <v>8223</v>
      </c>
      <c r="H214" t="s">
        <v>8245</v>
      </c>
      <c r="I214">
        <v>1374523752</v>
      </c>
      <c r="J214">
        <v>1371931752</v>
      </c>
      <c r="K214" t="b">
        <v>1</v>
      </c>
      <c r="L214">
        <v>69</v>
      </c>
      <c r="M214" t="b">
        <v>1</v>
      </c>
      <c r="N214" t="s">
        <v>8269</v>
      </c>
      <c r="O214" s="10">
        <v>114</v>
      </c>
      <c r="P214">
        <v>82.61</v>
      </c>
      <c r="Q214" t="s">
        <v>8324</v>
      </c>
      <c r="R214" t="s">
        <v>8327</v>
      </c>
      <c r="S214" s="14">
        <v>41447.839722222219</v>
      </c>
      <c r="T214" s="14">
        <v>41477.839722222219</v>
      </c>
    </row>
    <row r="215" spans="1:20" ht="30" x14ac:dyDescent="0.25">
      <c r="A215">
        <v>2967</v>
      </c>
      <c r="B215" s="3" t="s">
        <v>2967</v>
      </c>
      <c r="C215" s="3" t="s">
        <v>7077</v>
      </c>
      <c r="D215" s="9">
        <v>5000</v>
      </c>
      <c r="E215" s="8">
        <v>5696</v>
      </c>
      <c r="F215" t="s">
        <v>8218</v>
      </c>
      <c r="G215" t="s">
        <v>8223</v>
      </c>
      <c r="H215" t="s">
        <v>8245</v>
      </c>
      <c r="I215">
        <v>1425872692</v>
      </c>
      <c r="J215">
        <v>1423284292</v>
      </c>
      <c r="K215" t="b">
        <v>0</v>
      </c>
      <c r="L215">
        <v>71</v>
      </c>
      <c r="M215" t="b">
        <v>1</v>
      </c>
      <c r="N215" t="s">
        <v>8269</v>
      </c>
      <c r="O215" s="10">
        <v>114</v>
      </c>
      <c r="P215">
        <v>80.23</v>
      </c>
      <c r="Q215" t="s">
        <v>8324</v>
      </c>
      <c r="R215" t="s">
        <v>8327</v>
      </c>
      <c r="S215" s="14">
        <v>42042.197824074072</v>
      </c>
      <c r="T215" s="14">
        <v>42072.156157407408</v>
      </c>
    </row>
    <row r="216" spans="1:20" ht="45" x14ac:dyDescent="0.25">
      <c r="A216">
        <v>3361</v>
      </c>
      <c r="B216" s="3" t="s">
        <v>3360</v>
      </c>
      <c r="C216" s="3" t="s">
        <v>7471</v>
      </c>
      <c r="D216" s="9">
        <v>5000</v>
      </c>
      <c r="E216" s="8">
        <v>5673</v>
      </c>
      <c r="F216" t="s">
        <v>8218</v>
      </c>
      <c r="G216" t="s">
        <v>8223</v>
      </c>
      <c r="H216" t="s">
        <v>8245</v>
      </c>
      <c r="I216">
        <v>1409587140</v>
      </c>
      <c r="J216">
        <v>1408062990</v>
      </c>
      <c r="K216" t="b">
        <v>0</v>
      </c>
      <c r="L216">
        <v>68</v>
      </c>
      <c r="M216" t="b">
        <v>1</v>
      </c>
      <c r="N216" t="s">
        <v>8269</v>
      </c>
      <c r="O216" s="10">
        <v>113</v>
      </c>
      <c r="P216">
        <v>83.43</v>
      </c>
      <c r="Q216" t="s">
        <v>8324</v>
      </c>
      <c r="R216" t="s">
        <v>8327</v>
      </c>
      <c r="S216" s="14">
        <v>41866.025347222225</v>
      </c>
      <c r="T216" s="14">
        <v>41883.665972222225</v>
      </c>
    </row>
    <row r="217" spans="1:20" ht="45" x14ac:dyDescent="0.25">
      <c r="A217">
        <v>3554</v>
      </c>
      <c r="B217" s="3" t="s">
        <v>3553</v>
      </c>
      <c r="C217" s="3" t="s">
        <v>7664</v>
      </c>
      <c r="D217" s="9">
        <v>5000</v>
      </c>
      <c r="E217" s="8">
        <v>5671.11</v>
      </c>
      <c r="F217" t="s">
        <v>8218</v>
      </c>
      <c r="G217" t="s">
        <v>8223</v>
      </c>
      <c r="H217" t="s">
        <v>8245</v>
      </c>
      <c r="I217">
        <v>1423674000</v>
      </c>
      <c r="J217">
        <v>1421025159</v>
      </c>
      <c r="K217" t="b">
        <v>0</v>
      </c>
      <c r="L217">
        <v>53</v>
      </c>
      <c r="M217" t="b">
        <v>1</v>
      </c>
      <c r="N217" t="s">
        <v>8269</v>
      </c>
      <c r="O217" s="10">
        <v>113</v>
      </c>
      <c r="P217">
        <v>107</v>
      </c>
      <c r="Q217" t="s">
        <v>8324</v>
      </c>
      <c r="R217" t="s">
        <v>8327</v>
      </c>
      <c r="S217" s="14">
        <v>42016.050451388888</v>
      </c>
      <c r="T217" s="14">
        <v>42046.708333333328</v>
      </c>
    </row>
    <row r="218" spans="1:20" ht="30" x14ac:dyDescent="0.25">
      <c r="A218">
        <v>3698</v>
      </c>
      <c r="B218" s="3" t="s">
        <v>3695</v>
      </c>
      <c r="C218" s="3" t="s">
        <v>7808</v>
      </c>
      <c r="D218" s="9">
        <v>5000</v>
      </c>
      <c r="E218" s="8">
        <v>5526</v>
      </c>
      <c r="F218" t="s">
        <v>8218</v>
      </c>
      <c r="G218" t="s">
        <v>8223</v>
      </c>
      <c r="H218" t="s">
        <v>8245</v>
      </c>
      <c r="I218">
        <v>1456946487</v>
      </c>
      <c r="J218">
        <v>1454354487</v>
      </c>
      <c r="K218" t="b">
        <v>0</v>
      </c>
      <c r="L218">
        <v>136</v>
      </c>
      <c r="M218" t="b">
        <v>1</v>
      </c>
      <c r="N218" t="s">
        <v>8269</v>
      </c>
      <c r="O218" s="10">
        <v>111</v>
      </c>
      <c r="P218">
        <v>40.630000000000003</v>
      </c>
      <c r="Q218" t="s">
        <v>8324</v>
      </c>
      <c r="R218" t="s">
        <v>8327</v>
      </c>
      <c r="S218" s="14">
        <v>42401.806562500002</v>
      </c>
      <c r="T218" s="14">
        <v>42431.806562500002</v>
      </c>
    </row>
    <row r="219" spans="1:20" ht="45" x14ac:dyDescent="0.25">
      <c r="A219">
        <v>2961</v>
      </c>
      <c r="B219" s="3" t="s">
        <v>2961</v>
      </c>
      <c r="C219" s="3" t="s">
        <v>7071</v>
      </c>
      <c r="D219" s="9">
        <v>5000</v>
      </c>
      <c r="E219" s="8">
        <v>5481</v>
      </c>
      <c r="F219" t="s">
        <v>8218</v>
      </c>
      <c r="G219" t="s">
        <v>8223</v>
      </c>
      <c r="H219" t="s">
        <v>8245</v>
      </c>
      <c r="I219">
        <v>1427342400</v>
      </c>
      <c r="J219">
        <v>1424927159</v>
      </c>
      <c r="K219" t="b">
        <v>0</v>
      </c>
      <c r="L219">
        <v>108</v>
      </c>
      <c r="M219" t="b">
        <v>1</v>
      </c>
      <c r="N219" t="s">
        <v>8269</v>
      </c>
      <c r="O219" s="10">
        <v>110</v>
      </c>
      <c r="P219">
        <v>50.75</v>
      </c>
      <c r="Q219" t="s">
        <v>8324</v>
      </c>
      <c r="R219" t="s">
        <v>8327</v>
      </c>
      <c r="S219" s="14">
        <v>42061.212488425925</v>
      </c>
      <c r="T219" s="14">
        <v>42089.166666666672</v>
      </c>
    </row>
    <row r="220" spans="1:20" ht="45" x14ac:dyDescent="0.25">
      <c r="A220">
        <v>3175</v>
      </c>
      <c r="B220" s="3" t="s">
        <v>3175</v>
      </c>
      <c r="C220" s="3" t="s">
        <v>7285</v>
      </c>
      <c r="D220" s="9">
        <v>5000</v>
      </c>
      <c r="E220" s="8">
        <v>5478</v>
      </c>
      <c r="F220" t="s">
        <v>8218</v>
      </c>
      <c r="G220" t="s">
        <v>8223</v>
      </c>
      <c r="H220" t="s">
        <v>8245</v>
      </c>
      <c r="I220">
        <v>1297977427</v>
      </c>
      <c r="J220">
        <v>1292793427</v>
      </c>
      <c r="K220" t="b">
        <v>1</v>
      </c>
      <c r="L220">
        <v>60</v>
      </c>
      <c r="M220" t="b">
        <v>1</v>
      </c>
      <c r="N220" t="s">
        <v>8269</v>
      </c>
      <c r="O220" s="10">
        <v>110</v>
      </c>
      <c r="P220">
        <v>91.3</v>
      </c>
      <c r="Q220" t="s">
        <v>8324</v>
      </c>
      <c r="R220" t="s">
        <v>8327</v>
      </c>
      <c r="S220" s="14">
        <v>40531.886886574073</v>
      </c>
      <c r="T220" s="14">
        <v>40591.886886574073</v>
      </c>
    </row>
    <row r="221" spans="1:20" ht="45" x14ac:dyDescent="0.25">
      <c r="A221">
        <v>3260</v>
      </c>
      <c r="B221" s="3" t="s">
        <v>3260</v>
      </c>
      <c r="C221" s="3" t="s">
        <v>7370</v>
      </c>
      <c r="D221" s="9">
        <v>5000</v>
      </c>
      <c r="E221" s="8">
        <v>5462</v>
      </c>
      <c r="F221" t="s">
        <v>8218</v>
      </c>
      <c r="G221" t="s">
        <v>8223</v>
      </c>
      <c r="H221" t="s">
        <v>8245</v>
      </c>
      <c r="I221">
        <v>1448903318</v>
      </c>
      <c r="J221">
        <v>1445875718</v>
      </c>
      <c r="K221" t="b">
        <v>1</v>
      </c>
      <c r="L221">
        <v>73</v>
      </c>
      <c r="M221" t="b">
        <v>1</v>
      </c>
      <c r="N221" t="s">
        <v>8269</v>
      </c>
      <c r="O221" s="10">
        <v>109</v>
      </c>
      <c r="P221">
        <v>74.819999999999993</v>
      </c>
      <c r="Q221" t="s">
        <v>8324</v>
      </c>
      <c r="R221" t="s">
        <v>8327</v>
      </c>
      <c r="S221" s="14">
        <v>42303.672662037032</v>
      </c>
      <c r="T221" s="14">
        <v>42338.714328703703</v>
      </c>
    </row>
    <row r="222" spans="1:20" ht="45" x14ac:dyDescent="0.25">
      <c r="A222">
        <v>3436</v>
      </c>
      <c r="B222" s="3" t="s">
        <v>3435</v>
      </c>
      <c r="C222" s="3" t="s">
        <v>7546</v>
      </c>
      <c r="D222" s="9">
        <v>5000</v>
      </c>
      <c r="E222" s="8">
        <v>5295</v>
      </c>
      <c r="F222" t="s">
        <v>8218</v>
      </c>
      <c r="G222" t="s">
        <v>8223</v>
      </c>
      <c r="H222" t="s">
        <v>8245</v>
      </c>
      <c r="I222">
        <v>1408638480</v>
      </c>
      <c r="J222">
        <v>1406811593</v>
      </c>
      <c r="K222" t="b">
        <v>0</v>
      </c>
      <c r="L222">
        <v>37</v>
      </c>
      <c r="M222" t="b">
        <v>1</v>
      </c>
      <c r="N222" t="s">
        <v>8269</v>
      </c>
      <c r="O222" s="10">
        <v>106</v>
      </c>
      <c r="P222">
        <v>143.11000000000001</v>
      </c>
      <c r="Q222" t="s">
        <v>8324</v>
      </c>
      <c r="R222" t="s">
        <v>8327</v>
      </c>
      <c r="S222" s="14">
        <v>41851.541585648149</v>
      </c>
      <c r="T222" s="14">
        <v>41872.686111111114</v>
      </c>
    </row>
    <row r="223" spans="1:20" ht="45" x14ac:dyDescent="0.25">
      <c r="A223">
        <v>3685</v>
      </c>
      <c r="B223" s="3" t="s">
        <v>3682</v>
      </c>
      <c r="C223" s="3" t="s">
        <v>7795</v>
      </c>
      <c r="D223" s="9">
        <v>5000</v>
      </c>
      <c r="E223" s="8">
        <v>5285</v>
      </c>
      <c r="F223" t="s">
        <v>8218</v>
      </c>
      <c r="G223" t="s">
        <v>8223</v>
      </c>
      <c r="H223" t="s">
        <v>8245</v>
      </c>
      <c r="I223">
        <v>1400533200</v>
      </c>
      <c r="J223">
        <v>1398348859</v>
      </c>
      <c r="K223" t="b">
        <v>0</v>
      </c>
      <c r="L223">
        <v>126</v>
      </c>
      <c r="M223" t="b">
        <v>1</v>
      </c>
      <c r="N223" t="s">
        <v>8269</v>
      </c>
      <c r="O223" s="10">
        <v>106</v>
      </c>
      <c r="P223">
        <v>41.94</v>
      </c>
      <c r="Q223" t="s">
        <v>8324</v>
      </c>
      <c r="R223" t="s">
        <v>8327</v>
      </c>
      <c r="S223" s="14">
        <v>41753.593275462961</v>
      </c>
      <c r="T223" s="14">
        <v>41778.875</v>
      </c>
    </row>
    <row r="224" spans="1:20" ht="45" x14ac:dyDescent="0.25">
      <c r="A224">
        <v>3825</v>
      </c>
      <c r="B224" s="3" t="s">
        <v>3822</v>
      </c>
      <c r="C224" s="3" t="s">
        <v>7934</v>
      </c>
      <c r="D224" s="9">
        <v>5000</v>
      </c>
      <c r="E224" s="8">
        <v>5271</v>
      </c>
      <c r="F224" t="s">
        <v>8218</v>
      </c>
      <c r="G224" t="s">
        <v>8223</v>
      </c>
      <c r="H224" t="s">
        <v>8245</v>
      </c>
      <c r="I224">
        <v>1434505214</v>
      </c>
      <c r="J224">
        <v>1432690814</v>
      </c>
      <c r="K224" t="b">
        <v>0</v>
      </c>
      <c r="L224">
        <v>49</v>
      </c>
      <c r="M224" t="b">
        <v>1</v>
      </c>
      <c r="N224" t="s">
        <v>8269</v>
      </c>
      <c r="O224" s="10">
        <v>105</v>
      </c>
      <c r="P224">
        <v>107.57</v>
      </c>
      <c r="Q224" t="s">
        <v>8324</v>
      </c>
      <c r="R224" t="s">
        <v>8327</v>
      </c>
      <c r="S224" s="14">
        <v>42151.069606481484</v>
      </c>
      <c r="T224" s="14">
        <v>42172.069606481484</v>
      </c>
    </row>
    <row r="225" spans="1:20" ht="45" x14ac:dyDescent="0.25">
      <c r="A225">
        <v>3440</v>
      </c>
      <c r="B225" s="3" t="s">
        <v>3439</v>
      </c>
      <c r="C225" s="3" t="s">
        <v>7550</v>
      </c>
      <c r="D225" s="9">
        <v>5000</v>
      </c>
      <c r="E225" s="8">
        <v>5260.92</v>
      </c>
      <c r="F225" t="s">
        <v>8218</v>
      </c>
      <c r="G225" t="s">
        <v>8223</v>
      </c>
      <c r="H225" t="s">
        <v>8245</v>
      </c>
      <c r="I225">
        <v>1405095300</v>
      </c>
      <c r="J225">
        <v>1403146628</v>
      </c>
      <c r="K225" t="b">
        <v>0</v>
      </c>
      <c r="L225">
        <v>82</v>
      </c>
      <c r="M225" t="b">
        <v>1</v>
      </c>
      <c r="N225" t="s">
        <v>8269</v>
      </c>
      <c r="O225" s="10">
        <v>105</v>
      </c>
      <c r="P225">
        <v>64.16</v>
      </c>
      <c r="Q225" t="s">
        <v>8324</v>
      </c>
      <c r="R225" t="s">
        <v>8327</v>
      </c>
      <c r="S225" s="14">
        <v>41809.12300925926</v>
      </c>
      <c r="T225" s="14">
        <v>41831.677083333336</v>
      </c>
    </row>
    <row r="226" spans="1:20" ht="30" x14ac:dyDescent="0.25">
      <c r="A226">
        <v>2785</v>
      </c>
      <c r="B226" s="3" t="s">
        <v>2785</v>
      </c>
      <c r="C226" s="3" t="s">
        <v>6895</v>
      </c>
      <c r="D226" s="9">
        <v>5000</v>
      </c>
      <c r="E226" s="8">
        <v>5234</v>
      </c>
      <c r="F226" t="s">
        <v>8218</v>
      </c>
      <c r="G226" t="s">
        <v>8223</v>
      </c>
      <c r="H226" t="s">
        <v>8245</v>
      </c>
      <c r="I226">
        <v>1470430800</v>
      </c>
      <c r="J226">
        <v>1467865967</v>
      </c>
      <c r="K226" t="b">
        <v>0</v>
      </c>
      <c r="L226">
        <v>142</v>
      </c>
      <c r="M226" t="b">
        <v>1</v>
      </c>
      <c r="N226" t="s">
        <v>8269</v>
      </c>
      <c r="O226" s="10">
        <v>105</v>
      </c>
      <c r="P226">
        <v>36.86</v>
      </c>
      <c r="Q226" t="s">
        <v>8324</v>
      </c>
      <c r="R226" t="s">
        <v>8327</v>
      </c>
      <c r="S226" s="14">
        <v>42558.189432870371</v>
      </c>
      <c r="T226" s="14">
        <v>42587.875</v>
      </c>
    </row>
    <row r="227" spans="1:20" ht="45" x14ac:dyDescent="0.25">
      <c r="A227">
        <v>521</v>
      </c>
      <c r="B227" s="3" t="s">
        <v>522</v>
      </c>
      <c r="C227" s="3" t="s">
        <v>4631</v>
      </c>
      <c r="D227" s="9">
        <v>5000</v>
      </c>
      <c r="E227" s="8">
        <v>5232</v>
      </c>
      <c r="F227" t="s">
        <v>8218</v>
      </c>
      <c r="G227" t="s">
        <v>8223</v>
      </c>
      <c r="H227" t="s">
        <v>8245</v>
      </c>
      <c r="I227">
        <v>1477976340</v>
      </c>
      <c r="J227">
        <v>1475460819</v>
      </c>
      <c r="K227" t="b">
        <v>0</v>
      </c>
      <c r="L227">
        <v>56</v>
      </c>
      <c r="M227" t="b">
        <v>1</v>
      </c>
      <c r="N227" t="s">
        <v>8269</v>
      </c>
      <c r="O227" s="10">
        <v>105</v>
      </c>
      <c r="P227">
        <v>93.43</v>
      </c>
      <c r="Q227" t="s">
        <v>8324</v>
      </c>
      <c r="R227" t="s">
        <v>8327</v>
      </c>
      <c r="S227" s="14">
        <v>42646.092812499999</v>
      </c>
      <c r="T227" s="14">
        <v>42675.207638888889</v>
      </c>
    </row>
    <row r="228" spans="1:20" ht="45" x14ac:dyDescent="0.25">
      <c r="A228">
        <v>3331</v>
      </c>
      <c r="B228" s="3" t="s">
        <v>3331</v>
      </c>
      <c r="C228" s="3" t="s">
        <v>7441</v>
      </c>
      <c r="D228" s="9">
        <v>5000</v>
      </c>
      <c r="E228" s="8">
        <v>5226</v>
      </c>
      <c r="F228" t="s">
        <v>8218</v>
      </c>
      <c r="G228" t="s">
        <v>8223</v>
      </c>
      <c r="H228" t="s">
        <v>8245</v>
      </c>
      <c r="I228">
        <v>1444149886</v>
      </c>
      <c r="J228">
        <v>1441125886</v>
      </c>
      <c r="K228" t="b">
        <v>0</v>
      </c>
      <c r="L228">
        <v>65</v>
      </c>
      <c r="M228" t="b">
        <v>1</v>
      </c>
      <c r="N228" t="s">
        <v>8269</v>
      </c>
      <c r="O228" s="10">
        <v>105</v>
      </c>
      <c r="P228">
        <v>80.400000000000006</v>
      </c>
      <c r="Q228" t="s">
        <v>8324</v>
      </c>
      <c r="R228" t="s">
        <v>8327</v>
      </c>
      <c r="S228" s="14">
        <v>42248.697754629626</v>
      </c>
      <c r="T228" s="14">
        <v>42283.697754629626</v>
      </c>
    </row>
    <row r="229" spans="1:20" ht="45" x14ac:dyDescent="0.25">
      <c r="A229">
        <v>3208</v>
      </c>
      <c r="B229" s="3" t="s">
        <v>3208</v>
      </c>
      <c r="C229" s="3" t="s">
        <v>7318</v>
      </c>
      <c r="D229" s="9">
        <v>5000</v>
      </c>
      <c r="E229" s="8">
        <v>5175</v>
      </c>
      <c r="F229" t="s">
        <v>8218</v>
      </c>
      <c r="G229" t="s">
        <v>8223</v>
      </c>
      <c r="H229" t="s">
        <v>8245</v>
      </c>
      <c r="I229">
        <v>1406557877</v>
      </c>
      <c r="J229">
        <v>1404743477</v>
      </c>
      <c r="K229" t="b">
        <v>1</v>
      </c>
      <c r="L229">
        <v>82</v>
      </c>
      <c r="M229" t="b">
        <v>1</v>
      </c>
      <c r="N229" t="s">
        <v>8269</v>
      </c>
      <c r="O229" s="10">
        <v>104</v>
      </c>
      <c r="P229">
        <v>63.11</v>
      </c>
      <c r="Q229" t="s">
        <v>8324</v>
      </c>
      <c r="R229" t="s">
        <v>8327</v>
      </c>
      <c r="S229" s="14">
        <v>41827.605057870373</v>
      </c>
      <c r="T229" s="14">
        <v>41848.605057870373</v>
      </c>
    </row>
    <row r="230" spans="1:20" ht="45" x14ac:dyDescent="0.25">
      <c r="A230">
        <v>3464</v>
      </c>
      <c r="B230" s="3" t="s">
        <v>3463</v>
      </c>
      <c r="C230" s="3" t="s">
        <v>7574</v>
      </c>
      <c r="D230" s="9">
        <v>5000</v>
      </c>
      <c r="E230" s="8">
        <v>5116.18</v>
      </c>
      <c r="F230" t="s">
        <v>8218</v>
      </c>
      <c r="G230" t="s">
        <v>8223</v>
      </c>
      <c r="H230" t="s">
        <v>8245</v>
      </c>
      <c r="I230">
        <v>1471921637</v>
      </c>
      <c r="J230">
        <v>1469329637</v>
      </c>
      <c r="K230" t="b">
        <v>0</v>
      </c>
      <c r="L230">
        <v>93</v>
      </c>
      <c r="M230" t="b">
        <v>1</v>
      </c>
      <c r="N230" t="s">
        <v>8269</v>
      </c>
      <c r="O230" s="10">
        <v>102</v>
      </c>
      <c r="P230">
        <v>55.01</v>
      </c>
      <c r="Q230" t="s">
        <v>8324</v>
      </c>
      <c r="R230" t="s">
        <v>8327</v>
      </c>
      <c r="S230" s="14">
        <v>42575.130057870367</v>
      </c>
      <c r="T230" s="14">
        <v>42605.130057870367</v>
      </c>
    </row>
    <row r="231" spans="1:20" ht="45" x14ac:dyDescent="0.25">
      <c r="A231">
        <v>2974</v>
      </c>
      <c r="B231" s="3" t="s">
        <v>2974</v>
      </c>
      <c r="C231" s="3" t="s">
        <v>7084</v>
      </c>
      <c r="D231" s="9">
        <v>5000</v>
      </c>
      <c r="E231" s="8">
        <v>5100</v>
      </c>
      <c r="F231" t="s">
        <v>8218</v>
      </c>
      <c r="G231" t="s">
        <v>8223</v>
      </c>
      <c r="H231" t="s">
        <v>8245</v>
      </c>
      <c r="I231">
        <v>1411695300</v>
      </c>
      <c r="J231">
        <v>1409275671</v>
      </c>
      <c r="K231" t="b">
        <v>0</v>
      </c>
      <c r="L231">
        <v>87</v>
      </c>
      <c r="M231" t="b">
        <v>1</v>
      </c>
      <c r="N231" t="s">
        <v>8269</v>
      </c>
      <c r="O231" s="10">
        <v>102</v>
      </c>
      <c r="P231">
        <v>58.62</v>
      </c>
      <c r="Q231" t="s">
        <v>8324</v>
      </c>
      <c r="R231" t="s">
        <v>8327</v>
      </c>
      <c r="S231" s="14">
        <v>41880.061006944445</v>
      </c>
      <c r="T231" s="14">
        <v>41908.065972222219</v>
      </c>
    </row>
    <row r="232" spans="1:20" ht="45" x14ac:dyDescent="0.25">
      <c r="A232">
        <v>2979</v>
      </c>
      <c r="B232" s="3" t="s">
        <v>2979</v>
      </c>
      <c r="C232" s="3" t="s">
        <v>7089</v>
      </c>
      <c r="D232" s="9">
        <v>5000</v>
      </c>
      <c r="E232" s="8">
        <v>5070</v>
      </c>
      <c r="F232" t="s">
        <v>8218</v>
      </c>
      <c r="G232" t="s">
        <v>8223</v>
      </c>
      <c r="H232" t="s">
        <v>8245</v>
      </c>
      <c r="I232">
        <v>1420524000</v>
      </c>
      <c r="J232">
        <v>1419104823</v>
      </c>
      <c r="K232" t="b">
        <v>0</v>
      </c>
      <c r="L232">
        <v>46</v>
      </c>
      <c r="M232" t="b">
        <v>1</v>
      </c>
      <c r="N232" t="s">
        <v>8269</v>
      </c>
      <c r="O232" s="10">
        <v>101</v>
      </c>
      <c r="P232">
        <v>110.22</v>
      </c>
      <c r="Q232" t="s">
        <v>8324</v>
      </c>
      <c r="R232" t="s">
        <v>8327</v>
      </c>
      <c r="S232" s="14">
        <v>41993.824340277773</v>
      </c>
      <c r="T232" s="14">
        <v>42010.25</v>
      </c>
    </row>
    <row r="233" spans="1:20" ht="45" x14ac:dyDescent="0.25">
      <c r="A233">
        <v>3721</v>
      </c>
      <c r="B233" s="3" t="s">
        <v>3718</v>
      </c>
      <c r="C233" s="3" t="s">
        <v>7831</v>
      </c>
      <c r="D233" s="9">
        <v>5000</v>
      </c>
      <c r="E233" s="8">
        <v>5040</v>
      </c>
      <c r="F233" t="s">
        <v>8218</v>
      </c>
      <c r="G233" t="s">
        <v>8223</v>
      </c>
      <c r="H233" t="s">
        <v>8245</v>
      </c>
      <c r="I233">
        <v>1415230084</v>
      </c>
      <c r="J233">
        <v>1413412084</v>
      </c>
      <c r="K233" t="b">
        <v>0</v>
      </c>
      <c r="L233">
        <v>44</v>
      </c>
      <c r="M233" t="b">
        <v>1</v>
      </c>
      <c r="N233" t="s">
        <v>8269</v>
      </c>
      <c r="O233" s="10">
        <v>101</v>
      </c>
      <c r="P233">
        <v>114.55</v>
      </c>
      <c r="Q233" t="s">
        <v>8324</v>
      </c>
      <c r="R233" t="s">
        <v>8327</v>
      </c>
      <c r="S233" s="14">
        <v>41927.936157407406</v>
      </c>
      <c r="T233" s="14">
        <v>41948.977824074071</v>
      </c>
    </row>
    <row r="234" spans="1:20" ht="45" x14ac:dyDescent="0.25">
      <c r="A234">
        <v>2964</v>
      </c>
      <c r="B234" s="3" t="s">
        <v>2964</v>
      </c>
      <c r="C234" s="3" t="s">
        <v>7074</v>
      </c>
      <c r="D234" s="9">
        <v>5000</v>
      </c>
      <c r="E234" s="8">
        <v>5035.6899999999996</v>
      </c>
      <c r="F234" t="s">
        <v>8218</v>
      </c>
      <c r="G234" t="s">
        <v>8223</v>
      </c>
      <c r="H234" t="s">
        <v>8245</v>
      </c>
      <c r="I234">
        <v>1407360720</v>
      </c>
      <c r="J234">
        <v>1404769819</v>
      </c>
      <c r="K234" t="b">
        <v>0</v>
      </c>
      <c r="L234">
        <v>196</v>
      </c>
      <c r="M234" t="b">
        <v>1</v>
      </c>
      <c r="N234" t="s">
        <v>8269</v>
      </c>
      <c r="O234" s="10">
        <v>101</v>
      </c>
      <c r="P234">
        <v>25.69</v>
      </c>
      <c r="Q234" t="s">
        <v>8324</v>
      </c>
      <c r="R234" t="s">
        <v>8327</v>
      </c>
      <c r="S234" s="14">
        <v>41827.909942129627</v>
      </c>
      <c r="T234" s="14">
        <v>41857.897222222222</v>
      </c>
    </row>
    <row r="235" spans="1:20" ht="45" x14ac:dyDescent="0.25">
      <c r="A235">
        <v>3569</v>
      </c>
      <c r="B235" s="3" t="s">
        <v>3568</v>
      </c>
      <c r="C235" s="3" t="s">
        <v>7679</v>
      </c>
      <c r="D235" s="9">
        <v>5000</v>
      </c>
      <c r="E235" s="8">
        <v>5024</v>
      </c>
      <c r="F235" t="s">
        <v>8218</v>
      </c>
      <c r="G235" t="s">
        <v>8223</v>
      </c>
      <c r="H235" t="s">
        <v>8245</v>
      </c>
      <c r="I235">
        <v>1420734696</v>
      </c>
      <c r="J235">
        <v>1418142696</v>
      </c>
      <c r="K235" t="b">
        <v>0</v>
      </c>
      <c r="L235">
        <v>41</v>
      </c>
      <c r="M235" t="b">
        <v>1</v>
      </c>
      <c r="N235" t="s">
        <v>8269</v>
      </c>
      <c r="O235" s="10">
        <v>100</v>
      </c>
      <c r="P235">
        <v>122.54</v>
      </c>
      <c r="Q235" t="s">
        <v>8324</v>
      </c>
      <c r="R235" t="s">
        <v>8327</v>
      </c>
      <c r="S235" s="14">
        <v>41982.688611111109</v>
      </c>
      <c r="T235" s="14">
        <v>42012.688611111109</v>
      </c>
    </row>
    <row r="236" spans="1:20" ht="45" x14ac:dyDescent="0.25">
      <c r="A236">
        <v>3687</v>
      </c>
      <c r="B236" s="3" t="s">
        <v>3684</v>
      </c>
      <c r="C236" s="3" t="s">
        <v>7797</v>
      </c>
      <c r="D236" s="9">
        <v>5000</v>
      </c>
      <c r="E236" s="8">
        <v>5012.25</v>
      </c>
      <c r="F236" t="s">
        <v>8218</v>
      </c>
      <c r="G236" t="s">
        <v>8223</v>
      </c>
      <c r="H236" t="s">
        <v>8245</v>
      </c>
      <c r="I236">
        <v>1403846055</v>
      </c>
      <c r="J236">
        <v>1401254055</v>
      </c>
      <c r="K236" t="b">
        <v>0</v>
      </c>
      <c r="L236">
        <v>25</v>
      </c>
      <c r="M236" t="b">
        <v>1</v>
      </c>
      <c r="N236" t="s">
        <v>8269</v>
      </c>
      <c r="O236" s="10">
        <v>100</v>
      </c>
      <c r="P236">
        <v>200.49</v>
      </c>
      <c r="Q236" t="s">
        <v>8324</v>
      </c>
      <c r="R236" t="s">
        <v>8327</v>
      </c>
      <c r="S236" s="14">
        <v>41787.218229166669</v>
      </c>
      <c r="T236" s="14">
        <v>41817.218229166669</v>
      </c>
    </row>
    <row r="237" spans="1:20" ht="45" x14ac:dyDescent="0.25">
      <c r="A237">
        <v>3828</v>
      </c>
      <c r="B237" s="3" t="s">
        <v>3825</v>
      </c>
      <c r="C237" s="3" t="s">
        <v>7937</v>
      </c>
      <c r="D237" s="9">
        <v>5000</v>
      </c>
      <c r="E237" s="8">
        <v>5000</v>
      </c>
      <c r="F237" t="s">
        <v>8218</v>
      </c>
      <c r="G237" t="s">
        <v>8223</v>
      </c>
      <c r="H237" t="s">
        <v>8245</v>
      </c>
      <c r="I237">
        <v>1420033187</v>
      </c>
      <c r="J237">
        <v>1414845587</v>
      </c>
      <c r="K237" t="b">
        <v>0</v>
      </c>
      <c r="L237">
        <v>28</v>
      </c>
      <c r="M237" t="b">
        <v>1</v>
      </c>
      <c r="N237" t="s">
        <v>8269</v>
      </c>
      <c r="O237" s="10">
        <v>100</v>
      </c>
      <c r="P237">
        <v>178.57</v>
      </c>
      <c r="Q237" t="s">
        <v>8324</v>
      </c>
      <c r="R237" t="s">
        <v>8327</v>
      </c>
      <c r="S237" s="14">
        <v>41944.527627314819</v>
      </c>
      <c r="T237" s="14">
        <v>42004.569293981483</v>
      </c>
    </row>
    <row r="238" spans="1:20" ht="45" x14ac:dyDescent="0.25">
      <c r="A238">
        <v>3973</v>
      </c>
      <c r="B238" s="3" t="s">
        <v>3970</v>
      </c>
      <c r="C238" s="3" t="s">
        <v>8080</v>
      </c>
      <c r="D238" s="9">
        <v>5000</v>
      </c>
      <c r="E238" s="8">
        <v>3905</v>
      </c>
      <c r="F238" t="s">
        <v>8220</v>
      </c>
      <c r="G238" t="s">
        <v>8223</v>
      </c>
      <c r="H238" t="s">
        <v>8245</v>
      </c>
      <c r="I238">
        <v>1462766400</v>
      </c>
      <c r="J238">
        <v>1460219110</v>
      </c>
      <c r="K238" t="b">
        <v>0</v>
      </c>
      <c r="L238">
        <v>37</v>
      </c>
      <c r="M238" t="b">
        <v>0</v>
      </c>
      <c r="N238" t="s">
        <v>8269</v>
      </c>
      <c r="O238" s="10">
        <v>78</v>
      </c>
      <c r="P238">
        <v>105.54</v>
      </c>
      <c r="Q238" t="s">
        <v>8324</v>
      </c>
      <c r="R238" t="s">
        <v>8327</v>
      </c>
      <c r="S238" s="14">
        <v>42469.68414351852</v>
      </c>
      <c r="T238" s="14">
        <v>42499.166666666672</v>
      </c>
    </row>
    <row r="239" spans="1:20" ht="45" x14ac:dyDescent="0.25">
      <c r="A239">
        <v>4106</v>
      </c>
      <c r="B239" s="3" t="s">
        <v>4102</v>
      </c>
      <c r="C239" s="3" t="s">
        <v>8209</v>
      </c>
      <c r="D239" s="9">
        <v>5000</v>
      </c>
      <c r="E239" s="8">
        <v>3530</v>
      </c>
      <c r="F239" t="s">
        <v>8220</v>
      </c>
      <c r="G239" t="s">
        <v>8223</v>
      </c>
      <c r="H239" t="s">
        <v>8245</v>
      </c>
      <c r="I239">
        <v>1427936400</v>
      </c>
      <c r="J239">
        <v>1424221866</v>
      </c>
      <c r="K239" t="b">
        <v>0</v>
      </c>
      <c r="L239">
        <v>33</v>
      </c>
      <c r="M239" t="b">
        <v>0</v>
      </c>
      <c r="N239" t="s">
        <v>8269</v>
      </c>
      <c r="O239" s="10">
        <v>71</v>
      </c>
      <c r="P239">
        <v>106.97</v>
      </c>
      <c r="Q239" t="s">
        <v>8324</v>
      </c>
      <c r="R239" t="s">
        <v>8327</v>
      </c>
      <c r="S239" s="14">
        <v>42053.049375000002</v>
      </c>
      <c r="T239" s="14">
        <v>42096.041666666672</v>
      </c>
    </row>
    <row r="240" spans="1:20" ht="45" x14ac:dyDescent="0.25">
      <c r="A240">
        <v>4067</v>
      </c>
      <c r="B240" s="3" t="s">
        <v>4063</v>
      </c>
      <c r="C240" s="3" t="s">
        <v>7998</v>
      </c>
      <c r="D240" s="9">
        <v>5000</v>
      </c>
      <c r="E240" s="8">
        <v>3045</v>
      </c>
      <c r="F240" t="s">
        <v>8220</v>
      </c>
      <c r="G240" t="s">
        <v>8223</v>
      </c>
      <c r="H240" t="s">
        <v>8245</v>
      </c>
      <c r="I240">
        <v>1443408550</v>
      </c>
      <c r="J240">
        <v>1439952550</v>
      </c>
      <c r="K240" t="b">
        <v>0</v>
      </c>
      <c r="L240">
        <v>17</v>
      </c>
      <c r="M240" t="b">
        <v>0</v>
      </c>
      <c r="N240" t="s">
        <v>8269</v>
      </c>
      <c r="O240" s="10">
        <v>61</v>
      </c>
      <c r="P240">
        <v>179.12</v>
      </c>
      <c r="Q240" t="s">
        <v>8324</v>
      </c>
      <c r="R240" t="s">
        <v>8327</v>
      </c>
      <c r="S240" s="14">
        <v>42235.117476851854</v>
      </c>
      <c r="T240" s="14">
        <v>42275.117476851854</v>
      </c>
    </row>
    <row r="241" spans="1:20" ht="30" x14ac:dyDescent="0.25">
      <c r="A241">
        <v>3943</v>
      </c>
      <c r="B241" s="3" t="s">
        <v>3940</v>
      </c>
      <c r="C241" s="3" t="s">
        <v>8051</v>
      </c>
      <c r="D241" s="9">
        <v>5000</v>
      </c>
      <c r="E241" s="8">
        <v>1782</v>
      </c>
      <c r="F241" t="s">
        <v>8220</v>
      </c>
      <c r="G241" t="s">
        <v>8223</v>
      </c>
      <c r="H241" t="s">
        <v>8245</v>
      </c>
      <c r="I241">
        <v>1446483000</v>
      </c>
      <c r="J241">
        <v>1443811268</v>
      </c>
      <c r="K241" t="b">
        <v>0</v>
      </c>
      <c r="L241">
        <v>13</v>
      </c>
      <c r="M241" t="b">
        <v>0</v>
      </c>
      <c r="N241" t="s">
        <v>8269</v>
      </c>
      <c r="O241" s="10">
        <v>36</v>
      </c>
      <c r="P241">
        <v>137.08000000000001</v>
      </c>
      <c r="Q241" t="s">
        <v>8324</v>
      </c>
      <c r="R241" t="s">
        <v>8327</v>
      </c>
      <c r="S241" s="14">
        <v>42279.778564814813</v>
      </c>
      <c r="T241" s="14">
        <v>42310.701388888891</v>
      </c>
    </row>
    <row r="242" spans="1:20" ht="45" x14ac:dyDescent="0.25">
      <c r="A242">
        <v>2918</v>
      </c>
      <c r="B242" s="3" t="s">
        <v>2918</v>
      </c>
      <c r="C242" s="3" t="s">
        <v>7028</v>
      </c>
      <c r="D242" s="9">
        <v>5000</v>
      </c>
      <c r="E242" s="8">
        <v>1362</v>
      </c>
      <c r="F242" t="s">
        <v>8220</v>
      </c>
      <c r="G242" t="s">
        <v>8223</v>
      </c>
      <c r="H242" t="s">
        <v>8245</v>
      </c>
      <c r="I242">
        <v>1446131207</v>
      </c>
      <c r="J242">
        <v>1443712007</v>
      </c>
      <c r="K242" t="b">
        <v>0</v>
      </c>
      <c r="L242">
        <v>20</v>
      </c>
      <c r="M242" t="b">
        <v>0</v>
      </c>
      <c r="N242" t="s">
        <v>8269</v>
      </c>
      <c r="O242" s="10">
        <v>27</v>
      </c>
      <c r="P242">
        <v>68.099999999999994</v>
      </c>
      <c r="Q242" t="s">
        <v>8324</v>
      </c>
      <c r="R242" t="s">
        <v>8327</v>
      </c>
      <c r="S242" s="14">
        <v>42278.629710648151</v>
      </c>
      <c r="T242" s="14">
        <v>42306.629710648151</v>
      </c>
    </row>
    <row r="243" spans="1:20" ht="45" x14ac:dyDescent="0.25">
      <c r="A243">
        <v>3843</v>
      </c>
      <c r="B243" s="3" t="s">
        <v>3840</v>
      </c>
      <c r="C243" s="3" t="s">
        <v>7952</v>
      </c>
      <c r="D243" s="9">
        <v>5000</v>
      </c>
      <c r="E243" s="8">
        <v>1065</v>
      </c>
      <c r="F243" t="s">
        <v>8220</v>
      </c>
      <c r="G243" t="s">
        <v>8223</v>
      </c>
      <c r="H243" t="s">
        <v>8245</v>
      </c>
      <c r="I243">
        <v>1401587064</v>
      </c>
      <c r="J243">
        <v>1399427064</v>
      </c>
      <c r="K243" t="b">
        <v>1</v>
      </c>
      <c r="L243">
        <v>19</v>
      </c>
      <c r="M243" t="b">
        <v>0</v>
      </c>
      <c r="N243" t="s">
        <v>8269</v>
      </c>
      <c r="O243" s="10">
        <v>21</v>
      </c>
      <c r="P243">
        <v>56.05</v>
      </c>
      <c r="Q243" t="s">
        <v>8324</v>
      </c>
      <c r="R243" t="s">
        <v>8327</v>
      </c>
      <c r="S243" s="14">
        <v>41766.072500000002</v>
      </c>
      <c r="T243" s="14">
        <v>41791.072500000002</v>
      </c>
    </row>
    <row r="244" spans="1:20" ht="45" x14ac:dyDescent="0.25">
      <c r="A244">
        <v>2870</v>
      </c>
      <c r="B244" s="3" t="s">
        <v>2870</v>
      </c>
      <c r="C244" s="3" t="s">
        <v>6980</v>
      </c>
      <c r="D244" s="9">
        <v>5000</v>
      </c>
      <c r="E244" s="8">
        <v>750</v>
      </c>
      <c r="F244" t="s">
        <v>8220</v>
      </c>
      <c r="G244" t="s">
        <v>8223</v>
      </c>
      <c r="H244" t="s">
        <v>8245</v>
      </c>
      <c r="I244">
        <v>1400301165</v>
      </c>
      <c r="J244">
        <v>1397709165</v>
      </c>
      <c r="K244" t="b">
        <v>0</v>
      </c>
      <c r="L244">
        <v>9</v>
      </c>
      <c r="M244" t="b">
        <v>0</v>
      </c>
      <c r="N244" t="s">
        <v>8269</v>
      </c>
      <c r="O244" s="10">
        <v>15</v>
      </c>
      <c r="P244">
        <v>83.33</v>
      </c>
      <c r="Q244" t="s">
        <v>8324</v>
      </c>
      <c r="R244" t="s">
        <v>8327</v>
      </c>
      <c r="S244" s="14">
        <v>41746.189409722225</v>
      </c>
      <c r="T244" s="14">
        <v>41776.189409722225</v>
      </c>
    </row>
    <row r="245" spans="1:20" ht="45" x14ac:dyDescent="0.25">
      <c r="A245">
        <v>3928</v>
      </c>
      <c r="B245" s="3" t="s">
        <v>3925</v>
      </c>
      <c r="C245" s="3" t="s">
        <v>8036</v>
      </c>
      <c r="D245" s="9">
        <v>5000</v>
      </c>
      <c r="E245" s="8">
        <v>651</v>
      </c>
      <c r="F245" t="s">
        <v>8220</v>
      </c>
      <c r="G245" t="s">
        <v>8223</v>
      </c>
      <c r="H245" t="s">
        <v>8245</v>
      </c>
      <c r="I245">
        <v>1444971540</v>
      </c>
      <c r="J245">
        <v>1442593427</v>
      </c>
      <c r="K245" t="b">
        <v>0</v>
      </c>
      <c r="L245">
        <v>7</v>
      </c>
      <c r="M245" t="b">
        <v>0</v>
      </c>
      <c r="N245" t="s">
        <v>8269</v>
      </c>
      <c r="O245" s="10">
        <v>13</v>
      </c>
      <c r="P245">
        <v>93</v>
      </c>
      <c r="Q245" t="s">
        <v>8324</v>
      </c>
      <c r="R245" t="s">
        <v>8327</v>
      </c>
      <c r="S245" s="14">
        <v>42265.683182870373</v>
      </c>
      <c r="T245" s="14">
        <v>42293.207638888889</v>
      </c>
    </row>
    <row r="246" spans="1:20" ht="45" x14ac:dyDescent="0.25">
      <c r="A246">
        <v>3934</v>
      </c>
      <c r="B246" s="3" t="s">
        <v>3931</v>
      </c>
      <c r="C246" s="3" t="s">
        <v>8042</v>
      </c>
      <c r="D246" s="9">
        <v>5000</v>
      </c>
      <c r="E246" s="8">
        <v>550</v>
      </c>
      <c r="F246" t="s">
        <v>8220</v>
      </c>
      <c r="G246" t="s">
        <v>8223</v>
      </c>
      <c r="H246" t="s">
        <v>8245</v>
      </c>
      <c r="I246">
        <v>1443704400</v>
      </c>
      <c r="J246">
        <v>1439827639</v>
      </c>
      <c r="K246" t="b">
        <v>0</v>
      </c>
      <c r="L246">
        <v>12</v>
      </c>
      <c r="M246" t="b">
        <v>0</v>
      </c>
      <c r="N246" t="s">
        <v>8269</v>
      </c>
      <c r="O246" s="10">
        <v>11</v>
      </c>
      <c r="P246">
        <v>45.83</v>
      </c>
      <c r="Q246" t="s">
        <v>8324</v>
      </c>
      <c r="R246" t="s">
        <v>8327</v>
      </c>
      <c r="S246" s="14">
        <v>42233.671747685185</v>
      </c>
      <c r="T246" s="14">
        <v>42278.541666666672</v>
      </c>
    </row>
    <row r="247" spans="1:20" ht="30" x14ac:dyDescent="0.25">
      <c r="A247">
        <v>3968</v>
      </c>
      <c r="B247" s="3" t="s">
        <v>3965</v>
      </c>
      <c r="C247" s="3" t="s">
        <v>8075</v>
      </c>
      <c r="D247" s="9">
        <v>5000</v>
      </c>
      <c r="E247" s="8">
        <v>527</v>
      </c>
      <c r="F247" t="s">
        <v>8220</v>
      </c>
      <c r="G247" t="s">
        <v>8223</v>
      </c>
      <c r="H247" t="s">
        <v>8245</v>
      </c>
      <c r="I247">
        <v>1463945673</v>
      </c>
      <c r="J247">
        <v>1458761673</v>
      </c>
      <c r="K247" t="b">
        <v>0</v>
      </c>
      <c r="L247">
        <v>11</v>
      </c>
      <c r="M247" t="b">
        <v>0</v>
      </c>
      <c r="N247" t="s">
        <v>8269</v>
      </c>
      <c r="O247" s="10">
        <v>11</v>
      </c>
      <c r="P247">
        <v>47.91</v>
      </c>
      <c r="Q247" t="s">
        <v>8324</v>
      </c>
      <c r="R247" t="s">
        <v>8327</v>
      </c>
      <c r="S247" s="14">
        <v>42452.815659722226</v>
      </c>
      <c r="T247" s="14">
        <v>42512.815659722226</v>
      </c>
    </row>
    <row r="248" spans="1:20" ht="45" x14ac:dyDescent="0.25">
      <c r="A248">
        <v>3729</v>
      </c>
      <c r="B248" s="3" t="s">
        <v>3726</v>
      </c>
      <c r="C248" s="3" t="s">
        <v>7839</v>
      </c>
      <c r="D248" s="9">
        <v>5000</v>
      </c>
      <c r="E248" s="8">
        <v>362</v>
      </c>
      <c r="F248" t="s">
        <v>8220</v>
      </c>
      <c r="G248" t="s">
        <v>8223</v>
      </c>
      <c r="H248" t="s">
        <v>8245</v>
      </c>
      <c r="I248">
        <v>1427082912</v>
      </c>
      <c r="J248">
        <v>1423198512</v>
      </c>
      <c r="K248" t="b">
        <v>0</v>
      </c>
      <c r="L248">
        <v>5</v>
      </c>
      <c r="M248" t="b">
        <v>0</v>
      </c>
      <c r="N248" t="s">
        <v>8269</v>
      </c>
      <c r="O248" s="10">
        <v>7</v>
      </c>
      <c r="P248">
        <v>72.400000000000006</v>
      </c>
      <c r="Q248" t="s">
        <v>8324</v>
      </c>
      <c r="R248" t="s">
        <v>8327</v>
      </c>
      <c r="S248" s="14">
        <v>42041.205000000002</v>
      </c>
      <c r="T248" s="14">
        <v>42086.16333333333</v>
      </c>
    </row>
    <row r="249" spans="1:20" ht="45" x14ac:dyDescent="0.25">
      <c r="A249">
        <v>2874</v>
      </c>
      <c r="B249" s="3" t="s">
        <v>2874</v>
      </c>
      <c r="C249" s="3" t="s">
        <v>6984</v>
      </c>
      <c r="D249" s="9">
        <v>5000</v>
      </c>
      <c r="E249" s="8">
        <v>271</v>
      </c>
      <c r="F249" t="s">
        <v>8220</v>
      </c>
      <c r="G249" t="s">
        <v>8223</v>
      </c>
      <c r="H249" t="s">
        <v>8245</v>
      </c>
      <c r="I249">
        <v>1484684186</v>
      </c>
      <c r="J249">
        <v>1482092186</v>
      </c>
      <c r="K249" t="b">
        <v>0</v>
      </c>
      <c r="L249">
        <v>3</v>
      </c>
      <c r="M249" t="b">
        <v>0</v>
      </c>
      <c r="N249" t="s">
        <v>8269</v>
      </c>
      <c r="O249" s="10">
        <v>5</v>
      </c>
      <c r="P249">
        <v>90.33</v>
      </c>
      <c r="Q249" t="s">
        <v>8324</v>
      </c>
      <c r="R249" t="s">
        <v>8327</v>
      </c>
      <c r="S249" s="14">
        <v>42722.84474537037</v>
      </c>
      <c r="T249" s="14">
        <v>42752.84474537037</v>
      </c>
    </row>
    <row r="250" spans="1:20" ht="45" x14ac:dyDescent="0.25">
      <c r="A250">
        <v>3857</v>
      </c>
      <c r="B250" s="3" t="s">
        <v>3854</v>
      </c>
      <c r="C250" s="3" t="s">
        <v>7966</v>
      </c>
      <c r="D250" s="9">
        <v>5000</v>
      </c>
      <c r="E250" s="8">
        <v>260</v>
      </c>
      <c r="F250" t="s">
        <v>8220</v>
      </c>
      <c r="G250" t="s">
        <v>8223</v>
      </c>
      <c r="H250" t="s">
        <v>8245</v>
      </c>
      <c r="I250">
        <v>1406913120</v>
      </c>
      <c r="J250">
        <v>1404927690</v>
      </c>
      <c r="K250" t="b">
        <v>0</v>
      </c>
      <c r="L250">
        <v>4</v>
      </c>
      <c r="M250" t="b">
        <v>0</v>
      </c>
      <c r="N250" t="s">
        <v>8269</v>
      </c>
      <c r="O250" s="10">
        <v>5</v>
      </c>
      <c r="P250">
        <v>65</v>
      </c>
      <c r="Q250" t="s">
        <v>8324</v>
      </c>
      <c r="R250" t="s">
        <v>8327</v>
      </c>
      <c r="S250" s="14">
        <v>41829.73715277778</v>
      </c>
      <c r="T250" s="14">
        <v>41852.716666666667</v>
      </c>
    </row>
    <row r="251" spans="1:20" ht="45" x14ac:dyDescent="0.25">
      <c r="A251">
        <v>4089</v>
      </c>
      <c r="B251" s="3" t="s">
        <v>4085</v>
      </c>
      <c r="C251" s="3" t="s">
        <v>8192</v>
      </c>
      <c r="D251" s="9">
        <v>5000</v>
      </c>
      <c r="E251" s="8">
        <v>240</v>
      </c>
      <c r="F251" t="s">
        <v>8220</v>
      </c>
      <c r="G251" t="s">
        <v>8223</v>
      </c>
      <c r="H251" t="s">
        <v>8245</v>
      </c>
      <c r="I251">
        <v>1433093700</v>
      </c>
      <c r="J251">
        <v>1430242488</v>
      </c>
      <c r="K251" t="b">
        <v>0</v>
      </c>
      <c r="L251">
        <v>8</v>
      </c>
      <c r="M251" t="b">
        <v>0</v>
      </c>
      <c r="N251" t="s">
        <v>8269</v>
      </c>
      <c r="O251" s="10">
        <v>5</v>
      </c>
      <c r="P251">
        <v>30</v>
      </c>
      <c r="Q251" t="s">
        <v>8324</v>
      </c>
      <c r="R251" t="s">
        <v>8327</v>
      </c>
      <c r="S251" s="14">
        <v>42122.732499999998</v>
      </c>
      <c r="T251" s="14">
        <v>42155.732638888891</v>
      </c>
    </row>
    <row r="252" spans="1:20" ht="45" x14ac:dyDescent="0.25">
      <c r="A252">
        <v>4047</v>
      </c>
      <c r="B252" s="3" t="s">
        <v>4043</v>
      </c>
      <c r="C252" s="3" t="s">
        <v>8151</v>
      </c>
      <c r="D252" s="9">
        <v>5000</v>
      </c>
      <c r="E252" s="8">
        <v>110</v>
      </c>
      <c r="F252" t="s">
        <v>8220</v>
      </c>
      <c r="G252" t="s">
        <v>8223</v>
      </c>
      <c r="H252" t="s">
        <v>8245</v>
      </c>
      <c r="I252">
        <v>1420938000</v>
      </c>
      <c r="J252">
        <v>1418862743</v>
      </c>
      <c r="K252" t="b">
        <v>0</v>
      </c>
      <c r="L252">
        <v>4</v>
      </c>
      <c r="M252" t="b">
        <v>0</v>
      </c>
      <c r="N252" t="s">
        <v>8269</v>
      </c>
      <c r="O252" s="10">
        <v>2</v>
      </c>
      <c r="P252">
        <v>27.5</v>
      </c>
      <c r="Q252" t="s">
        <v>8324</v>
      </c>
      <c r="R252" t="s">
        <v>8327</v>
      </c>
      <c r="S252" s="14">
        <v>41991.022488425922</v>
      </c>
      <c r="T252" s="14">
        <v>42015.041666666672</v>
      </c>
    </row>
    <row r="253" spans="1:20" ht="45" x14ac:dyDescent="0.25">
      <c r="A253">
        <v>3742</v>
      </c>
      <c r="B253" s="3" t="s">
        <v>3739</v>
      </c>
      <c r="C253" s="3" t="s">
        <v>7852</v>
      </c>
      <c r="D253" s="9">
        <v>5000</v>
      </c>
      <c r="E253" s="8">
        <v>100</v>
      </c>
      <c r="F253" t="s">
        <v>8220</v>
      </c>
      <c r="G253" t="s">
        <v>8223</v>
      </c>
      <c r="H253" t="s">
        <v>8245</v>
      </c>
      <c r="I253">
        <v>1409980144</v>
      </c>
      <c r="J253">
        <v>1407388144</v>
      </c>
      <c r="K253" t="b">
        <v>0</v>
      </c>
      <c r="L253">
        <v>4</v>
      </c>
      <c r="M253" t="b">
        <v>0</v>
      </c>
      <c r="N253" t="s">
        <v>8269</v>
      </c>
      <c r="O253" s="10">
        <v>2</v>
      </c>
      <c r="P253">
        <v>25</v>
      </c>
      <c r="Q253" t="s">
        <v>8324</v>
      </c>
      <c r="R253" t="s">
        <v>8327</v>
      </c>
      <c r="S253" s="14">
        <v>41858.214629629627</v>
      </c>
      <c r="T253" s="14">
        <v>41888.214629629627</v>
      </c>
    </row>
    <row r="254" spans="1:20" ht="45" x14ac:dyDescent="0.25">
      <c r="A254">
        <v>2852</v>
      </c>
      <c r="B254" s="3" t="s">
        <v>2852</v>
      </c>
      <c r="C254" s="3" t="s">
        <v>6962</v>
      </c>
      <c r="D254" s="9">
        <v>5000</v>
      </c>
      <c r="E254" s="8">
        <v>95</v>
      </c>
      <c r="F254" t="s">
        <v>8220</v>
      </c>
      <c r="G254" t="s">
        <v>8223</v>
      </c>
      <c r="H254" t="s">
        <v>8245</v>
      </c>
      <c r="I254">
        <v>1403312703</v>
      </c>
      <c r="J254">
        <v>1400720703</v>
      </c>
      <c r="K254" t="b">
        <v>0</v>
      </c>
      <c r="L254">
        <v>6</v>
      </c>
      <c r="M254" t="b">
        <v>0</v>
      </c>
      <c r="N254" t="s">
        <v>8269</v>
      </c>
      <c r="O254" s="10">
        <v>2</v>
      </c>
      <c r="P254">
        <v>15.83</v>
      </c>
      <c r="Q254" t="s">
        <v>8324</v>
      </c>
      <c r="R254" t="s">
        <v>8327</v>
      </c>
      <c r="S254" s="14">
        <v>41781.045173611114</v>
      </c>
      <c r="T254" s="14">
        <v>41811.045173611114</v>
      </c>
    </row>
    <row r="255" spans="1:20" ht="45" x14ac:dyDescent="0.25">
      <c r="A255">
        <v>3864</v>
      </c>
      <c r="B255" s="3" t="s">
        <v>3861</v>
      </c>
      <c r="C255" s="3" t="s">
        <v>7973</v>
      </c>
      <c r="D255" s="9">
        <v>5000</v>
      </c>
      <c r="E255" s="8">
        <v>60</v>
      </c>
      <c r="F255" t="s">
        <v>8220</v>
      </c>
      <c r="G255" t="s">
        <v>8223</v>
      </c>
      <c r="H255" t="s">
        <v>8245</v>
      </c>
      <c r="I255">
        <v>1447799054</v>
      </c>
      <c r="J255">
        <v>1445203454</v>
      </c>
      <c r="K255" t="b">
        <v>0</v>
      </c>
      <c r="L255">
        <v>3</v>
      </c>
      <c r="M255" t="b">
        <v>0</v>
      </c>
      <c r="N255" t="s">
        <v>8269</v>
      </c>
      <c r="O255" s="10">
        <v>1</v>
      </c>
      <c r="P255">
        <v>20</v>
      </c>
      <c r="Q255" t="s">
        <v>8324</v>
      </c>
      <c r="R255" t="s">
        <v>8327</v>
      </c>
      <c r="S255" s="14">
        <v>42295.891828703709</v>
      </c>
      <c r="T255" s="14">
        <v>42325.933495370366</v>
      </c>
    </row>
    <row r="256" spans="1:20" ht="45" x14ac:dyDescent="0.25">
      <c r="A256">
        <v>2866</v>
      </c>
      <c r="B256" s="3" t="s">
        <v>2866</v>
      </c>
      <c r="C256" s="3" t="s">
        <v>6976</v>
      </c>
      <c r="D256" s="9">
        <v>5000</v>
      </c>
      <c r="E256" s="8">
        <v>45</v>
      </c>
      <c r="F256" t="s">
        <v>8220</v>
      </c>
      <c r="G256" t="s">
        <v>8223</v>
      </c>
      <c r="H256" t="s">
        <v>8245</v>
      </c>
      <c r="I256">
        <v>1476482400</v>
      </c>
      <c r="J256">
        <v>1473893721</v>
      </c>
      <c r="K256" t="b">
        <v>0</v>
      </c>
      <c r="L256">
        <v>2</v>
      </c>
      <c r="M256" t="b">
        <v>0</v>
      </c>
      <c r="N256" t="s">
        <v>8269</v>
      </c>
      <c r="O256" s="10">
        <v>1</v>
      </c>
      <c r="P256">
        <v>22.5</v>
      </c>
      <c r="Q256" t="s">
        <v>8324</v>
      </c>
      <c r="R256" t="s">
        <v>8327</v>
      </c>
      <c r="S256" s="14">
        <v>42627.955104166671</v>
      </c>
      <c r="T256" s="14">
        <v>42657.916666666672</v>
      </c>
    </row>
    <row r="257" spans="1:20" ht="45" x14ac:dyDescent="0.25">
      <c r="A257">
        <v>2903</v>
      </c>
      <c r="B257" s="3" t="s">
        <v>2903</v>
      </c>
      <c r="C257" s="3" t="s">
        <v>7013</v>
      </c>
      <c r="D257" s="9">
        <v>5000</v>
      </c>
      <c r="E257" s="8">
        <v>39</v>
      </c>
      <c r="F257" t="s">
        <v>8220</v>
      </c>
      <c r="G257" t="s">
        <v>8223</v>
      </c>
      <c r="H257" t="s">
        <v>8245</v>
      </c>
      <c r="I257">
        <v>1441771218</v>
      </c>
      <c r="J257">
        <v>1436587218</v>
      </c>
      <c r="K257" t="b">
        <v>0</v>
      </c>
      <c r="L257">
        <v>4</v>
      </c>
      <c r="M257" t="b">
        <v>0</v>
      </c>
      <c r="N257" t="s">
        <v>8269</v>
      </c>
      <c r="O257" s="10">
        <v>1</v>
      </c>
      <c r="P257">
        <v>9.75</v>
      </c>
      <c r="Q257" t="s">
        <v>8324</v>
      </c>
      <c r="R257" t="s">
        <v>8327</v>
      </c>
      <c r="S257" s="14">
        <v>42196.166874999995</v>
      </c>
      <c r="T257" s="14">
        <v>42256.166874999995</v>
      </c>
    </row>
    <row r="258" spans="1:20" x14ac:dyDescent="0.25">
      <c r="A258">
        <v>2893</v>
      </c>
      <c r="B258" s="3" t="s">
        <v>2893</v>
      </c>
      <c r="C258" s="3" t="s">
        <v>7003</v>
      </c>
      <c r="D258" s="9">
        <v>5000</v>
      </c>
      <c r="E258" s="8">
        <v>25</v>
      </c>
      <c r="F258" t="s">
        <v>8220</v>
      </c>
      <c r="G258" t="s">
        <v>8223</v>
      </c>
      <c r="H258" t="s">
        <v>8245</v>
      </c>
      <c r="I258">
        <v>1420768800</v>
      </c>
      <c r="J258">
        <v>1415644395</v>
      </c>
      <c r="K258" t="b">
        <v>0</v>
      </c>
      <c r="L258">
        <v>2</v>
      </c>
      <c r="M258" t="b">
        <v>0</v>
      </c>
      <c r="N258" t="s">
        <v>8269</v>
      </c>
      <c r="O258" s="10">
        <v>1</v>
      </c>
      <c r="P258">
        <v>12.5</v>
      </c>
      <c r="Q258" t="s">
        <v>8324</v>
      </c>
      <c r="R258" t="s">
        <v>8327</v>
      </c>
      <c r="S258" s="14">
        <v>41953.773090277777</v>
      </c>
      <c r="T258" s="14">
        <v>42013.083333333328</v>
      </c>
    </row>
    <row r="259" spans="1:20" ht="45" x14ac:dyDescent="0.25">
      <c r="A259">
        <v>3940</v>
      </c>
      <c r="B259" s="3" t="s">
        <v>3937</v>
      </c>
      <c r="C259" s="3" t="s">
        <v>8048</v>
      </c>
      <c r="D259" s="9">
        <v>5000</v>
      </c>
      <c r="E259" s="8">
        <v>11</v>
      </c>
      <c r="F259" t="s">
        <v>8220</v>
      </c>
      <c r="G259" t="s">
        <v>8223</v>
      </c>
      <c r="H259" t="s">
        <v>8245</v>
      </c>
      <c r="I259">
        <v>1420199351</v>
      </c>
      <c r="J259">
        <v>1416311351</v>
      </c>
      <c r="K259" t="b">
        <v>0</v>
      </c>
      <c r="L259">
        <v>2</v>
      </c>
      <c r="M259" t="b">
        <v>0</v>
      </c>
      <c r="N259" t="s">
        <v>8269</v>
      </c>
      <c r="O259" s="10">
        <v>0</v>
      </c>
      <c r="P259">
        <v>5.5</v>
      </c>
      <c r="Q259" t="s">
        <v>8324</v>
      </c>
      <c r="R259" t="s">
        <v>8327</v>
      </c>
      <c r="S259" s="14">
        <v>41961.492488425924</v>
      </c>
      <c r="T259" s="14">
        <v>42006.492488425924</v>
      </c>
    </row>
    <row r="260" spans="1:20" ht="45" x14ac:dyDescent="0.25">
      <c r="A260">
        <v>3856</v>
      </c>
      <c r="B260" s="3" t="s">
        <v>3853</v>
      </c>
      <c r="C260" s="3" t="s">
        <v>7965</v>
      </c>
      <c r="D260" s="9">
        <v>5000</v>
      </c>
      <c r="E260" s="8">
        <v>1</v>
      </c>
      <c r="F260" t="s">
        <v>8220</v>
      </c>
      <c r="G260" t="s">
        <v>8223</v>
      </c>
      <c r="H260" t="s">
        <v>8245</v>
      </c>
      <c r="I260">
        <v>1425833403</v>
      </c>
      <c r="J260">
        <v>1423245003</v>
      </c>
      <c r="K260" t="b">
        <v>0</v>
      </c>
      <c r="L260">
        <v>1</v>
      </c>
      <c r="M260" t="b">
        <v>0</v>
      </c>
      <c r="N260" t="s">
        <v>8269</v>
      </c>
      <c r="O260" s="10">
        <v>0</v>
      </c>
      <c r="P260">
        <v>1</v>
      </c>
      <c r="Q260" t="s">
        <v>8324</v>
      </c>
      <c r="R260" t="s">
        <v>8327</v>
      </c>
      <c r="S260" s="14">
        <v>42041.743090277778</v>
      </c>
      <c r="T260" s="14">
        <v>42071.701423611114</v>
      </c>
    </row>
    <row r="261" spans="1:20" ht="45" x14ac:dyDescent="0.25">
      <c r="A261">
        <v>3944</v>
      </c>
      <c r="B261" s="3" t="s">
        <v>3941</v>
      </c>
      <c r="C261" s="3" t="s">
        <v>8052</v>
      </c>
      <c r="D261" s="9">
        <v>5000</v>
      </c>
      <c r="E261" s="8">
        <v>0</v>
      </c>
      <c r="F261" t="s">
        <v>8220</v>
      </c>
      <c r="G261" t="s">
        <v>8223</v>
      </c>
      <c r="H261" t="s">
        <v>8245</v>
      </c>
      <c r="I261">
        <v>1440690875</v>
      </c>
      <c r="J261">
        <v>1438098875</v>
      </c>
      <c r="K261" t="b">
        <v>0</v>
      </c>
      <c r="L261" t="s">
        <v>8308</v>
      </c>
      <c r="M261" t="b">
        <v>0</v>
      </c>
      <c r="N261" t="s">
        <v>8269</v>
      </c>
      <c r="O261" s="10">
        <v>0</v>
      </c>
      <c r="P261">
        <v>0</v>
      </c>
      <c r="Q261" t="s">
        <v>8324</v>
      </c>
      <c r="R261" t="s">
        <v>8327</v>
      </c>
      <c r="S261" s="14">
        <v>42213.662905092591</v>
      </c>
      <c r="T261" s="14">
        <v>42243.662905092591</v>
      </c>
    </row>
    <row r="262" spans="1:20" ht="45" x14ac:dyDescent="0.25">
      <c r="A262">
        <v>4031</v>
      </c>
      <c r="B262" s="3" t="s">
        <v>4027</v>
      </c>
      <c r="C262" s="3" t="s">
        <v>8136</v>
      </c>
      <c r="D262" s="9">
        <v>5000</v>
      </c>
      <c r="E262" s="8">
        <v>0</v>
      </c>
      <c r="F262" t="s">
        <v>8220</v>
      </c>
      <c r="G262" t="s">
        <v>8223</v>
      </c>
      <c r="H262" t="s">
        <v>8245</v>
      </c>
      <c r="I262">
        <v>1418914964</v>
      </c>
      <c r="J262">
        <v>1414591364</v>
      </c>
      <c r="K262" t="b">
        <v>0</v>
      </c>
      <c r="L262" t="s">
        <v>8308</v>
      </c>
      <c r="M262" t="b">
        <v>0</v>
      </c>
      <c r="N262" t="s">
        <v>8269</v>
      </c>
      <c r="O262" s="10">
        <v>0</v>
      </c>
      <c r="P262">
        <v>0</v>
      </c>
      <c r="Q262" t="s">
        <v>8324</v>
      </c>
      <c r="R262" t="s">
        <v>8327</v>
      </c>
      <c r="S262" s="14">
        <v>41941.585231481484</v>
      </c>
      <c r="T262" s="14">
        <v>41991.626898148148</v>
      </c>
    </row>
    <row r="263" spans="1:20" x14ac:dyDescent="0.25">
      <c r="A263">
        <v>3285</v>
      </c>
      <c r="B263" s="3" t="s">
        <v>3285</v>
      </c>
      <c r="C263" s="3" t="s">
        <v>7395</v>
      </c>
      <c r="D263" s="9">
        <v>4999</v>
      </c>
      <c r="E263" s="8">
        <v>5604</v>
      </c>
      <c r="F263" t="s">
        <v>8218</v>
      </c>
      <c r="G263" t="s">
        <v>8223</v>
      </c>
      <c r="H263" t="s">
        <v>8245</v>
      </c>
      <c r="I263">
        <v>1488258000</v>
      </c>
      <c r="J263">
        <v>1485556626</v>
      </c>
      <c r="K263" t="b">
        <v>0</v>
      </c>
      <c r="L263">
        <v>81</v>
      </c>
      <c r="M263" t="b">
        <v>1</v>
      </c>
      <c r="N263" t="s">
        <v>8269</v>
      </c>
      <c r="O263" s="10">
        <v>112</v>
      </c>
      <c r="P263">
        <v>69.19</v>
      </c>
      <c r="Q263" t="s">
        <v>8324</v>
      </c>
      <c r="R263" t="s">
        <v>8327</v>
      </c>
      <c r="S263" s="14">
        <v>42762.942430555559</v>
      </c>
      <c r="T263" s="14">
        <v>42794.208333333328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9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t="s">
        <v>8324</v>
      </c>
      <c r="R264" t="s">
        <v>8327</v>
      </c>
      <c r="S264" s="14">
        <v>42062.834444444445</v>
      </c>
      <c r="T264" s="14">
        <v>42083.852083333331</v>
      </c>
    </row>
    <row r="265" spans="1:20" ht="30" x14ac:dyDescent="0.25">
      <c r="A265">
        <v>3217</v>
      </c>
      <c r="B265" s="3" t="s">
        <v>3217</v>
      </c>
      <c r="C265" s="3" t="s">
        <v>7327</v>
      </c>
      <c r="D265" s="9">
        <v>4500</v>
      </c>
      <c r="E265" s="8">
        <v>5221</v>
      </c>
      <c r="F265" t="s">
        <v>8218</v>
      </c>
      <c r="G265" t="s">
        <v>8223</v>
      </c>
      <c r="H265" t="s">
        <v>8245</v>
      </c>
      <c r="I265">
        <v>1478264784</v>
      </c>
      <c r="J265">
        <v>1475672784</v>
      </c>
      <c r="K265" t="b">
        <v>1</v>
      </c>
      <c r="L265">
        <v>104</v>
      </c>
      <c r="M265" t="b">
        <v>1</v>
      </c>
      <c r="N265" t="s">
        <v>8269</v>
      </c>
      <c r="O265" s="10">
        <v>116</v>
      </c>
      <c r="P265">
        <v>50.2</v>
      </c>
      <c r="Q265" t="s">
        <v>8324</v>
      </c>
      <c r="R265" t="s">
        <v>8327</v>
      </c>
      <c r="S265" s="14">
        <v>42648.546111111107</v>
      </c>
      <c r="T265" s="14">
        <v>42678.546111111107</v>
      </c>
    </row>
    <row r="266" spans="1:20" ht="45" x14ac:dyDescent="0.25">
      <c r="A266">
        <v>3160</v>
      </c>
      <c r="B266" s="3" t="s">
        <v>3160</v>
      </c>
      <c r="C266" s="3" t="s">
        <v>7270</v>
      </c>
      <c r="D266" s="9">
        <v>4500</v>
      </c>
      <c r="E266" s="8">
        <v>4569</v>
      </c>
      <c r="F266" t="s">
        <v>8218</v>
      </c>
      <c r="G266" t="s">
        <v>8223</v>
      </c>
      <c r="H266" t="s">
        <v>8245</v>
      </c>
      <c r="I266">
        <v>1407905940</v>
      </c>
      <c r="J266">
        <v>1405923687</v>
      </c>
      <c r="K266" t="b">
        <v>1</v>
      </c>
      <c r="L266">
        <v>57</v>
      </c>
      <c r="M266" t="b">
        <v>1</v>
      </c>
      <c r="N266" t="s">
        <v>8269</v>
      </c>
      <c r="O266" s="10">
        <v>102</v>
      </c>
      <c r="P266">
        <v>80.16</v>
      </c>
      <c r="Q266" t="s">
        <v>8324</v>
      </c>
      <c r="R266" t="s">
        <v>8327</v>
      </c>
      <c r="S266" s="14">
        <v>41841.26489583333</v>
      </c>
      <c r="T266" s="14">
        <v>41864.207638888889</v>
      </c>
    </row>
    <row r="267" spans="1:20" ht="45" x14ac:dyDescent="0.25">
      <c r="A267">
        <v>3344</v>
      </c>
      <c r="B267" s="3" t="s">
        <v>3344</v>
      </c>
      <c r="C267" s="3" t="s">
        <v>7454</v>
      </c>
      <c r="D267" s="9">
        <v>4500</v>
      </c>
      <c r="E267" s="8">
        <v>4565</v>
      </c>
      <c r="F267" t="s">
        <v>8218</v>
      </c>
      <c r="G267" t="s">
        <v>8223</v>
      </c>
      <c r="H267" t="s">
        <v>8245</v>
      </c>
      <c r="I267">
        <v>1409374093</v>
      </c>
      <c r="J267">
        <v>1406782093</v>
      </c>
      <c r="K267" t="b">
        <v>0</v>
      </c>
      <c r="L267">
        <v>40</v>
      </c>
      <c r="M267" t="b">
        <v>1</v>
      </c>
      <c r="N267" t="s">
        <v>8269</v>
      </c>
      <c r="O267" s="10">
        <v>101</v>
      </c>
      <c r="P267">
        <v>114.13</v>
      </c>
      <c r="Q267" t="s">
        <v>8324</v>
      </c>
      <c r="R267" t="s">
        <v>8327</v>
      </c>
      <c r="S267" s="14">
        <v>41851.200150462959</v>
      </c>
      <c r="T267" s="14">
        <v>41881.200150462959</v>
      </c>
    </row>
    <row r="268" spans="1:20" ht="45" x14ac:dyDescent="0.25">
      <c r="A268">
        <v>2808</v>
      </c>
      <c r="B268" s="3" t="s">
        <v>2808</v>
      </c>
      <c r="C268" s="3" t="s">
        <v>6918</v>
      </c>
      <c r="D268" s="9">
        <v>4500</v>
      </c>
      <c r="E268" s="8">
        <v>4511</v>
      </c>
      <c r="F268" t="s">
        <v>8218</v>
      </c>
      <c r="G268" t="s">
        <v>8223</v>
      </c>
      <c r="H268" t="s">
        <v>8245</v>
      </c>
      <c r="I268">
        <v>1440274735</v>
      </c>
      <c r="J268">
        <v>1437682735</v>
      </c>
      <c r="K268" t="b">
        <v>0</v>
      </c>
      <c r="L268">
        <v>69</v>
      </c>
      <c r="M268" t="b">
        <v>1</v>
      </c>
      <c r="N268" t="s">
        <v>8269</v>
      </c>
      <c r="O268" s="10">
        <v>100</v>
      </c>
      <c r="P268">
        <v>65.38</v>
      </c>
      <c r="Q268" t="s">
        <v>8324</v>
      </c>
      <c r="R268" t="s">
        <v>8327</v>
      </c>
      <c r="S268" s="14">
        <v>42208.84646990741</v>
      </c>
      <c r="T268" s="14">
        <v>42238.84646990741</v>
      </c>
    </row>
    <row r="269" spans="1:20" ht="45" x14ac:dyDescent="0.25">
      <c r="A269">
        <v>4099</v>
      </c>
      <c r="B269" s="3" t="s">
        <v>4095</v>
      </c>
      <c r="C269" s="3" t="s">
        <v>8202</v>
      </c>
      <c r="D269" s="9">
        <v>4500</v>
      </c>
      <c r="E269" s="8">
        <v>50</v>
      </c>
      <c r="F269" t="s">
        <v>8220</v>
      </c>
      <c r="G269" t="s">
        <v>8223</v>
      </c>
      <c r="H269" t="s">
        <v>8245</v>
      </c>
      <c r="I269">
        <v>1472847873</v>
      </c>
      <c r="J269">
        <v>1468959873</v>
      </c>
      <c r="K269" t="b">
        <v>0</v>
      </c>
      <c r="L269">
        <v>1</v>
      </c>
      <c r="M269" t="b">
        <v>0</v>
      </c>
      <c r="N269" t="s">
        <v>8269</v>
      </c>
      <c r="O269" s="10">
        <v>1</v>
      </c>
      <c r="P269">
        <v>50</v>
      </c>
      <c r="Q269" t="s">
        <v>8324</v>
      </c>
      <c r="R269" t="s">
        <v>8327</v>
      </c>
      <c r="S269" s="14">
        <v>42570.850381944445</v>
      </c>
      <c r="T269" s="14">
        <v>42615.850381944445</v>
      </c>
    </row>
    <row r="270" spans="1:20" ht="30" x14ac:dyDescent="0.25">
      <c r="A270">
        <v>3184</v>
      </c>
      <c r="B270" s="3" t="s">
        <v>3184</v>
      </c>
      <c r="C270" s="3" t="s">
        <v>7294</v>
      </c>
      <c r="D270" s="9">
        <v>4300</v>
      </c>
      <c r="E270" s="8">
        <v>4610</v>
      </c>
      <c r="F270" t="s">
        <v>8218</v>
      </c>
      <c r="G270" t="s">
        <v>8223</v>
      </c>
      <c r="H270" t="s">
        <v>8245</v>
      </c>
      <c r="I270">
        <v>1404258631</v>
      </c>
      <c r="J270">
        <v>1401666631</v>
      </c>
      <c r="K270" t="b">
        <v>1</v>
      </c>
      <c r="L270">
        <v>46</v>
      </c>
      <c r="M270" t="b">
        <v>1</v>
      </c>
      <c r="N270" t="s">
        <v>8269</v>
      </c>
      <c r="O270" s="10">
        <v>107</v>
      </c>
      <c r="P270">
        <v>100.22</v>
      </c>
      <c r="Q270" t="s">
        <v>8324</v>
      </c>
      <c r="R270" t="s">
        <v>8327</v>
      </c>
      <c r="S270" s="14">
        <v>41791.993414351848</v>
      </c>
      <c r="T270" s="14">
        <v>41821.993414351848</v>
      </c>
    </row>
    <row r="271" spans="1:20" ht="30" x14ac:dyDescent="0.25">
      <c r="A271">
        <v>3179</v>
      </c>
      <c r="B271" s="3" t="s">
        <v>3179</v>
      </c>
      <c r="C271" s="3" t="s">
        <v>7289</v>
      </c>
      <c r="D271" s="9">
        <v>4200</v>
      </c>
      <c r="E271" s="8">
        <v>4794.82</v>
      </c>
      <c r="F271" t="s">
        <v>8218</v>
      </c>
      <c r="G271" t="s">
        <v>8223</v>
      </c>
      <c r="H271" t="s">
        <v>8245</v>
      </c>
      <c r="I271">
        <v>1367859071</v>
      </c>
      <c r="J271">
        <v>1365699071</v>
      </c>
      <c r="K271" t="b">
        <v>1</v>
      </c>
      <c r="L271">
        <v>62</v>
      </c>
      <c r="M271" t="b">
        <v>1</v>
      </c>
      <c r="N271" t="s">
        <v>8269</v>
      </c>
      <c r="O271" s="10">
        <v>114</v>
      </c>
      <c r="P271">
        <v>77.34</v>
      </c>
      <c r="Q271" t="s">
        <v>8324</v>
      </c>
      <c r="R271" t="s">
        <v>8327</v>
      </c>
      <c r="S271" s="14">
        <v>41375.702210648145</v>
      </c>
      <c r="T271" s="14">
        <v>41400.702210648145</v>
      </c>
    </row>
    <row r="272" spans="1:20" ht="30" x14ac:dyDescent="0.25">
      <c r="A272">
        <v>3131</v>
      </c>
      <c r="B272" s="3" t="s">
        <v>3131</v>
      </c>
      <c r="C272" s="3" t="s">
        <v>7241</v>
      </c>
      <c r="D272" s="9">
        <v>4100</v>
      </c>
      <c r="E272" s="8">
        <v>645</v>
      </c>
      <c r="F272" t="s">
        <v>8221</v>
      </c>
      <c r="G272" t="s">
        <v>8223</v>
      </c>
      <c r="H272" t="s">
        <v>8245</v>
      </c>
      <c r="I272">
        <v>1491656045</v>
      </c>
      <c r="J272">
        <v>1489067645</v>
      </c>
      <c r="K272" t="b">
        <v>0</v>
      </c>
      <c r="L272">
        <v>12</v>
      </c>
      <c r="M272" t="b">
        <v>0</v>
      </c>
      <c r="N272" t="s">
        <v>8269</v>
      </c>
      <c r="O272" s="10">
        <v>16</v>
      </c>
      <c r="P272">
        <v>53.75</v>
      </c>
      <c r="Q272" t="s">
        <v>8324</v>
      </c>
      <c r="R272" t="s">
        <v>8327</v>
      </c>
      <c r="S272" s="14">
        <v>42803.579224537039</v>
      </c>
      <c r="T272" s="14">
        <v>42833.537557870368</v>
      </c>
    </row>
    <row r="273" spans="1:20" ht="45" x14ac:dyDescent="0.25">
      <c r="A273">
        <v>3589</v>
      </c>
      <c r="B273" s="3" t="s">
        <v>3588</v>
      </c>
      <c r="C273" s="3" t="s">
        <v>7699</v>
      </c>
      <c r="D273" s="9">
        <v>4000</v>
      </c>
      <c r="E273" s="8">
        <v>5100</v>
      </c>
      <c r="F273" t="s">
        <v>8218</v>
      </c>
      <c r="G273" t="s">
        <v>8223</v>
      </c>
      <c r="H273" t="s">
        <v>8245</v>
      </c>
      <c r="I273">
        <v>1432654347</v>
      </c>
      <c r="J273">
        <v>1430494347</v>
      </c>
      <c r="K273" t="b">
        <v>0</v>
      </c>
      <c r="L273">
        <v>62</v>
      </c>
      <c r="M273" t="b">
        <v>1</v>
      </c>
      <c r="N273" t="s">
        <v>8269</v>
      </c>
      <c r="O273" s="10">
        <v>128</v>
      </c>
      <c r="P273">
        <v>82.26</v>
      </c>
      <c r="Q273" t="s">
        <v>8324</v>
      </c>
      <c r="R273" t="s">
        <v>8327</v>
      </c>
      <c r="S273" s="14">
        <v>42125.647534722222</v>
      </c>
      <c r="T273" s="14">
        <v>42150.647534722222</v>
      </c>
    </row>
    <row r="274" spans="1:20" ht="45" x14ac:dyDescent="0.25">
      <c r="A274">
        <v>3162</v>
      </c>
      <c r="B274" s="3" t="s">
        <v>3162</v>
      </c>
      <c r="C274" s="3" t="s">
        <v>7272</v>
      </c>
      <c r="D274" s="9">
        <v>4000</v>
      </c>
      <c r="E274" s="8">
        <v>5086</v>
      </c>
      <c r="F274" t="s">
        <v>8218</v>
      </c>
      <c r="G274" t="s">
        <v>8223</v>
      </c>
      <c r="H274" t="s">
        <v>8245</v>
      </c>
      <c r="I274">
        <v>1404698400</v>
      </c>
      <c r="J274">
        <v>1402331262</v>
      </c>
      <c r="K274" t="b">
        <v>1</v>
      </c>
      <c r="L274">
        <v>63</v>
      </c>
      <c r="M274" t="b">
        <v>1</v>
      </c>
      <c r="N274" t="s">
        <v>8269</v>
      </c>
      <c r="O274" s="10">
        <v>127</v>
      </c>
      <c r="P274">
        <v>80.73</v>
      </c>
      <c r="Q274" t="s">
        <v>8324</v>
      </c>
      <c r="R274" t="s">
        <v>8327</v>
      </c>
      <c r="S274" s="14">
        <v>41799.685902777775</v>
      </c>
      <c r="T274" s="14">
        <v>41827.083333333336</v>
      </c>
    </row>
    <row r="275" spans="1:20" ht="30" x14ac:dyDescent="0.25">
      <c r="A275">
        <v>3212</v>
      </c>
      <c r="B275" s="3" t="s">
        <v>3212</v>
      </c>
      <c r="C275" s="3" t="s">
        <v>7322</v>
      </c>
      <c r="D275" s="9">
        <v>4000</v>
      </c>
      <c r="E275" s="8">
        <v>5050</v>
      </c>
      <c r="F275" t="s">
        <v>8218</v>
      </c>
      <c r="G275" t="s">
        <v>8223</v>
      </c>
      <c r="H275" t="s">
        <v>8245</v>
      </c>
      <c r="I275">
        <v>1407524751</v>
      </c>
      <c r="J275">
        <v>1404932751</v>
      </c>
      <c r="K275" t="b">
        <v>1</v>
      </c>
      <c r="L275">
        <v>94</v>
      </c>
      <c r="M275" t="b">
        <v>1</v>
      </c>
      <c r="N275" t="s">
        <v>8269</v>
      </c>
      <c r="O275" s="10">
        <v>126</v>
      </c>
      <c r="P275">
        <v>53.72</v>
      </c>
      <c r="Q275" t="s">
        <v>8324</v>
      </c>
      <c r="R275" t="s">
        <v>8327</v>
      </c>
      <c r="S275" s="14">
        <v>41829.795729166668</v>
      </c>
      <c r="T275" s="14">
        <v>41859.795729166668</v>
      </c>
    </row>
    <row r="276" spans="1:20" ht="45" x14ac:dyDescent="0.25">
      <c r="A276">
        <v>3398</v>
      </c>
      <c r="B276" s="3" t="s">
        <v>3397</v>
      </c>
      <c r="C276" s="3" t="s">
        <v>7508</v>
      </c>
      <c r="D276" s="9">
        <v>4000</v>
      </c>
      <c r="E276" s="8">
        <v>4443</v>
      </c>
      <c r="F276" t="s">
        <v>8218</v>
      </c>
      <c r="G276" t="s">
        <v>8223</v>
      </c>
      <c r="H276" t="s">
        <v>8245</v>
      </c>
      <c r="I276">
        <v>1416589200</v>
      </c>
      <c r="J276">
        <v>1414605776</v>
      </c>
      <c r="K276" t="b">
        <v>0</v>
      </c>
      <c r="L276">
        <v>65</v>
      </c>
      <c r="M276" t="b">
        <v>1</v>
      </c>
      <c r="N276" t="s">
        <v>8269</v>
      </c>
      <c r="O276" s="10">
        <v>111</v>
      </c>
      <c r="P276">
        <v>68.349999999999994</v>
      </c>
      <c r="Q276" t="s">
        <v>8324</v>
      </c>
      <c r="R276" t="s">
        <v>8327</v>
      </c>
      <c r="S276" s="14">
        <v>41941.75203703704</v>
      </c>
      <c r="T276" s="14">
        <v>41964.708333333328</v>
      </c>
    </row>
    <row r="277" spans="1:20" ht="45" x14ac:dyDescent="0.25">
      <c r="A277">
        <v>3273</v>
      </c>
      <c r="B277" s="3" t="s">
        <v>3273</v>
      </c>
      <c r="C277" s="3" t="s">
        <v>7383</v>
      </c>
      <c r="D277" s="9">
        <v>4000</v>
      </c>
      <c r="E277" s="8">
        <v>4296</v>
      </c>
      <c r="F277" t="s">
        <v>8218</v>
      </c>
      <c r="G277" t="s">
        <v>8223</v>
      </c>
      <c r="H277" t="s">
        <v>8245</v>
      </c>
      <c r="I277">
        <v>1473879600</v>
      </c>
      <c r="J277">
        <v>1472498042</v>
      </c>
      <c r="K277" t="b">
        <v>1</v>
      </c>
      <c r="L277">
        <v>21</v>
      </c>
      <c r="M277" t="b">
        <v>1</v>
      </c>
      <c r="N277" t="s">
        <v>8269</v>
      </c>
      <c r="O277" s="10">
        <v>107</v>
      </c>
      <c r="P277">
        <v>204.57</v>
      </c>
      <c r="Q277" t="s">
        <v>8324</v>
      </c>
      <c r="R277" t="s">
        <v>8327</v>
      </c>
      <c r="S277" s="14">
        <v>42611.801412037035</v>
      </c>
      <c r="T277" s="14">
        <v>42627.791666666672</v>
      </c>
    </row>
    <row r="278" spans="1:20" ht="30" x14ac:dyDescent="0.25">
      <c r="A278">
        <v>3359</v>
      </c>
      <c r="B278" s="3" t="s">
        <v>3358</v>
      </c>
      <c r="C278" s="3" t="s">
        <v>7469</v>
      </c>
      <c r="D278" s="9">
        <v>4000</v>
      </c>
      <c r="E278" s="8">
        <v>4250</v>
      </c>
      <c r="F278" t="s">
        <v>8218</v>
      </c>
      <c r="G278" t="s">
        <v>8223</v>
      </c>
      <c r="H278" t="s">
        <v>8245</v>
      </c>
      <c r="I278">
        <v>1487985734</v>
      </c>
      <c r="J278">
        <v>1484097734</v>
      </c>
      <c r="K278" t="b">
        <v>0</v>
      </c>
      <c r="L278">
        <v>23</v>
      </c>
      <c r="M278" t="b">
        <v>1</v>
      </c>
      <c r="N278" t="s">
        <v>8269</v>
      </c>
      <c r="O278" s="10">
        <v>106</v>
      </c>
      <c r="P278">
        <v>184.78</v>
      </c>
      <c r="Q278" t="s">
        <v>8324</v>
      </c>
      <c r="R278" t="s">
        <v>8327</v>
      </c>
      <c r="S278" s="14">
        <v>42746.057106481487</v>
      </c>
      <c r="T278" s="14">
        <v>42791.057106481487</v>
      </c>
    </row>
    <row r="279" spans="1:20" ht="45" x14ac:dyDescent="0.25">
      <c r="A279">
        <v>3502</v>
      </c>
      <c r="B279" s="3" t="s">
        <v>3501</v>
      </c>
      <c r="C279" s="3" t="s">
        <v>7612</v>
      </c>
      <c r="D279" s="9">
        <v>4000</v>
      </c>
      <c r="E279" s="8">
        <v>4216</v>
      </c>
      <c r="F279" t="s">
        <v>8218</v>
      </c>
      <c r="G279" t="s">
        <v>8223</v>
      </c>
      <c r="H279" t="s">
        <v>8245</v>
      </c>
      <c r="I279">
        <v>1458100740</v>
      </c>
      <c r="J279">
        <v>1456862924</v>
      </c>
      <c r="K279" t="b">
        <v>0</v>
      </c>
      <c r="L279">
        <v>31</v>
      </c>
      <c r="M279" t="b">
        <v>1</v>
      </c>
      <c r="N279" t="s">
        <v>8269</v>
      </c>
      <c r="O279" s="10">
        <v>105</v>
      </c>
      <c r="P279">
        <v>136</v>
      </c>
      <c r="Q279" t="s">
        <v>8324</v>
      </c>
      <c r="R279" t="s">
        <v>8327</v>
      </c>
      <c r="S279" s="14">
        <v>42430.839398148149</v>
      </c>
      <c r="T279" s="14">
        <v>42445.165972222225</v>
      </c>
    </row>
    <row r="280" spans="1:20" ht="45" x14ac:dyDescent="0.25">
      <c r="A280">
        <v>3381</v>
      </c>
      <c r="B280" s="3" t="s">
        <v>3380</v>
      </c>
      <c r="C280" s="3" t="s">
        <v>7491</v>
      </c>
      <c r="D280" s="9">
        <v>4000</v>
      </c>
      <c r="E280" s="8">
        <v>4090</v>
      </c>
      <c r="F280" t="s">
        <v>8218</v>
      </c>
      <c r="G280" t="s">
        <v>8223</v>
      </c>
      <c r="H280" t="s">
        <v>8245</v>
      </c>
      <c r="I280">
        <v>1426044383</v>
      </c>
      <c r="J280">
        <v>1423455983</v>
      </c>
      <c r="K280" t="b">
        <v>0</v>
      </c>
      <c r="L280">
        <v>48</v>
      </c>
      <c r="M280" t="b">
        <v>1</v>
      </c>
      <c r="N280" t="s">
        <v>8269</v>
      </c>
      <c r="O280" s="10">
        <v>102</v>
      </c>
      <c r="P280">
        <v>85.21</v>
      </c>
      <c r="Q280" t="s">
        <v>8324</v>
      </c>
      <c r="R280" t="s">
        <v>8327</v>
      </c>
      <c r="S280" s="14">
        <v>42044.184988425928</v>
      </c>
      <c r="T280" s="14">
        <v>42074.143321759257</v>
      </c>
    </row>
    <row r="281" spans="1:20" ht="45" x14ac:dyDescent="0.25">
      <c r="A281">
        <v>3305</v>
      </c>
      <c r="B281" s="3" t="s">
        <v>3305</v>
      </c>
      <c r="C281" s="3" t="s">
        <v>7415</v>
      </c>
      <c r="D281" s="9">
        <v>4000</v>
      </c>
      <c r="E281" s="8">
        <v>4081</v>
      </c>
      <c r="F281" t="s">
        <v>8218</v>
      </c>
      <c r="G281" t="s">
        <v>8223</v>
      </c>
      <c r="H281" t="s">
        <v>8245</v>
      </c>
      <c r="I281">
        <v>1438374748</v>
      </c>
      <c r="J281">
        <v>1435782748</v>
      </c>
      <c r="K281" t="b">
        <v>0</v>
      </c>
      <c r="L281">
        <v>20</v>
      </c>
      <c r="M281" t="b">
        <v>1</v>
      </c>
      <c r="N281" t="s">
        <v>8269</v>
      </c>
      <c r="O281" s="10">
        <v>102</v>
      </c>
      <c r="P281">
        <v>204.05</v>
      </c>
      <c r="Q281" t="s">
        <v>8324</v>
      </c>
      <c r="R281" t="s">
        <v>8327</v>
      </c>
      <c r="S281" s="14">
        <v>42186.855879629627</v>
      </c>
      <c r="T281" s="14">
        <v>42216.855879629627</v>
      </c>
    </row>
    <row r="282" spans="1:20" x14ac:dyDescent="0.25">
      <c r="A282">
        <v>3157</v>
      </c>
      <c r="B282" s="3" t="s">
        <v>3157</v>
      </c>
      <c r="C282" s="3" t="s">
        <v>7267</v>
      </c>
      <c r="D282" s="9">
        <v>4000</v>
      </c>
      <c r="E282" s="8">
        <v>4040</v>
      </c>
      <c r="F282" t="s">
        <v>8218</v>
      </c>
      <c r="G282" t="s">
        <v>8223</v>
      </c>
      <c r="H282" t="s">
        <v>8245</v>
      </c>
      <c r="I282">
        <v>1405746000</v>
      </c>
      <c r="J282">
        <v>1404932105</v>
      </c>
      <c r="K282" t="b">
        <v>1</v>
      </c>
      <c r="L282">
        <v>41</v>
      </c>
      <c r="M282" t="b">
        <v>1</v>
      </c>
      <c r="N282" t="s">
        <v>8269</v>
      </c>
      <c r="O282" s="10">
        <v>101</v>
      </c>
      <c r="P282">
        <v>98.54</v>
      </c>
      <c r="Q282" t="s">
        <v>8324</v>
      </c>
      <c r="R282" t="s">
        <v>8327</v>
      </c>
      <c r="S282" s="14">
        <v>41829.788252314815</v>
      </c>
      <c r="T282" s="14">
        <v>41839.208333333336</v>
      </c>
    </row>
    <row r="283" spans="1:20" ht="45" x14ac:dyDescent="0.25">
      <c r="A283">
        <v>3418</v>
      </c>
      <c r="B283" s="3" t="s">
        <v>3417</v>
      </c>
      <c r="C283" s="3" t="s">
        <v>7528</v>
      </c>
      <c r="D283" s="9">
        <v>4000</v>
      </c>
      <c r="E283" s="8">
        <v>4035</v>
      </c>
      <c r="F283" t="s">
        <v>8218</v>
      </c>
      <c r="G283" t="s">
        <v>8223</v>
      </c>
      <c r="H283" t="s">
        <v>8245</v>
      </c>
      <c r="I283">
        <v>1400875307</v>
      </c>
      <c r="J283">
        <v>1398283307</v>
      </c>
      <c r="K283" t="b">
        <v>0</v>
      </c>
      <c r="L283">
        <v>56</v>
      </c>
      <c r="M283" t="b">
        <v>1</v>
      </c>
      <c r="N283" t="s">
        <v>8269</v>
      </c>
      <c r="O283" s="10">
        <v>101</v>
      </c>
      <c r="P283">
        <v>72.05</v>
      </c>
      <c r="Q283" t="s">
        <v>8324</v>
      </c>
      <c r="R283" t="s">
        <v>8327</v>
      </c>
      <c r="S283" s="14">
        <v>41752.83457175926</v>
      </c>
      <c r="T283" s="14">
        <v>41782.83457175926</v>
      </c>
    </row>
    <row r="284" spans="1:20" ht="45" x14ac:dyDescent="0.25">
      <c r="A284">
        <v>1288</v>
      </c>
      <c r="B284" s="3" t="s">
        <v>1289</v>
      </c>
      <c r="C284" s="3" t="s">
        <v>5398</v>
      </c>
      <c r="D284" s="9">
        <v>4000</v>
      </c>
      <c r="E284" s="8">
        <v>4018</v>
      </c>
      <c r="F284" t="s">
        <v>8218</v>
      </c>
      <c r="G284" t="s">
        <v>8223</v>
      </c>
      <c r="H284" t="s">
        <v>8245</v>
      </c>
      <c r="I284">
        <v>1470801600</v>
      </c>
      <c r="J284">
        <v>1468122163</v>
      </c>
      <c r="K284" t="b">
        <v>0</v>
      </c>
      <c r="L284">
        <v>61</v>
      </c>
      <c r="M284" t="b">
        <v>1</v>
      </c>
      <c r="N284" t="s">
        <v>8269</v>
      </c>
      <c r="O284" s="10">
        <v>100</v>
      </c>
      <c r="P284">
        <v>65.87</v>
      </c>
      <c r="Q284" t="s">
        <v>8324</v>
      </c>
      <c r="R284" t="s">
        <v>8327</v>
      </c>
      <c r="S284" s="14">
        <v>42561.154664351852</v>
      </c>
      <c r="T284" s="14">
        <v>42592.166666666672</v>
      </c>
    </row>
    <row r="285" spans="1:20" ht="45" x14ac:dyDescent="0.25">
      <c r="A285">
        <v>3695</v>
      </c>
      <c r="B285" s="3" t="s">
        <v>3692</v>
      </c>
      <c r="C285" s="3" t="s">
        <v>7805</v>
      </c>
      <c r="D285" s="9">
        <v>4000</v>
      </c>
      <c r="E285" s="8">
        <v>4005</v>
      </c>
      <c r="F285" t="s">
        <v>8218</v>
      </c>
      <c r="G285" t="s">
        <v>8223</v>
      </c>
      <c r="H285" t="s">
        <v>8245</v>
      </c>
      <c r="I285">
        <v>1421009610</v>
      </c>
      <c r="J285">
        <v>1419281610</v>
      </c>
      <c r="K285" t="b">
        <v>0</v>
      </c>
      <c r="L285">
        <v>33</v>
      </c>
      <c r="M285" t="b">
        <v>1</v>
      </c>
      <c r="N285" t="s">
        <v>8269</v>
      </c>
      <c r="O285" s="10">
        <v>100</v>
      </c>
      <c r="P285">
        <v>121.36</v>
      </c>
      <c r="Q285" t="s">
        <v>8324</v>
      </c>
      <c r="R285" t="s">
        <v>8327</v>
      </c>
      <c r="S285" s="14">
        <v>41995.870486111111</v>
      </c>
      <c r="T285" s="14">
        <v>42015.870486111111</v>
      </c>
    </row>
    <row r="286" spans="1:20" ht="45" x14ac:dyDescent="0.25">
      <c r="A286">
        <v>3602</v>
      </c>
      <c r="B286" s="3" t="s">
        <v>3601</v>
      </c>
      <c r="C286" s="3" t="s">
        <v>7712</v>
      </c>
      <c r="D286" s="9">
        <v>4000</v>
      </c>
      <c r="E286" s="8">
        <v>4002</v>
      </c>
      <c r="F286" t="s">
        <v>8218</v>
      </c>
      <c r="G286" t="s">
        <v>8223</v>
      </c>
      <c r="H286" t="s">
        <v>8245</v>
      </c>
      <c r="I286">
        <v>1463520479</v>
      </c>
      <c r="J286">
        <v>1458336479</v>
      </c>
      <c r="K286" t="b">
        <v>0</v>
      </c>
      <c r="L286">
        <v>49</v>
      </c>
      <c r="M286" t="b">
        <v>1</v>
      </c>
      <c r="N286" t="s">
        <v>8269</v>
      </c>
      <c r="O286" s="10">
        <v>100</v>
      </c>
      <c r="P286">
        <v>81.67</v>
      </c>
      <c r="Q286" t="s">
        <v>8324</v>
      </c>
      <c r="R286" t="s">
        <v>8327</v>
      </c>
      <c r="S286" s="14">
        <v>42447.894432870366</v>
      </c>
      <c r="T286" s="14">
        <v>42507.894432870366</v>
      </c>
    </row>
    <row r="287" spans="1:20" ht="45" x14ac:dyDescent="0.25">
      <c r="A287">
        <v>531</v>
      </c>
      <c r="B287" s="3" t="s">
        <v>532</v>
      </c>
      <c r="C287" s="3" t="s">
        <v>4641</v>
      </c>
      <c r="D287" s="9">
        <v>4000</v>
      </c>
      <c r="E287" s="8">
        <v>4000</v>
      </c>
      <c r="F287" t="s">
        <v>8218</v>
      </c>
      <c r="G287" t="s">
        <v>8223</v>
      </c>
      <c r="H287" t="s">
        <v>8245</v>
      </c>
      <c r="I287">
        <v>1481957940</v>
      </c>
      <c r="J287">
        <v>1478050429</v>
      </c>
      <c r="K287" t="b">
        <v>0</v>
      </c>
      <c r="L287">
        <v>31</v>
      </c>
      <c r="M287" t="b">
        <v>1</v>
      </c>
      <c r="N287" t="s">
        <v>8269</v>
      </c>
      <c r="O287" s="10">
        <v>100</v>
      </c>
      <c r="P287">
        <v>129.03</v>
      </c>
      <c r="Q287" t="s">
        <v>8324</v>
      </c>
      <c r="R287" t="s">
        <v>8327</v>
      </c>
      <c r="S287" s="14">
        <v>42676.065150462964</v>
      </c>
      <c r="T287" s="14">
        <v>42721.290972222225</v>
      </c>
    </row>
    <row r="288" spans="1:20" ht="45" x14ac:dyDescent="0.25">
      <c r="A288">
        <v>2860</v>
      </c>
      <c r="B288" s="3" t="s">
        <v>2860</v>
      </c>
      <c r="C288" s="3" t="s">
        <v>6970</v>
      </c>
      <c r="D288" s="9">
        <v>4000</v>
      </c>
      <c r="E288" s="8">
        <v>266</v>
      </c>
      <c r="F288" t="s">
        <v>8220</v>
      </c>
      <c r="G288" t="s">
        <v>8223</v>
      </c>
      <c r="H288" t="s">
        <v>8245</v>
      </c>
      <c r="I288">
        <v>1466363576</v>
      </c>
      <c r="J288">
        <v>1461179576</v>
      </c>
      <c r="K288" t="b">
        <v>0</v>
      </c>
      <c r="L288">
        <v>9</v>
      </c>
      <c r="M288" t="b">
        <v>0</v>
      </c>
      <c r="N288" t="s">
        <v>8269</v>
      </c>
      <c r="O288" s="10">
        <v>7</v>
      </c>
      <c r="P288">
        <v>29.56</v>
      </c>
      <c r="Q288" t="s">
        <v>8324</v>
      </c>
      <c r="R288" t="s">
        <v>8327</v>
      </c>
      <c r="S288" s="14">
        <v>42480.800648148142</v>
      </c>
      <c r="T288" s="14">
        <v>42540.800648148142</v>
      </c>
    </row>
    <row r="289" spans="1:20" ht="30" x14ac:dyDescent="0.25">
      <c r="A289">
        <v>4065</v>
      </c>
      <c r="B289" s="3" t="s">
        <v>4061</v>
      </c>
      <c r="C289" s="3" t="s">
        <v>8169</v>
      </c>
      <c r="D289" s="9">
        <v>4000</v>
      </c>
      <c r="E289" s="8">
        <v>27</v>
      </c>
      <c r="F289" t="s">
        <v>8220</v>
      </c>
      <c r="G289" t="s">
        <v>8223</v>
      </c>
      <c r="H289" t="s">
        <v>8245</v>
      </c>
      <c r="I289">
        <v>1407883811</v>
      </c>
      <c r="J289">
        <v>1405291811</v>
      </c>
      <c r="K289" t="b">
        <v>0</v>
      </c>
      <c r="L289">
        <v>4</v>
      </c>
      <c r="M289" t="b">
        <v>0</v>
      </c>
      <c r="N289" t="s">
        <v>8269</v>
      </c>
      <c r="O289" s="10">
        <v>1</v>
      </c>
      <c r="P289">
        <v>6.75</v>
      </c>
      <c r="Q289" t="s">
        <v>8324</v>
      </c>
      <c r="R289" t="s">
        <v>8327</v>
      </c>
      <c r="S289" s="14">
        <v>41833.951516203706</v>
      </c>
      <c r="T289" s="14">
        <v>41863.951516203706</v>
      </c>
    </row>
    <row r="290" spans="1:20" ht="45" x14ac:dyDescent="0.25">
      <c r="A290">
        <v>3950</v>
      </c>
      <c r="B290" s="3" t="s">
        <v>3947</v>
      </c>
      <c r="C290" s="3" t="s">
        <v>8058</v>
      </c>
      <c r="D290" s="9">
        <v>4000</v>
      </c>
      <c r="E290" s="8">
        <v>25</v>
      </c>
      <c r="F290" t="s">
        <v>8220</v>
      </c>
      <c r="G290" t="s">
        <v>8223</v>
      </c>
      <c r="H290" t="s">
        <v>8245</v>
      </c>
      <c r="I290">
        <v>1460140500</v>
      </c>
      <c r="J290">
        <v>1457628680</v>
      </c>
      <c r="K290" t="b">
        <v>0</v>
      </c>
      <c r="L290">
        <v>1</v>
      </c>
      <c r="M290" t="b">
        <v>0</v>
      </c>
      <c r="N290" t="s">
        <v>8269</v>
      </c>
      <c r="O290" s="10">
        <v>1</v>
      </c>
      <c r="P290">
        <v>25</v>
      </c>
      <c r="Q290" t="s">
        <v>8324</v>
      </c>
      <c r="R290" t="s">
        <v>8327</v>
      </c>
      <c r="S290" s="14">
        <v>42439.702314814815</v>
      </c>
      <c r="T290" s="14">
        <v>42468.774305555555</v>
      </c>
    </row>
    <row r="291" spans="1:20" ht="45" x14ac:dyDescent="0.25">
      <c r="A291">
        <v>4026</v>
      </c>
      <c r="B291" s="3" t="s">
        <v>4022</v>
      </c>
      <c r="C291" s="3" t="s">
        <v>8131</v>
      </c>
      <c r="D291" s="9">
        <v>4000</v>
      </c>
      <c r="E291" s="8">
        <v>0</v>
      </c>
      <c r="F291" t="s">
        <v>8220</v>
      </c>
      <c r="G291" t="s">
        <v>8223</v>
      </c>
      <c r="H291" t="s">
        <v>8245</v>
      </c>
      <c r="I291">
        <v>1449247439</v>
      </c>
      <c r="J291">
        <v>1444059839</v>
      </c>
      <c r="K291" t="b">
        <v>0</v>
      </c>
      <c r="L291" t="s">
        <v>8308</v>
      </c>
      <c r="M291" t="b">
        <v>0</v>
      </c>
      <c r="N291" t="s">
        <v>8269</v>
      </c>
      <c r="O291" s="10">
        <v>0</v>
      </c>
      <c r="P291">
        <v>0</v>
      </c>
      <c r="Q291" t="s">
        <v>8324</v>
      </c>
      <c r="R291" t="s">
        <v>8327</v>
      </c>
      <c r="S291" s="14">
        <v>42282.655543981484</v>
      </c>
      <c r="T291" s="14">
        <v>42342.697210648148</v>
      </c>
    </row>
    <row r="292" spans="1:20" ht="30" x14ac:dyDescent="0.25">
      <c r="A292">
        <v>3334</v>
      </c>
      <c r="B292" s="3" t="s">
        <v>3334</v>
      </c>
      <c r="C292" s="3" t="s">
        <v>7444</v>
      </c>
      <c r="D292" s="9">
        <v>3871</v>
      </c>
      <c r="E292" s="8">
        <v>5366</v>
      </c>
      <c r="F292" t="s">
        <v>8218</v>
      </c>
      <c r="G292" t="s">
        <v>8223</v>
      </c>
      <c r="H292" t="s">
        <v>8245</v>
      </c>
      <c r="I292">
        <v>1438259422</v>
      </c>
      <c r="J292">
        <v>1435667422</v>
      </c>
      <c r="K292" t="b">
        <v>0</v>
      </c>
      <c r="L292">
        <v>46</v>
      </c>
      <c r="M292" t="b">
        <v>1</v>
      </c>
      <c r="N292" t="s">
        <v>8269</v>
      </c>
      <c r="O292" s="10">
        <v>139</v>
      </c>
      <c r="P292">
        <v>116.65</v>
      </c>
      <c r="Q292" t="s">
        <v>8324</v>
      </c>
      <c r="R292" t="s">
        <v>8327</v>
      </c>
      <c r="S292" s="14">
        <v>42185.521087962959</v>
      </c>
      <c r="T292" s="14">
        <v>42215.521087962959</v>
      </c>
    </row>
    <row r="293" spans="1:20" ht="45" x14ac:dyDescent="0.25">
      <c r="A293">
        <v>3492</v>
      </c>
      <c r="B293" s="3" t="s">
        <v>3491</v>
      </c>
      <c r="C293" s="3" t="s">
        <v>7602</v>
      </c>
      <c r="D293" s="9">
        <v>3800</v>
      </c>
      <c r="E293" s="8">
        <v>4000.22</v>
      </c>
      <c r="F293" t="s">
        <v>8218</v>
      </c>
      <c r="G293" t="s">
        <v>8223</v>
      </c>
      <c r="H293" t="s">
        <v>8245</v>
      </c>
      <c r="I293">
        <v>1445818397</v>
      </c>
      <c r="J293">
        <v>1442794397</v>
      </c>
      <c r="K293" t="b">
        <v>0</v>
      </c>
      <c r="L293">
        <v>35</v>
      </c>
      <c r="M293" t="b">
        <v>1</v>
      </c>
      <c r="N293" t="s">
        <v>8269</v>
      </c>
      <c r="O293" s="10">
        <v>105</v>
      </c>
      <c r="P293">
        <v>114.29</v>
      </c>
      <c r="Q293" t="s">
        <v>8324</v>
      </c>
      <c r="R293" t="s">
        <v>8327</v>
      </c>
      <c r="S293" s="14">
        <v>42268.009224537032</v>
      </c>
      <c r="T293" s="14">
        <v>42303.009224537032</v>
      </c>
    </row>
    <row r="294" spans="1:20" ht="45" x14ac:dyDescent="0.25">
      <c r="A294">
        <v>3426</v>
      </c>
      <c r="B294" s="3" t="s">
        <v>3425</v>
      </c>
      <c r="C294" s="3" t="s">
        <v>7536</v>
      </c>
      <c r="D294" s="9">
        <v>3750</v>
      </c>
      <c r="E294" s="8">
        <v>4055</v>
      </c>
      <c r="F294" t="s">
        <v>8218</v>
      </c>
      <c r="G294" t="s">
        <v>8223</v>
      </c>
      <c r="H294" t="s">
        <v>8245</v>
      </c>
      <c r="I294">
        <v>1411264800</v>
      </c>
      <c r="J294">
        <v>1409620903</v>
      </c>
      <c r="K294" t="b">
        <v>0</v>
      </c>
      <c r="L294">
        <v>87</v>
      </c>
      <c r="M294" t="b">
        <v>1</v>
      </c>
      <c r="N294" t="s">
        <v>8269</v>
      </c>
      <c r="O294" s="10">
        <v>108</v>
      </c>
      <c r="P294">
        <v>46.61</v>
      </c>
      <c r="Q294" t="s">
        <v>8324</v>
      </c>
      <c r="R294" t="s">
        <v>8327</v>
      </c>
      <c r="S294" s="14">
        <v>41884.056747685187</v>
      </c>
      <c r="T294" s="14">
        <v>41903.083333333336</v>
      </c>
    </row>
    <row r="295" spans="1:20" ht="45" x14ac:dyDescent="0.25">
      <c r="A295">
        <v>4058</v>
      </c>
      <c r="B295" s="3" t="s">
        <v>4054</v>
      </c>
      <c r="C295" s="3" t="s">
        <v>8162</v>
      </c>
      <c r="D295" s="9">
        <v>3750</v>
      </c>
      <c r="E295" s="8">
        <v>95</v>
      </c>
      <c r="F295" t="s">
        <v>8220</v>
      </c>
      <c r="G295" t="s">
        <v>8223</v>
      </c>
      <c r="H295" t="s">
        <v>8245</v>
      </c>
      <c r="I295">
        <v>1459483140</v>
      </c>
      <c r="J295">
        <v>1458178044</v>
      </c>
      <c r="K295" t="b">
        <v>0</v>
      </c>
      <c r="L295">
        <v>4</v>
      </c>
      <c r="M295" t="b">
        <v>0</v>
      </c>
      <c r="N295" t="s">
        <v>8269</v>
      </c>
      <c r="O295" s="10">
        <v>3</v>
      </c>
      <c r="P295">
        <v>23.75</v>
      </c>
      <c r="Q295" t="s">
        <v>8324</v>
      </c>
      <c r="R295" t="s">
        <v>8327</v>
      </c>
      <c r="S295" s="14">
        <v>42446.060694444444</v>
      </c>
      <c r="T295" s="14">
        <v>42461.165972222225</v>
      </c>
    </row>
    <row r="296" spans="1:20" ht="30" x14ac:dyDescent="0.25">
      <c r="A296">
        <v>3466</v>
      </c>
      <c r="B296" s="3" t="s">
        <v>3465</v>
      </c>
      <c r="C296" s="3" t="s">
        <v>7576</v>
      </c>
      <c r="D296" s="9">
        <v>3500</v>
      </c>
      <c r="E296" s="8">
        <v>4450</v>
      </c>
      <c r="F296" t="s">
        <v>8218</v>
      </c>
      <c r="G296" t="s">
        <v>8223</v>
      </c>
      <c r="H296" t="s">
        <v>8245</v>
      </c>
      <c r="I296">
        <v>1461108450</v>
      </c>
      <c r="J296">
        <v>1455928050</v>
      </c>
      <c r="K296" t="b">
        <v>0</v>
      </c>
      <c r="L296">
        <v>61</v>
      </c>
      <c r="M296" t="b">
        <v>1</v>
      </c>
      <c r="N296" t="s">
        <v>8269</v>
      </c>
      <c r="O296" s="10">
        <v>127</v>
      </c>
      <c r="P296">
        <v>72.95</v>
      </c>
      <c r="Q296" t="s">
        <v>8324</v>
      </c>
      <c r="R296" t="s">
        <v>8327</v>
      </c>
      <c r="S296" s="14">
        <v>42420.019097222219</v>
      </c>
      <c r="T296" s="14">
        <v>42479.977430555555</v>
      </c>
    </row>
    <row r="297" spans="1:20" ht="30" x14ac:dyDescent="0.25">
      <c r="A297">
        <v>1299</v>
      </c>
      <c r="B297" s="3" t="s">
        <v>1300</v>
      </c>
      <c r="C297" s="3" t="s">
        <v>5409</v>
      </c>
      <c r="D297" s="9">
        <v>3500</v>
      </c>
      <c r="E297" s="8">
        <v>4340</v>
      </c>
      <c r="F297" t="s">
        <v>8218</v>
      </c>
      <c r="G297" t="s">
        <v>8223</v>
      </c>
      <c r="H297" t="s">
        <v>8245</v>
      </c>
      <c r="I297">
        <v>1436902359</v>
      </c>
      <c r="J297">
        <v>1434310359</v>
      </c>
      <c r="K297" t="b">
        <v>0</v>
      </c>
      <c r="L297">
        <v>32</v>
      </c>
      <c r="M297" t="b">
        <v>1</v>
      </c>
      <c r="N297" t="s">
        <v>8269</v>
      </c>
      <c r="O297" s="10">
        <v>124</v>
      </c>
      <c r="P297">
        <v>135.63</v>
      </c>
      <c r="Q297" t="s">
        <v>8324</v>
      </c>
      <c r="R297" t="s">
        <v>8327</v>
      </c>
      <c r="S297" s="14">
        <v>42169.814340277779</v>
      </c>
      <c r="T297" s="14">
        <v>42199.814340277779</v>
      </c>
    </row>
    <row r="298" spans="1:20" ht="45" x14ac:dyDescent="0.25">
      <c r="A298">
        <v>3308</v>
      </c>
      <c r="B298" s="3" t="s">
        <v>3308</v>
      </c>
      <c r="C298" s="3" t="s">
        <v>7418</v>
      </c>
      <c r="D298" s="9">
        <v>3500</v>
      </c>
      <c r="E298" s="8">
        <v>4280</v>
      </c>
      <c r="F298" t="s">
        <v>8218</v>
      </c>
      <c r="G298" t="s">
        <v>8223</v>
      </c>
      <c r="H298" t="s">
        <v>8245</v>
      </c>
      <c r="I298">
        <v>1460581365</v>
      </c>
      <c r="J298">
        <v>1458766965</v>
      </c>
      <c r="K298" t="b">
        <v>0</v>
      </c>
      <c r="L298">
        <v>57</v>
      </c>
      <c r="M298" t="b">
        <v>1</v>
      </c>
      <c r="N298" t="s">
        <v>8269</v>
      </c>
      <c r="O298" s="10">
        <v>122</v>
      </c>
      <c r="P298">
        <v>75.09</v>
      </c>
      <c r="Q298" t="s">
        <v>8324</v>
      </c>
      <c r="R298" t="s">
        <v>8327</v>
      </c>
      <c r="S298" s="14">
        <v>42452.876909722225</v>
      </c>
      <c r="T298" s="14">
        <v>42473.876909722225</v>
      </c>
    </row>
    <row r="299" spans="1:20" ht="45" x14ac:dyDescent="0.25">
      <c r="A299">
        <v>2839</v>
      </c>
      <c r="B299" s="3" t="s">
        <v>2839</v>
      </c>
      <c r="C299" s="3" t="s">
        <v>6949</v>
      </c>
      <c r="D299" s="9">
        <v>3500</v>
      </c>
      <c r="E299" s="8">
        <v>3900</v>
      </c>
      <c r="F299" t="s">
        <v>8218</v>
      </c>
      <c r="G299" t="s">
        <v>8223</v>
      </c>
      <c r="H299" t="s">
        <v>8245</v>
      </c>
      <c r="I299">
        <v>1408942740</v>
      </c>
      <c r="J299">
        <v>1406958354</v>
      </c>
      <c r="K299" t="b">
        <v>0</v>
      </c>
      <c r="L299">
        <v>31</v>
      </c>
      <c r="M299" t="b">
        <v>1</v>
      </c>
      <c r="N299" t="s">
        <v>8269</v>
      </c>
      <c r="O299" s="10">
        <v>111</v>
      </c>
      <c r="P299">
        <v>125.81</v>
      </c>
      <c r="Q299" t="s">
        <v>8324</v>
      </c>
      <c r="R299" t="s">
        <v>8327</v>
      </c>
      <c r="S299" s="14">
        <v>41853.240208333329</v>
      </c>
      <c r="T299" s="14">
        <v>41876.207638888889</v>
      </c>
    </row>
    <row r="300" spans="1:20" ht="30" x14ac:dyDescent="0.25">
      <c r="A300">
        <v>3683</v>
      </c>
      <c r="B300" s="3" t="s">
        <v>3680</v>
      </c>
      <c r="C300" s="3" t="s">
        <v>7793</v>
      </c>
      <c r="D300" s="9">
        <v>3500</v>
      </c>
      <c r="E300" s="8">
        <v>3880</v>
      </c>
      <c r="F300" t="s">
        <v>8218</v>
      </c>
      <c r="G300" t="s">
        <v>8223</v>
      </c>
      <c r="H300" t="s">
        <v>8245</v>
      </c>
      <c r="I300">
        <v>1476931696</v>
      </c>
      <c r="J300">
        <v>1474339696</v>
      </c>
      <c r="K300" t="b">
        <v>0</v>
      </c>
      <c r="L300">
        <v>66</v>
      </c>
      <c r="M300" t="b">
        <v>1</v>
      </c>
      <c r="N300" t="s">
        <v>8269</v>
      </c>
      <c r="O300" s="10">
        <v>111</v>
      </c>
      <c r="P300">
        <v>58.79</v>
      </c>
      <c r="Q300" t="s">
        <v>8324</v>
      </c>
      <c r="R300" t="s">
        <v>8327</v>
      </c>
      <c r="S300" s="14">
        <v>42633.116851851853</v>
      </c>
      <c r="T300" s="14">
        <v>42663.116851851853</v>
      </c>
    </row>
    <row r="301" spans="1:20" ht="30" x14ac:dyDescent="0.25">
      <c r="A301">
        <v>1290</v>
      </c>
      <c r="B301" s="3" t="s">
        <v>1291</v>
      </c>
      <c r="C301" s="3" t="s">
        <v>5400</v>
      </c>
      <c r="D301" s="9">
        <v>3500</v>
      </c>
      <c r="E301" s="8">
        <v>3800</v>
      </c>
      <c r="F301" t="s">
        <v>8218</v>
      </c>
      <c r="G301" t="s">
        <v>8223</v>
      </c>
      <c r="H301" t="s">
        <v>8245</v>
      </c>
      <c r="I301">
        <v>1429772340</v>
      </c>
      <c r="J301">
        <v>1427121931</v>
      </c>
      <c r="K301" t="b">
        <v>0</v>
      </c>
      <c r="L301">
        <v>86</v>
      </c>
      <c r="M301" t="b">
        <v>1</v>
      </c>
      <c r="N301" t="s">
        <v>8269</v>
      </c>
      <c r="O301" s="10">
        <v>109</v>
      </c>
      <c r="P301">
        <v>44.19</v>
      </c>
      <c r="Q301" t="s">
        <v>8324</v>
      </c>
      <c r="R301" t="s">
        <v>8327</v>
      </c>
      <c r="S301" s="14">
        <v>42086.614942129629</v>
      </c>
      <c r="T301" s="14">
        <v>42117.290972222225</v>
      </c>
    </row>
    <row r="302" spans="1:20" ht="45" x14ac:dyDescent="0.25">
      <c r="A302">
        <v>3694</v>
      </c>
      <c r="B302" s="3" t="s">
        <v>3691</v>
      </c>
      <c r="C302" s="3" t="s">
        <v>7804</v>
      </c>
      <c r="D302" s="9">
        <v>3500</v>
      </c>
      <c r="E302" s="8">
        <v>3760</v>
      </c>
      <c r="F302" t="s">
        <v>8218</v>
      </c>
      <c r="G302" t="s">
        <v>8223</v>
      </c>
      <c r="H302" t="s">
        <v>8245</v>
      </c>
      <c r="I302">
        <v>1465178400</v>
      </c>
      <c r="J302">
        <v>1461985967</v>
      </c>
      <c r="K302" t="b">
        <v>0</v>
      </c>
      <c r="L302">
        <v>60</v>
      </c>
      <c r="M302" t="b">
        <v>1</v>
      </c>
      <c r="N302" t="s">
        <v>8269</v>
      </c>
      <c r="O302" s="10">
        <v>107</v>
      </c>
      <c r="P302">
        <v>62.67</v>
      </c>
      <c r="Q302" t="s">
        <v>8324</v>
      </c>
      <c r="R302" t="s">
        <v>8327</v>
      </c>
      <c r="S302" s="14">
        <v>42490.133877314816</v>
      </c>
      <c r="T302" s="14">
        <v>42527.083333333328</v>
      </c>
    </row>
    <row r="303" spans="1:20" ht="30" x14ac:dyDescent="0.25">
      <c r="A303">
        <v>2968</v>
      </c>
      <c r="B303" s="3" t="s">
        <v>2968</v>
      </c>
      <c r="C303" s="3" t="s">
        <v>7078</v>
      </c>
      <c r="D303" s="9">
        <v>3500</v>
      </c>
      <c r="E303" s="8">
        <v>3710</v>
      </c>
      <c r="F303" t="s">
        <v>8218</v>
      </c>
      <c r="G303" t="s">
        <v>8223</v>
      </c>
      <c r="H303" t="s">
        <v>8245</v>
      </c>
      <c r="I303">
        <v>1471406340</v>
      </c>
      <c r="J303">
        <v>1470227660</v>
      </c>
      <c r="K303" t="b">
        <v>0</v>
      </c>
      <c r="L303">
        <v>47</v>
      </c>
      <c r="M303" t="b">
        <v>1</v>
      </c>
      <c r="N303" t="s">
        <v>8269</v>
      </c>
      <c r="O303" s="10">
        <v>106</v>
      </c>
      <c r="P303">
        <v>78.94</v>
      </c>
      <c r="Q303" t="s">
        <v>8324</v>
      </c>
      <c r="R303" t="s">
        <v>8327</v>
      </c>
      <c r="S303" s="14">
        <v>42585.523842592593</v>
      </c>
      <c r="T303" s="14">
        <v>42599.165972222225</v>
      </c>
    </row>
    <row r="304" spans="1:20" ht="45" x14ac:dyDescent="0.25">
      <c r="A304">
        <v>3333</v>
      </c>
      <c r="B304" s="3" t="s">
        <v>3333</v>
      </c>
      <c r="C304" s="3" t="s">
        <v>7443</v>
      </c>
      <c r="D304" s="9">
        <v>3500</v>
      </c>
      <c r="E304" s="8">
        <v>3660</v>
      </c>
      <c r="F304" t="s">
        <v>8218</v>
      </c>
      <c r="G304" t="s">
        <v>8223</v>
      </c>
      <c r="H304" t="s">
        <v>8245</v>
      </c>
      <c r="I304">
        <v>1434384880</v>
      </c>
      <c r="J304">
        <v>1432484080</v>
      </c>
      <c r="K304" t="b">
        <v>0</v>
      </c>
      <c r="L304">
        <v>111</v>
      </c>
      <c r="M304" t="b">
        <v>1</v>
      </c>
      <c r="N304" t="s">
        <v>8269</v>
      </c>
      <c r="O304" s="10">
        <v>105</v>
      </c>
      <c r="P304">
        <v>32.97</v>
      </c>
      <c r="Q304" t="s">
        <v>8324</v>
      </c>
      <c r="R304" t="s">
        <v>8327</v>
      </c>
      <c r="S304" s="14">
        <v>42148.676851851851</v>
      </c>
      <c r="T304" s="14">
        <v>42170.676851851851</v>
      </c>
    </row>
    <row r="305" spans="1:20" ht="45" x14ac:dyDescent="0.25">
      <c r="A305">
        <v>3821</v>
      </c>
      <c r="B305" s="3" t="s">
        <v>3818</v>
      </c>
      <c r="C305" s="3" t="s">
        <v>7930</v>
      </c>
      <c r="D305" s="9">
        <v>3500</v>
      </c>
      <c r="E305" s="8">
        <v>3659</v>
      </c>
      <c r="F305" t="s">
        <v>8218</v>
      </c>
      <c r="G305" t="s">
        <v>8223</v>
      </c>
      <c r="H305" t="s">
        <v>8245</v>
      </c>
      <c r="I305">
        <v>1451881207</v>
      </c>
      <c r="J305">
        <v>1449116407</v>
      </c>
      <c r="K305" t="b">
        <v>0</v>
      </c>
      <c r="L305">
        <v>46</v>
      </c>
      <c r="M305" t="b">
        <v>1</v>
      </c>
      <c r="N305" t="s">
        <v>8269</v>
      </c>
      <c r="O305" s="10">
        <v>105</v>
      </c>
      <c r="P305">
        <v>79.540000000000006</v>
      </c>
      <c r="Q305" t="s">
        <v>8324</v>
      </c>
      <c r="R305" t="s">
        <v>8327</v>
      </c>
      <c r="S305" s="14">
        <v>42341.180636574078</v>
      </c>
      <c r="T305" s="14">
        <v>42373.180636574078</v>
      </c>
    </row>
    <row r="306" spans="1:20" ht="45" x14ac:dyDescent="0.25">
      <c r="A306">
        <v>3150</v>
      </c>
      <c r="B306" s="3" t="s">
        <v>3150</v>
      </c>
      <c r="C306" s="3" t="s">
        <v>7260</v>
      </c>
      <c r="D306" s="9">
        <v>3500</v>
      </c>
      <c r="E306" s="8">
        <v>3535</v>
      </c>
      <c r="F306" t="s">
        <v>8218</v>
      </c>
      <c r="G306" t="s">
        <v>8223</v>
      </c>
      <c r="H306" t="s">
        <v>8245</v>
      </c>
      <c r="I306">
        <v>1295928000</v>
      </c>
      <c r="J306">
        <v>1288160403</v>
      </c>
      <c r="K306" t="b">
        <v>1</v>
      </c>
      <c r="L306">
        <v>104</v>
      </c>
      <c r="M306" t="b">
        <v>1</v>
      </c>
      <c r="N306" t="s">
        <v>8269</v>
      </c>
      <c r="O306" s="10">
        <v>101</v>
      </c>
      <c r="P306">
        <v>33.99</v>
      </c>
      <c r="Q306" t="s">
        <v>8324</v>
      </c>
      <c r="R306" t="s">
        <v>8327</v>
      </c>
      <c r="S306" s="14">
        <v>40478.263923611114</v>
      </c>
      <c r="T306" s="14">
        <v>40568.166666666664</v>
      </c>
    </row>
    <row r="307" spans="1:20" ht="45" x14ac:dyDescent="0.25">
      <c r="A307">
        <v>3671</v>
      </c>
      <c r="B307" s="3" t="s">
        <v>3668</v>
      </c>
      <c r="C307" s="3" t="s">
        <v>7781</v>
      </c>
      <c r="D307" s="9">
        <v>3500</v>
      </c>
      <c r="E307" s="8">
        <v>3530</v>
      </c>
      <c r="F307" t="s">
        <v>8218</v>
      </c>
      <c r="G307" t="s">
        <v>8223</v>
      </c>
      <c r="H307" t="s">
        <v>8245</v>
      </c>
      <c r="I307">
        <v>1405915140</v>
      </c>
      <c r="J307">
        <v>1404140667</v>
      </c>
      <c r="K307" t="b">
        <v>0</v>
      </c>
      <c r="L307">
        <v>40</v>
      </c>
      <c r="M307" t="b">
        <v>1</v>
      </c>
      <c r="N307" t="s">
        <v>8269</v>
      </c>
      <c r="O307" s="10">
        <v>101</v>
      </c>
      <c r="P307">
        <v>88.25</v>
      </c>
      <c r="Q307" t="s">
        <v>8324</v>
      </c>
      <c r="R307" t="s">
        <v>8327</v>
      </c>
      <c r="S307" s="14">
        <v>41820.62809027778</v>
      </c>
      <c r="T307" s="14">
        <v>41841.165972222225</v>
      </c>
    </row>
    <row r="308" spans="1:20" ht="30" x14ac:dyDescent="0.25">
      <c r="A308">
        <v>3151</v>
      </c>
      <c r="B308" s="3" t="s">
        <v>3151</v>
      </c>
      <c r="C308" s="3" t="s">
        <v>7261</v>
      </c>
      <c r="D308" s="9">
        <v>3500</v>
      </c>
      <c r="E308" s="8">
        <v>3514</v>
      </c>
      <c r="F308" t="s">
        <v>8218</v>
      </c>
      <c r="G308" t="s">
        <v>8223</v>
      </c>
      <c r="H308" t="s">
        <v>8245</v>
      </c>
      <c r="I308">
        <v>1410379774</v>
      </c>
      <c r="J308">
        <v>1407787774</v>
      </c>
      <c r="K308" t="b">
        <v>1</v>
      </c>
      <c r="L308">
        <v>34</v>
      </c>
      <c r="M308" t="b">
        <v>1</v>
      </c>
      <c r="N308" t="s">
        <v>8269</v>
      </c>
      <c r="O308" s="10">
        <v>100</v>
      </c>
      <c r="P308">
        <v>103.35</v>
      </c>
      <c r="Q308" t="s">
        <v>8324</v>
      </c>
      <c r="R308" t="s">
        <v>8327</v>
      </c>
      <c r="S308" s="14">
        <v>41862.83997685185</v>
      </c>
      <c r="T308" s="14">
        <v>41892.83997685185</v>
      </c>
    </row>
    <row r="309" spans="1:20" ht="45" x14ac:dyDescent="0.25">
      <c r="A309">
        <v>4083</v>
      </c>
      <c r="B309" s="3" t="s">
        <v>4079</v>
      </c>
      <c r="C309" s="3" t="s">
        <v>8186</v>
      </c>
      <c r="D309" s="9">
        <v>3500</v>
      </c>
      <c r="E309" s="8">
        <v>759</v>
      </c>
      <c r="F309" t="s">
        <v>8220</v>
      </c>
      <c r="G309" t="s">
        <v>8223</v>
      </c>
      <c r="H309" t="s">
        <v>8245</v>
      </c>
      <c r="I309">
        <v>1452795416</v>
      </c>
      <c r="J309">
        <v>1450203416</v>
      </c>
      <c r="K309" t="b">
        <v>0</v>
      </c>
      <c r="L309">
        <v>6</v>
      </c>
      <c r="M309" t="b">
        <v>0</v>
      </c>
      <c r="N309" t="s">
        <v>8269</v>
      </c>
      <c r="O309" s="10">
        <v>22</v>
      </c>
      <c r="P309">
        <v>126.5</v>
      </c>
      <c r="Q309" t="s">
        <v>8324</v>
      </c>
      <c r="R309" t="s">
        <v>8327</v>
      </c>
      <c r="S309" s="14">
        <v>42353.761759259258</v>
      </c>
      <c r="T309" s="14">
        <v>42383.761759259258</v>
      </c>
    </row>
    <row r="310" spans="1:20" ht="45" x14ac:dyDescent="0.25">
      <c r="A310">
        <v>2905</v>
      </c>
      <c r="B310" s="3" t="s">
        <v>2905</v>
      </c>
      <c r="C310" s="3" t="s">
        <v>7015</v>
      </c>
      <c r="D310" s="9">
        <v>3500</v>
      </c>
      <c r="E310" s="8">
        <v>622</v>
      </c>
      <c r="F310" t="s">
        <v>8220</v>
      </c>
      <c r="G310" t="s">
        <v>8223</v>
      </c>
      <c r="H310" t="s">
        <v>8245</v>
      </c>
      <c r="I310">
        <v>1473211313</v>
      </c>
      <c r="J310">
        <v>1472001713</v>
      </c>
      <c r="K310" t="b">
        <v>0</v>
      </c>
      <c r="L310">
        <v>17</v>
      </c>
      <c r="M310" t="b">
        <v>0</v>
      </c>
      <c r="N310" t="s">
        <v>8269</v>
      </c>
      <c r="O310" s="10">
        <v>18</v>
      </c>
      <c r="P310">
        <v>36.590000000000003</v>
      </c>
      <c r="Q310" t="s">
        <v>8324</v>
      </c>
      <c r="R310" t="s">
        <v>8327</v>
      </c>
      <c r="S310" s="14">
        <v>42606.056863425925</v>
      </c>
      <c r="T310" s="14">
        <v>42620.056863425925</v>
      </c>
    </row>
    <row r="311" spans="1:20" ht="45" x14ac:dyDescent="0.25">
      <c r="A311">
        <v>4073</v>
      </c>
      <c r="B311" s="3" t="s">
        <v>4069</v>
      </c>
      <c r="C311" s="3" t="s">
        <v>8176</v>
      </c>
      <c r="D311" s="9">
        <v>3500</v>
      </c>
      <c r="E311" s="8">
        <v>37</v>
      </c>
      <c r="F311" t="s">
        <v>8220</v>
      </c>
      <c r="G311" t="s">
        <v>8223</v>
      </c>
      <c r="H311" t="s">
        <v>8245</v>
      </c>
      <c r="I311">
        <v>1431144000</v>
      </c>
      <c r="J311">
        <v>1426407426</v>
      </c>
      <c r="K311" t="b">
        <v>0</v>
      </c>
      <c r="L311">
        <v>2</v>
      </c>
      <c r="M311" t="b">
        <v>0</v>
      </c>
      <c r="N311" t="s">
        <v>8269</v>
      </c>
      <c r="O311" s="10">
        <v>1</v>
      </c>
      <c r="P311">
        <v>18.5</v>
      </c>
      <c r="Q311" t="s">
        <v>8324</v>
      </c>
      <c r="R311" t="s">
        <v>8327</v>
      </c>
      <c r="S311" s="14">
        <v>42078.34520833334</v>
      </c>
      <c r="T311" s="14">
        <v>42133.166666666672</v>
      </c>
    </row>
    <row r="312" spans="1:20" ht="45" x14ac:dyDescent="0.25">
      <c r="A312">
        <v>4019</v>
      </c>
      <c r="B312" s="3" t="s">
        <v>4015</v>
      </c>
      <c r="C312" s="3" t="s">
        <v>8124</v>
      </c>
      <c r="D312" s="9">
        <v>3500</v>
      </c>
      <c r="E312" s="8">
        <v>29</v>
      </c>
      <c r="F312" t="s">
        <v>8220</v>
      </c>
      <c r="G312" t="s">
        <v>8223</v>
      </c>
      <c r="H312" t="s">
        <v>8245</v>
      </c>
      <c r="I312">
        <v>1460737680</v>
      </c>
      <c r="J312">
        <v>1455725596</v>
      </c>
      <c r="K312" t="b">
        <v>0</v>
      </c>
      <c r="L312">
        <v>4</v>
      </c>
      <c r="M312" t="b">
        <v>0</v>
      </c>
      <c r="N312" t="s">
        <v>8269</v>
      </c>
      <c r="O312" s="10">
        <v>1</v>
      </c>
      <c r="P312">
        <v>7.25</v>
      </c>
      <c r="Q312" t="s">
        <v>8324</v>
      </c>
      <c r="R312" t="s">
        <v>8327</v>
      </c>
      <c r="S312" s="14">
        <v>42417.675879629634</v>
      </c>
      <c r="T312" s="14">
        <v>42475.686111111107</v>
      </c>
    </row>
    <row r="313" spans="1:20" ht="45" x14ac:dyDescent="0.25">
      <c r="A313">
        <v>4085</v>
      </c>
      <c r="B313" s="3" t="s">
        <v>4081</v>
      </c>
      <c r="C313" s="3" t="s">
        <v>8188</v>
      </c>
      <c r="D313" s="9">
        <v>3500</v>
      </c>
      <c r="E313" s="8">
        <v>10</v>
      </c>
      <c r="F313" t="s">
        <v>8220</v>
      </c>
      <c r="G313" t="s">
        <v>8223</v>
      </c>
      <c r="H313" t="s">
        <v>8245</v>
      </c>
      <c r="I313">
        <v>1427169540</v>
      </c>
      <c r="J313">
        <v>1424701775</v>
      </c>
      <c r="K313" t="b">
        <v>0</v>
      </c>
      <c r="L313">
        <v>1</v>
      </c>
      <c r="M313" t="b">
        <v>0</v>
      </c>
      <c r="N313" t="s">
        <v>8269</v>
      </c>
      <c r="O313" s="10">
        <v>0</v>
      </c>
      <c r="P313">
        <v>10</v>
      </c>
      <c r="Q313" t="s">
        <v>8324</v>
      </c>
      <c r="R313" t="s">
        <v>8327</v>
      </c>
      <c r="S313" s="14">
        <v>42058.603877314818</v>
      </c>
      <c r="T313" s="14">
        <v>42087.165972222225</v>
      </c>
    </row>
    <row r="314" spans="1:20" ht="30" x14ac:dyDescent="0.25">
      <c r="A314">
        <v>4068</v>
      </c>
      <c r="B314" s="3" t="s">
        <v>4064</v>
      </c>
      <c r="C314" s="3" t="s">
        <v>8171</v>
      </c>
      <c r="D314" s="9">
        <v>3495</v>
      </c>
      <c r="E314" s="8">
        <v>34.950000000000003</v>
      </c>
      <c r="F314" t="s">
        <v>8220</v>
      </c>
      <c r="G314" t="s">
        <v>8223</v>
      </c>
      <c r="H314" t="s">
        <v>8245</v>
      </c>
      <c r="I314">
        <v>1484348700</v>
      </c>
      <c r="J314">
        <v>1481756855</v>
      </c>
      <c r="K314" t="b">
        <v>0</v>
      </c>
      <c r="L314">
        <v>1</v>
      </c>
      <c r="M314" t="b">
        <v>0</v>
      </c>
      <c r="N314" t="s">
        <v>8269</v>
      </c>
      <c r="O314" s="10">
        <v>1</v>
      </c>
      <c r="P314">
        <v>34.950000000000003</v>
      </c>
      <c r="Q314" t="s">
        <v>8324</v>
      </c>
      <c r="R314" t="s">
        <v>8327</v>
      </c>
      <c r="S314" s="14">
        <v>42718.963599537034</v>
      </c>
      <c r="T314" s="14">
        <v>42748.961805555555</v>
      </c>
    </row>
    <row r="315" spans="1:20" ht="45" x14ac:dyDescent="0.25">
      <c r="A315">
        <v>530</v>
      </c>
      <c r="B315" s="3" t="s">
        <v>531</v>
      </c>
      <c r="C315" s="3" t="s">
        <v>4640</v>
      </c>
      <c r="D315" s="9">
        <v>3405</v>
      </c>
      <c r="E315" s="8">
        <v>3670</v>
      </c>
      <c r="F315" t="s">
        <v>8218</v>
      </c>
      <c r="G315" t="s">
        <v>8223</v>
      </c>
      <c r="H315" t="s">
        <v>8245</v>
      </c>
      <c r="I315">
        <v>1435111200</v>
      </c>
      <c r="J315">
        <v>1433254268</v>
      </c>
      <c r="K315" t="b">
        <v>0</v>
      </c>
      <c r="L315">
        <v>29</v>
      </c>
      <c r="M315" t="b">
        <v>1</v>
      </c>
      <c r="N315" t="s">
        <v>8269</v>
      </c>
      <c r="O315" s="10">
        <v>108</v>
      </c>
      <c r="P315">
        <v>126.55</v>
      </c>
      <c r="Q315" t="s">
        <v>8324</v>
      </c>
      <c r="R315" t="s">
        <v>8327</v>
      </c>
      <c r="S315" s="14">
        <v>42157.591064814813</v>
      </c>
      <c r="T315" s="14">
        <v>42179.083333333328</v>
      </c>
    </row>
    <row r="316" spans="1:20" ht="45" x14ac:dyDescent="0.25">
      <c r="A316">
        <v>3585</v>
      </c>
      <c r="B316" s="3" t="s">
        <v>3584</v>
      </c>
      <c r="C316" s="3" t="s">
        <v>7695</v>
      </c>
      <c r="D316" s="9">
        <v>3400</v>
      </c>
      <c r="E316" s="8">
        <v>4050</v>
      </c>
      <c r="F316" t="s">
        <v>8218</v>
      </c>
      <c r="G316" t="s">
        <v>8223</v>
      </c>
      <c r="H316" t="s">
        <v>8245</v>
      </c>
      <c r="I316">
        <v>1419181890</v>
      </c>
      <c r="J316">
        <v>1416589890</v>
      </c>
      <c r="K316" t="b">
        <v>0</v>
      </c>
      <c r="L316">
        <v>23</v>
      </c>
      <c r="M316" t="b">
        <v>1</v>
      </c>
      <c r="N316" t="s">
        <v>8269</v>
      </c>
      <c r="O316" s="10">
        <v>119</v>
      </c>
      <c r="P316">
        <v>176.09</v>
      </c>
      <c r="Q316" t="s">
        <v>8324</v>
      </c>
      <c r="R316" t="s">
        <v>8327</v>
      </c>
      <c r="S316" s="14">
        <v>41964.716319444444</v>
      </c>
      <c r="T316" s="14">
        <v>41994.716319444444</v>
      </c>
    </row>
    <row r="317" spans="1:20" ht="45" x14ac:dyDescent="0.25">
      <c r="A317">
        <v>3483</v>
      </c>
      <c r="B317" s="3" t="s">
        <v>3482</v>
      </c>
      <c r="C317" s="3" t="s">
        <v>7593</v>
      </c>
      <c r="D317" s="9">
        <v>3350</v>
      </c>
      <c r="E317" s="8">
        <v>5358</v>
      </c>
      <c r="F317" t="s">
        <v>8218</v>
      </c>
      <c r="G317" t="s">
        <v>8223</v>
      </c>
      <c r="H317" t="s">
        <v>8245</v>
      </c>
      <c r="I317">
        <v>1404403381</v>
      </c>
      <c r="J317">
        <v>1401811381</v>
      </c>
      <c r="K317" t="b">
        <v>0</v>
      </c>
      <c r="L317">
        <v>133</v>
      </c>
      <c r="M317" t="b">
        <v>1</v>
      </c>
      <c r="N317" t="s">
        <v>8269</v>
      </c>
      <c r="O317" s="10">
        <v>160</v>
      </c>
      <c r="P317">
        <v>40.29</v>
      </c>
      <c r="Q317" t="s">
        <v>8324</v>
      </c>
      <c r="R317" t="s">
        <v>8327</v>
      </c>
      <c r="S317" s="14">
        <v>41793.668761574074</v>
      </c>
      <c r="T317" s="14">
        <v>41823.668761574074</v>
      </c>
    </row>
    <row r="318" spans="1:20" ht="30" x14ac:dyDescent="0.25">
      <c r="A318">
        <v>3720</v>
      </c>
      <c r="B318" s="3" t="s">
        <v>3717</v>
      </c>
      <c r="C318" s="3" t="s">
        <v>7830</v>
      </c>
      <c r="D318" s="9">
        <v>3300</v>
      </c>
      <c r="E318" s="8">
        <v>3449</v>
      </c>
      <c r="F318" t="s">
        <v>8218</v>
      </c>
      <c r="G318" t="s">
        <v>8223</v>
      </c>
      <c r="H318" t="s">
        <v>8245</v>
      </c>
      <c r="I318">
        <v>1435881006</v>
      </c>
      <c r="J318">
        <v>1433980206</v>
      </c>
      <c r="K318" t="b">
        <v>0</v>
      </c>
      <c r="L318">
        <v>40</v>
      </c>
      <c r="M318" t="b">
        <v>1</v>
      </c>
      <c r="N318" t="s">
        <v>8269</v>
      </c>
      <c r="O318" s="10">
        <v>105</v>
      </c>
      <c r="P318">
        <v>86.23</v>
      </c>
      <c r="Q318" t="s">
        <v>8324</v>
      </c>
      <c r="R318" t="s">
        <v>8327</v>
      </c>
      <c r="S318" s="14">
        <v>42165.993125000001</v>
      </c>
      <c r="T318" s="14">
        <v>42187.993125000001</v>
      </c>
    </row>
    <row r="319" spans="1:20" ht="45" x14ac:dyDescent="0.25">
      <c r="A319">
        <v>3526</v>
      </c>
      <c r="B319" s="3" t="s">
        <v>3525</v>
      </c>
      <c r="C319" s="3" t="s">
        <v>7636</v>
      </c>
      <c r="D319" s="9">
        <v>3300</v>
      </c>
      <c r="E319" s="8">
        <v>3366</v>
      </c>
      <c r="F319" t="s">
        <v>8218</v>
      </c>
      <c r="G319" t="s">
        <v>8223</v>
      </c>
      <c r="H319" t="s">
        <v>8245</v>
      </c>
      <c r="I319">
        <v>1461823140</v>
      </c>
      <c r="J319">
        <v>1459411371</v>
      </c>
      <c r="K319" t="b">
        <v>0</v>
      </c>
      <c r="L319">
        <v>34</v>
      </c>
      <c r="M319" t="b">
        <v>1</v>
      </c>
      <c r="N319" t="s">
        <v>8269</v>
      </c>
      <c r="O319" s="10">
        <v>102</v>
      </c>
      <c r="P319">
        <v>99</v>
      </c>
      <c r="Q319" t="s">
        <v>8324</v>
      </c>
      <c r="R319" t="s">
        <v>8327</v>
      </c>
      <c r="S319" s="14">
        <v>42460.335312499999</v>
      </c>
      <c r="T319" s="14">
        <v>42488.249305555553</v>
      </c>
    </row>
    <row r="320" spans="1:20" ht="45" x14ac:dyDescent="0.25">
      <c r="A320">
        <v>3322</v>
      </c>
      <c r="B320" s="3" t="s">
        <v>3322</v>
      </c>
      <c r="C320" s="3" t="s">
        <v>7432</v>
      </c>
      <c r="D320" s="9">
        <v>3300</v>
      </c>
      <c r="E320" s="8">
        <v>3350</v>
      </c>
      <c r="F320" t="s">
        <v>8218</v>
      </c>
      <c r="G320" t="s">
        <v>8223</v>
      </c>
      <c r="H320" t="s">
        <v>8245</v>
      </c>
      <c r="I320">
        <v>1466567700</v>
      </c>
      <c r="J320">
        <v>1464653696</v>
      </c>
      <c r="K320" t="b">
        <v>0</v>
      </c>
      <c r="L320">
        <v>23</v>
      </c>
      <c r="M320" t="b">
        <v>1</v>
      </c>
      <c r="N320" t="s">
        <v>8269</v>
      </c>
      <c r="O320" s="10">
        <v>102</v>
      </c>
      <c r="P320">
        <v>145.65</v>
      </c>
      <c r="Q320" t="s">
        <v>8324</v>
      </c>
      <c r="R320" t="s">
        <v>8327</v>
      </c>
      <c r="S320" s="14">
        <v>42521.010370370372</v>
      </c>
      <c r="T320" s="14">
        <v>42543.163194444445</v>
      </c>
    </row>
    <row r="321" spans="1:20" ht="45" x14ac:dyDescent="0.25">
      <c r="A321">
        <v>3261</v>
      </c>
      <c r="B321" s="3" t="s">
        <v>3261</v>
      </c>
      <c r="C321" s="3" t="s">
        <v>7371</v>
      </c>
      <c r="D321" s="9">
        <v>3300</v>
      </c>
      <c r="E321" s="8">
        <v>3315</v>
      </c>
      <c r="F321" t="s">
        <v>8218</v>
      </c>
      <c r="G321" t="s">
        <v>8223</v>
      </c>
      <c r="H321" t="s">
        <v>8245</v>
      </c>
      <c r="I321">
        <v>1437067476</v>
      </c>
      <c r="J321">
        <v>1434475476</v>
      </c>
      <c r="K321" t="b">
        <v>1</v>
      </c>
      <c r="L321">
        <v>49</v>
      </c>
      <c r="M321" t="b">
        <v>1</v>
      </c>
      <c r="N321" t="s">
        <v>8269</v>
      </c>
      <c r="O321" s="10">
        <v>100</v>
      </c>
      <c r="P321">
        <v>67.650000000000006</v>
      </c>
      <c r="Q321" t="s">
        <v>8324</v>
      </c>
      <c r="R321" t="s">
        <v>8327</v>
      </c>
      <c r="S321" s="14">
        <v>42171.725416666668</v>
      </c>
      <c r="T321" s="14">
        <v>42201.725416666668</v>
      </c>
    </row>
    <row r="322" spans="1:20" ht="45" x14ac:dyDescent="0.25">
      <c r="A322">
        <v>3938</v>
      </c>
      <c r="B322" s="3" t="s">
        <v>3935</v>
      </c>
      <c r="C322" s="3" t="s">
        <v>8046</v>
      </c>
      <c r="D322" s="9">
        <v>3255</v>
      </c>
      <c r="E322" s="8">
        <v>397</v>
      </c>
      <c r="F322" t="s">
        <v>8220</v>
      </c>
      <c r="G322" t="s">
        <v>8223</v>
      </c>
      <c r="H322" t="s">
        <v>8245</v>
      </c>
      <c r="I322">
        <v>1435441454</v>
      </c>
      <c r="J322">
        <v>1432763054</v>
      </c>
      <c r="K322" t="b">
        <v>0</v>
      </c>
      <c r="L322">
        <v>5</v>
      </c>
      <c r="M322" t="b">
        <v>0</v>
      </c>
      <c r="N322" t="s">
        <v>8269</v>
      </c>
      <c r="O322" s="10">
        <v>12</v>
      </c>
      <c r="P322">
        <v>79.400000000000006</v>
      </c>
      <c r="Q322" t="s">
        <v>8324</v>
      </c>
      <c r="R322" t="s">
        <v>8327</v>
      </c>
      <c r="S322" s="14">
        <v>42151.905717592599</v>
      </c>
      <c r="T322" s="14">
        <v>42182.905717592599</v>
      </c>
    </row>
    <row r="323" spans="1:20" ht="45" x14ac:dyDescent="0.25">
      <c r="A323">
        <v>2971</v>
      </c>
      <c r="B323" s="3" t="s">
        <v>2971</v>
      </c>
      <c r="C323" s="3" t="s">
        <v>7081</v>
      </c>
      <c r="D323" s="9">
        <v>3200</v>
      </c>
      <c r="E323" s="8">
        <v>3205</v>
      </c>
      <c r="F323" t="s">
        <v>8218</v>
      </c>
      <c r="G323" t="s">
        <v>8223</v>
      </c>
      <c r="H323" t="s">
        <v>8245</v>
      </c>
      <c r="I323">
        <v>1409500078</v>
      </c>
      <c r="J323">
        <v>1406908078</v>
      </c>
      <c r="K323" t="b">
        <v>0</v>
      </c>
      <c r="L323">
        <v>43</v>
      </c>
      <c r="M323" t="b">
        <v>1</v>
      </c>
      <c r="N323" t="s">
        <v>8269</v>
      </c>
      <c r="O323" s="10">
        <v>100</v>
      </c>
      <c r="P323">
        <v>74.53</v>
      </c>
      <c r="Q323" t="s">
        <v>8324</v>
      </c>
      <c r="R323" t="s">
        <v>8327</v>
      </c>
      <c r="S323" s="14">
        <v>41852.658310185187</v>
      </c>
      <c r="T323" s="14">
        <v>41882.658310185187</v>
      </c>
    </row>
    <row r="324" spans="1:20" ht="30" x14ac:dyDescent="0.25">
      <c r="A324">
        <v>3223</v>
      </c>
      <c r="B324" s="3" t="s">
        <v>3223</v>
      </c>
      <c r="C324" s="3" t="s">
        <v>7333</v>
      </c>
      <c r="D324" s="9">
        <v>3100</v>
      </c>
      <c r="E324" s="8">
        <v>3395</v>
      </c>
      <c r="F324" t="s">
        <v>8218</v>
      </c>
      <c r="G324" t="s">
        <v>8223</v>
      </c>
      <c r="H324" t="s">
        <v>8245</v>
      </c>
      <c r="I324">
        <v>1440100976</v>
      </c>
      <c r="J324">
        <v>1437508976</v>
      </c>
      <c r="K324" t="b">
        <v>1</v>
      </c>
      <c r="L324">
        <v>74</v>
      </c>
      <c r="M324" t="b">
        <v>1</v>
      </c>
      <c r="N324" t="s">
        <v>8269</v>
      </c>
      <c r="O324" s="10">
        <v>110</v>
      </c>
      <c r="P324">
        <v>45.88</v>
      </c>
      <c r="Q324" t="s">
        <v>8324</v>
      </c>
      <c r="R324" t="s">
        <v>8327</v>
      </c>
      <c r="S324" s="14">
        <v>42206.835370370376</v>
      </c>
      <c r="T324" s="14">
        <v>42236.835370370376</v>
      </c>
    </row>
    <row r="325" spans="1:20" ht="45" x14ac:dyDescent="0.25">
      <c r="A325">
        <v>3153</v>
      </c>
      <c r="B325" s="3" t="s">
        <v>3153</v>
      </c>
      <c r="C325" s="3" t="s">
        <v>7263</v>
      </c>
      <c r="D325" s="9">
        <v>3000</v>
      </c>
      <c r="E325" s="8">
        <v>10067.5</v>
      </c>
      <c r="F325" t="s">
        <v>8218</v>
      </c>
      <c r="G325" t="s">
        <v>8223</v>
      </c>
      <c r="H325" t="s">
        <v>8245</v>
      </c>
      <c r="I325">
        <v>1304225940</v>
      </c>
      <c r="J325">
        <v>1301542937</v>
      </c>
      <c r="K325" t="b">
        <v>1</v>
      </c>
      <c r="L325">
        <v>241</v>
      </c>
      <c r="M325" t="b">
        <v>1</v>
      </c>
      <c r="N325" t="s">
        <v>8269</v>
      </c>
      <c r="O325" s="10">
        <v>336</v>
      </c>
      <c r="P325">
        <v>41.77</v>
      </c>
      <c r="Q325" t="s">
        <v>8324</v>
      </c>
      <c r="R325" t="s">
        <v>8327</v>
      </c>
      <c r="S325" s="14">
        <v>40633.154363425929</v>
      </c>
      <c r="T325" s="14">
        <v>40664.207638888889</v>
      </c>
    </row>
    <row r="326" spans="1:20" ht="45" x14ac:dyDescent="0.25">
      <c r="A326">
        <v>3456</v>
      </c>
      <c r="B326" s="3" t="s">
        <v>3455</v>
      </c>
      <c r="C326" s="3" t="s">
        <v>7566</v>
      </c>
      <c r="D326" s="9">
        <v>3000</v>
      </c>
      <c r="E326" s="8">
        <v>5739</v>
      </c>
      <c r="F326" t="s">
        <v>8218</v>
      </c>
      <c r="G326" t="s">
        <v>8223</v>
      </c>
      <c r="H326" t="s">
        <v>8245</v>
      </c>
      <c r="I326">
        <v>1406876340</v>
      </c>
      <c r="J326">
        <v>1404190567</v>
      </c>
      <c r="K326" t="b">
        <v>0</v>
      </c>
      <c r="L326">
        <v>16</v>
      </c>
      <c r="M326" t="b">
        <v>1</v>
      </c>
      <c r="N326" t="s">
        <v>8269</v>
      </c>
      <c r="O326" s="10">
        <v>191</v>
      </c>
      <c r="P326">
        <v>358.69</v>
      </c>
      <c r="Q326" t="s">
        <v>8324</v>
      </c>
      <c r="R326" t="s">
        <v>8327</v>
      </c>
      <c r="S326" s="14">
        <v>41821.205636574072</v>
      </c>
      <c r="T326" s="14">
        <v>41852.290972222225</v>
      </c>
    </row>
    <row r="327" spans="1:20" ht="45" x14ac:dyDescent="0.25">
      <c r="A327">
        <v>3486</v>
      </c>
      <c r="B327" s="3" t="s">
        <v>3485</v>
      </c>
      <c r="C327" s="3" t="s">
        <v>7596</v>
      </c>
      <c r="D327" s="9">
        <v>3000</v>
      </c>
      <c r="E327" s="8">
        <v>4656</v>
      </c>
      <c r="F327" t="s">
        <v>8218</v>
      </c>
      <c r="G327" t="s">
        <v>8223</v>
      </c>
      <c r="H327" t="s">
        <v>8245</v>
      </c>
      <c r="I327">
        <v>1433314740</v>
      </c>
      <c r="J327">
        <v>1430600401</v>
      </c>
      <c r="K327" t="b">
        <v>0</v>
      </c>
      <c r="L327">
        <v>56</v>
      </c>
      <c r="M327" t="b">
        <v>1</v>
      </c>
      <c r="N327" t="s">
        <v>8269</v>
      </c>
      <c r="O327" s="10">
        <v>155</v>
      </c>
      <c r="P327">
        <v>83.14</v>
      </c>
      <c r="Q327" t="s">
        <v>8324</v>
      </c>
      <c r="R327" t="s">
        <v>8327</v>
      </c>
      <c r="S327" s="14">
        <v>42126.87501157407</v>
      </c>
      <c r="T327" s="14">
        <v>42158.290972222225</v>
      </c>
    </row>
    <row r="328" spans="1:20" ht="45" x14ac:dyDescent="0.25">
      <c r="A328">
        <v>1291</v>
      </c>
      <c r="B328" s="3" t="s">
        <v>1292</v>
      </c>
      <c r="C328" s="3" t="s">
        <v>5401</v>
      </c>
      <c r="D328" s="9">
        <v>3000</v>
      </c>
      <c r="E328" s="8">
        <v>4371</v>
      </c>
      <c r="F328" t="s">
        <v>8218</v>
      </c>
      <c r="G328" t="s">
        <v>8223</v>
      </c>
      <c r="H328" t="s">
        <v>8245</v>
      </c>
      <c r="I328">
        <v>1428390000</v>
      </c>
      <c r="J328">
        <v>1425224391</v>
      </c>
      <c r="K328" t="b">
        <v>0</v>
      </c>
      <c r="L328">
        <v>42</v>
      </c>
      <c r="M328" t="b">
        <v>1</v>
      </c>
      <c r="N328" t="s">
        <v>8269</v>
      </c>
      <c r="O328" s="10">
        <v>146</v>
      </c>
      <c r="P328">
        <v>104.07</v>
      </c>
      <c r="Q328" t="s">
        <v>8324</v>
      </c>
      <c r="R328" t="s">
        <v>8327</v>
      </c>
      <c r="S328" s="14">
        <v>42064.652673611112</v>
      </c>
      <c r="T328" s="14">
        <v>42101.291666666672</v>
      </c>
    </row>
    <row r="329" spans="1:20" ht="45" x14ac:dyDescent="0.25">
      <c r="A329">
        <v>3682</v>
      </c>
      <c r="B329" s="3" t="s">
        <v>3679</v>
      </c>
      <c r="C329" s="3" t="s">
        <v>7792</v>
      </c>
      <c r="D329" s="9">
        <v>3000</v>
      </c>
      <c r="E329" s="8">
        <v>4176</v>
      </c>
      <c r="F329" t="s">
        <v>8218</v>
      </c>
      <c r="G329" t="s">
        <v>8223</v>
      </c>
      <c r="H329" t="s">
        <v>8245</v>
      </c>
      <c r="I329">
        <v>1402901940</v>
      </c>
      <c r="J329">
        <v>1399998418</v>
      </c>
      <c r="K329" t="b">
        <v>0</v>
      </c>
      <c r="L329">
        <v>67</v>
      </c>
      <c r="M329" t="b">
        <v>1</v>
      </c>
      <c r="N329" t="s">
        <v>8269</v>
      </c>
      <c r="O329" s="10">
        <v>139</v>
      </c>
      <c r="P329">
        <v>62.33</v>
      </c>
      <c r="Q329" t="s">
        <v>8324</v>
      </c>
      <c r="R329" t="s">
        <v>8327</v>
      </c>
      <c r="S329" s="14">
        <v>41772.685393518521</v>
      </c>
      <c r="T329" s="14">
        <v>41806.290972222225</v>
      </c>
    </row>
    <row r="330" spans="1:20" ht="45" x14ac:dyDescent="0.25">
      <c r="A330">
        <v>3340</v>
      </c>
      <c r="B330" s="3" t="s">
        <v>3340</v>
      </c>
      <c r="C330" s="3" t="s">
        <v>7450</v>
      </c>
      <c r="D330" s="9">
        <v>3000</v>
      </c>
      <c r="E330" s="8">
        <v>4145</v>
      </c>
      <c r="F330" t="s">
        <v>8218</v>
      </c>
      <c r="G330" t="s">
        <v>8223</v>
      </c>
      <c r="H330" t="s">
        <v>8245</v>
      </c>
      <c r="I330">
        <v>1481066554</v>
      </c>
      <c r="J330">
        <v>1478906554</v>
      </c>
      <c r="K330" t="b">
        <v>0</v>
      </c>
      <c r="L330">
        <v>38</v>
      </c>
      <c r="M330" t="b">
        <v>1</v>
      </c>
      <c r="N330" t="s">
        <v>8269</v>
      </c>
      <c r="O330" s="10">
        <v>138</v>
      </c>
      <c r="P330">
        <v>109.08</v>
      </c>
      <c r="Q330" t="s">
        <v>8324</v>
      </c>
      <c r="R330" t="s">
        <v>8327</v>
      </c>
      <c r="S330" s="14">
        <v>42685.974004629628</v>
      </c>
      <c r="T330" s="14">
        <v>42710.974004629628</v>
      </c>
    </row>
    <row r="331" spans="1:20" ht="30" x14ac:dyDescent="0.25">
      <c r="A331">
        <v>3300</v>
      </c>
      <c r="B331" s="3" t="s">
        <v>3300</v>
      </c>
      <c r="C331" s="3" t="s">
        <v>7410</v>
      </c>
      <c r="D331" s="9">
        <v>3000</v>
      </c>
      <c r="E331" s="8">
        <v>4085</v>
      </c>
      <c r="F331" t="s">
        <v>8218</v>
      </c>
      <c r="G331" t="s">
        <v>8223</v>
      </c>
      <c r="H331" t="s">
        <v>8245</v>
      </c>
      <c r="I331">
        <v>1430329862</v>
      </c>
      <c r="J331">
        <v>1428515462</v>
      </c>
      <c r="K331" t="b">
        <v>0</v>
      </c>
      <c r="L331">
        <v>88</v>
      </c>
      <c r="M331" t="b">
        <v>1</v>
      </c>
      <c r="N331" t="s">
        <v>8269</v>
      </c>
      <c r="O331" s="10">
        <v>136</v>
      </c>
      <c r="P331">
        <v>46.42</v>
      </c>
      <c r="Q331" t="s">
        <v>8324</v>
      </c>
      <c r="R331" t="s">
        <v>8327</v>
      </c>
      <c r="S331" s="14">
        <v>42102.743773148148</v>
      </c>
      <c r="T331" s="14">
        <v>42123.743773148148</v>
      </c>
    </row>
    <row r="332" spans="1:20" ht="45" x14ac:dyDescent="0.25">
      <c r="A332">
        <v>1300</v>
      </c>
      <c r="B332" s="3" t="s">
        <v>1301</v>
      </c>
      <c r="C332" s="3" t="s">
        <v>5410</v>
      </c>
      <c r="D332" s="9">
        <v>3000</v>
      </c>
      <c r="E332" s="8">
        <v>4050</v>
      </c>
      <c r="F332" t="s">
        <v>8218</v>
      </c>
      <c r="G332" t="s">
        <v>8223</v>
      </c>
      <c r="H332" t="s">
        <v>8245</v>
      </c>
      <c r="I332">
        <v>1464807420</v>
      </c>
      <c r="J332">
        <v>1461427938</v>
      </c>
      <c r="K332" t="b">
        <v>0</v>
      </c>
      <c r="L332">
        <v>24</v>
      </c>
      <c r="M332" t="b">
        <v>1</v>
      </c>
      <c r="N332" t="s">
        <v>8269</v>
      </c>
      <c r="O332" s="10">
        <v>135</v>
      </c>
      <c r="P332">
        <v>168.75</v>
      </c>
      <c r="Q332" t="s">
        <v>8324</v>
      </c>
      <c r="R332" t="s">
        <v>8327</v>
      </c>
      <c r="S332" s="14">
        <v>42483.675208333334</v>
      </c>
      <c r="T332" s="14">
        <v>42522.789583333331</v>
      </c>
    </row>
    <row r="333" spans="1:20" ht="45" x14ac:dyDescent="0.25">
      <c r="A333">
        <v>3301</v>
      </c>
      <c r="B333" s="3" t="s">
        <v>3301</v>
      </c>
      <c r="C333" s="3" t="s">
        <v>7411</v>
      </c>
      <c r="D333" s="9">
        <v>3000</v>
      </c>
      <c r="E333" s="8">
        <v>4004</v>
      </c>
      <c r="F333" t="s">
        <v>8218</v>
      </c>
      <c r="G333" t="s">
        <v>8223</v>
      </c>
      <c r="H333" t="s">
        <v>8245</v>
      </c>
      <c r="I333">
        <v>1470034740</v>
      </c>
      <c r="J333">
        <v>1466185176</v>
      </c>
      <c r="K333" t="b">
        <v>0</v>
      </c>
      <c r="L333">
        <v>70</v>
      </c>
      <c r="M333" t="b">
        <v>1</v>
      </c>
      <c r="N333" t="s">
        <v>8269</v>
      </c>
      <c r="O333" s="10">
        <v>133</v>
      </c>
      <c r="P333">
        <v>57.2</v>
      </c>
      <c r="Q333" t="s">
        <v>8324</v>
      </c>
      <c r="R333" t="s">
        <v>8327</v>
      </c>
      <c r="S333" s="14">
        <v>42538.73583333334</v>
      </c>
      <c r="T333" s="14">
        <v>42583.290972222225</v>
      </c>
    </row>
    <row r="334" spans="1:20" ht="45" x14ac:dyDescent="0.25">
      <c r="A334">
        <v>3210</v>
      </c>
      <c r="B334" s="3" t="s">
        <v>3210</v>
      </c>
      <c r="C334" s="3" t="s">
        <v>7320</v>
      </c>
      <c r="D334" s="9">
        <v>3000</v>
      </c>
      <c r="E334" s="8">
        <v>3773</v>
      </c>
      <c r="F334" t="s">
        <v>8218</v>
      </c>
      <c r="G334" t="s">
        <v>8223</v>
      </c>
      <c r="H334" t="s">
        <v>8245</v>
      </c>
      <c r="I334">
        <v>1338523140</v>
      </c>
      <c r="J334">
        <v>1334442519</v>
      </c>
      <c r="K334" t="b">
        <v>1</v>
      </c>
      <c r="L334">
        <v>60</v>
      </c>
      <c r="M334" t="b">
        <v>1</v>
      </c>
      <c r="N334" t="s">
        <v>8269</v>
      </c>
      <c r="O334" s="10">
        <v>126</v>
      </c>
      <c r="P334">
        <v>62.88</v>
      </c>
      <c r="Q334" t="s">
        <v>8324</v>
      </c>
      <c r="R334" t="s">
        <v>8327</v>
      </c>
      <c r="S334" s="14">
        <v>41013.936562499999</v>
      </c>
      <c r="T334" s="14">
        <v>41061.165972222225</v>
      </c>
    </row>
    <row r="335" spans="1:20" ht="45" x14ac:dyDescent="0.25">
      <c r="A335">
        <v>3496</v>
      </c>
      <c r="B335" s="3" t="s">
        <v>3495</v>
      </c>
      <c r="C335" s="3" t="s">
        <v>7606</v>
      </c>
      <c r="D335" s="9">
        <v>3000</v>
      </c>
      <c r="E335" s="8">
        <v>3732</v>
      </c>
      <c r="F335" t="s">
        <v>8218</v>
      </c>
      <c r="G335" t="s">
        <v>8223</v>
      </c>
      <c r="H335" t="s">
        <v>8245</v>
      </c>
      <c r="I335">
        <v>1473625166</v>
      </c>
      <c r="J335">
        <v>1470169166</v>
      </c>
      <c r="K335" t="b">
        <v>0</v>
      </c>
      <c r="L335">
        <v>78</v>
      </c>
      <c r="M335" t="b">
        <v>1</v>
      </c>
      <c r="N335" t="s">
        <v>8269</v>
      </c>
      <c r="O335" s="10">
        <v>124</v>
      </c>
      <c r="P335">
        <v>47.85</v>
      </c>
      <c r="Q335" t="s">
        <v>8324</v>
      </c>
      <c r="R335" t="s">
        <v>8327</v>
      </c>
      <c r="S335" s="14">
        <v>42584.846828703703</v>
      </c>
      <c r="T335" s="14">
        <v>42624.846828703703</v>
      </c>
    </row>
    <row r="336" spans="1:20" ht="45" x14ac:dyDescent="0.25">
      <c r="A336">
        <v>3488</v>
      </c>
      <c r="B336" s="3" t="s">
        <v>3487</v>
      </c>
      <c r="C336" s="3" t="s">
        <v>7598</v>
      </c>
      <c r="D336" s="9">
        <v>3000</v>
      </c>
      <c r="E336" s="8">
        <v>3636</v>
      </c>
      <c r="F336" t="s">
        <v>8218</v>
      </c>
      <c r="G336" t="s">
        <v>8223</v>
      </c>
      <c r="H336" t="s">
        <v>8245</v>
      </c>
      <c r="I336">
        <v>1429286400</v>
      </c>
      <c r="J336">
        <v>1427221560</v>
      </c>
      <c r="K336" t="b">
        <v>0</v>
      </c>
      <c r="L336">
        <v>29</v>
      </c>
      <c r="M336" t="b">
        <v>1</v>
      </c>
      <c r="N336" t="s">
        <v>8269</v>
      </c>
      <c r="O336" s="10">
        <v>121</v>
      </c>
      <c r="P336">
        <v>125.38</v>
      </c>
      <c r="Q336" t="s">
        <v>8324</v>
      </c>
      <c r="R336" t="s">
        <v>8327</v>
      </c>
      <c r="S336" s="14">
        <v>42087.768055555556</v>
      </c>
      <c r="T336" s="14">
        <v>42111.666666666672</v>
      </c>
    </row>
    <row r="337" spans="1:20" ht="45" x14ac:dyDescent="0.25">
      <c r="A337">
        <v>3689</v>
      </c>
      <c r="B337" s="3" t="s">
        <v>3686</v>
      </c>
      <c r="C337" s="3" t="s">
        <v>7799</v>
      </c>
      <c r="D337" s="9">
        <v>3000</v>
      </c>
      <c r="E337" s="8">
        <v>3550</v>
      </c>
      <c r="F337" t="s">
        <v>8218</v>
      </c>
      <c r="G337" t="s">
        <v>8223</v>
      </c>
      <c r="H337" t="s">
        <v>8245</v>
      </c>
      <c r="I337">
        <v>1434925500</v>
      </c>
      <c r="J337">
        <v>1432410639</v>
      </c>
      <c r="K337" t="b">
        <v>0</v>
      </c>
      <c r="L337">
        <v>62</v>
      </c>
      <c r="M337" t="b">
        <v>1</v>
      </c>
      <c r="N337" t="s">
        <v>8269</v>
      </c>
      <c r="O337" s="10">
        <v>118</v>
      </c>
      <c r="P337">
        <v>57.26</v>
      </c>
      <c r="Q337" t="s">
        <v>8324</v>
      </c>
      <c r="R337" t="s">
        <v>8327</v>
      </c>
      <c r="S337" s="14">
        <v>42147.826840277776</v>
      </c>
      <c r="T337" s="14">
        <v>42176.934027777781</v>
      </c>
    </row>
    <row r="338" spans="1:20" ht="45" x14ac:dyDescent="0.25">
      <c r="A338">
        <v>3387</v>
      </c>
      <c r="B338" s="3" t="s">
        <v>3386</v>
      </c>
      <c r="C338" s="3" t="s">
        <v>7497</v>
      </c>
      <c r="D338" s="9">
        <v>3000</v>
      </c>
      <c r="E338" s="8">
        <v>3506</v>
      </c>
      <c r="F338" t="s">
        <v>8218</v>
      </c>
      <c r="G338" t="s">
        <v>8223</v>
      </c>
      <c r="H338" t="s">
        <v>8245</v>
      </c>
      <c r="I338">
        <v>1418581088</v>
      </c>
      <c r="J338">
        <v>1415125088</v>
      </c>
      <c r="K338" t="b">
        <v>0</v>
      </c>
      <c r="L338">
        <v>35</v>
      </c>
      <c r="M338" t="b">
        <v>1</v>
      </c>
      <c r="N338" t="s">
        <v>8269</v>
      </c>
      <c r="O338" s="10">
        <v>117</v>
      </c>
      <c r="P338">
        <v>100.17</v>
      </c>
      <c r="Q338" t="s">
        <v>8324</v>
      </c>
      <c r="R338" t="s">
        <v>8327</v>
      </c>
      <c r="S338" s="14">
        <v>41947.762592592589</v>
      </c>
      <c r="T338" s="14">
        <v>41987.762592592597</v>
      </c>
    </row>
    <row r="339" spans="1:20" ht="45" x14ac:dyDescent="0.25">
      <c r="A339">
        <v>3299</v>
      </c>
      <c r="B339" s="3" t="s">
        <v>3299</v>
      </c>
      <c r="C339" s="3" t="s">
        <v>7409</v>
      </c>
      <c r="D339" s="9">
        <v>3000</v>
      </c>
      <c r="E339" s="8">
        <v>3486</v>
      </c>
      <c r="F339" t="s">
        <v>8218</v>
      </c>
      <c r="G339" t="s">
        <v>8223</v>
      </c>
      <c r="H339" t="s">
        <v>8245</v>
      </c>
      <c r="I339">
        <v>1444860063</v>
      </c>
      <c r="J339">
        <v>1442268063</v>
      </c>
      <c r="K339" t="b">
        <v>0</v>
      </c>
      <c r="L339">
        <v>63</v>
      </c>
      <c r="M339" t="b">
        <v>1</v>
      </c>
      <c r="N339" t="s">
        <v>8269</v>
      </c>
      <c r="O339" s="10">
        <v>116</v>
      </c>
      <c r="P339">
        <v>55.33</v>
      </c>
      <c r="Q339" t="s">
        <v>8324</v>
      </c>
      <c r="R339" t="s">
        <v>8327</v>
      </c>
      <c r="S339" s="14">
        <v>42261.917395833334</v>
      </c>
      <c r="T339" s="14">
        <v>42291.917395833334</v>
      </c>
    </row>
    <row r="340" spans="1:20" ht="30" x14ac:dyDescent="0.25">
      <c r="A340">
        <v>3167</v>
      </c>
      <c r="B340" s="3" t="s">
        <v>3167</v>
      </c>
      <c r="C340" s="3" t="s">
        <v>7277</v>
      </c>
      <c r="D340" s="9">
        <v>3000</v>
      </c>
      <c r="E340" s="8">
        <v>3485</v>
      </c>
      <c r="F340" t="s">
        <v>8218</v>
      </c>
      <c r="G340" t="s">
        <v>8223</v>
      </c>
      <c r="H340" t="s">
        <v>8245</v>
      </c>
      <c r="I340">
        <v>1406952781</v>
      </c>
      <c r="J340">
        <v>1405743181</v>
      </c>
      <c r="K340" t="b">
        <v>1</v>
      </c>
      <c r="L340">
        <v>55</v>
      </c>
      <c r="M340" t="b">
        <v>1</v>
      </c>
      <c r="N340" t="s">
        <v>8269</v>
      </c>
      <c r="O340" s="10">
        <v>116</v>
      </c>
      <c r="P340">
        <v>63.36</v>
      </c>
      <c r="Q340" t="s">
        <v>8324</v>
      </c>
      <c r="R340" t="s">
        <v>8327</v>
      </c>
      <c r="S340" s="14">
        <v>41839.175706018519</v>
      </c>
      <c r="T340" s="14">
        <v>41853.175706018519</v>
      </c>
    </row>
    <row r="341" spans="1:20" ht="30" x14ac:dyDescent="0.25">
      <c r="A341">
        <v>522</v>
      </c>
      <c r="B341" s="3" t="s">
        <v>523</v>
      </c>
      <c r="C341" s="3" t="s">
        <v>4632</v>
      </c>
      <c r="D341" s="9">
        <v>3000</v>
      </c>
      <c r="E341" s="8">
        <v>3440</v>
      </c>
      <c r="F341" t="s">
        <v>8218</v>
      </c>
      <c r="G341" t="s">
        <v>8223</v>
      </c>
      <c r="H341" t="s">
        <v>8245</v>
      </c>
      <c r="I341">
        <v>1458518325</v>
      </c>
      <c r="J341">
        <v>1456793925</v>
      </c>
      <c r="K341" t="b">
        <v>0</v>
      </c>
      <c r="L341">
        <v>31</v>
      </c>
      <c r="M341" t="b">
        <v>1</v>
      </c>
      <c r="N341" t="s">
        <v>8269</v>
      </c>
      <c r="O341" s="10">
        <v>115</v>
      </c>
      <c r="P341">
        <v>110.97</v>
      </c>
      <c r="Q341" t="s">
        <v>8324</v>
      </c>
      <c r="R341" t="s">
        <v>8327</v>
      </c>
      <c r="S341" s="14">
        <v>42430.040798611109</v>
      </c>
      <c r="T341" s="14">
        <v>42449.999131944445</v>
      </c>
    </row>
    <row r="342" spans="1:20" ht="45" x14ac:dyDescent="0.25">
      <c r="A342">
        <v>2977</v>
      </c>
      <c r="B342" s="3" t="s">
        <v>2977</v>
      </c>
      <c r="C342" s="3" t="s">
        <v>7087</v>
      </c>
      <c r="D342" s="9">
        <v>3000</v>
      </c>
      <c r="E342" s="8">
        <v>3407</v>
      </c>
      <c r="F342" t="s">
        <v>8218</v>
      </c>
      <c r="G342" t="s">
        <v>8223</v>
      </c>
      <c r="H342" t="s">
        <v>8245</v>
      </c>
      <c r="I342">
        <v>1427076840</v>
      </c>
      <c r="J342">
        <v>1421960934</v>
      </c>
      <c r="K342" t="b">
        <v>0</v>
      </c>
      <c r="L342">
        <v>30</v>
      </c>
      <c r="M342" t="b">
        <v>1</v>
      </c>
      <c r="N342" t="s">
        <v>8269</v>
      </c>
      <c r="O342" s="10">
        <v>114</v>
      </c>
      <c r="P342">
        <v>113.57</v>
      </c>
      <c r="Q342" t="s">
        <v>8324</v>
      </c>
      <c r="R342" t="s">
        <v>8327</v>
      </c>
      <c r="S342" s="14">
        <v>42026.88118055556</v>
      </c>
      <c r="T342" s="14">
        <v>42086.093055555553</v>
      </c>
    </row>
    <row r="343" spans="1:20" ht="45" x14ac:dyDescent="0.25">
      <c r="A343">
        <v>3604</v>
      </c>
      <c r="B343" s="3" t="s">
        <v>3603</v>
      </c>
      <c r="C343" s="3" t="s">
        <v>7714</v>
      </c>
      <c r="D343" s="9">
        <v>3000</v>
      </c>
      <c r="E343" s="8">
        <v>3385</v>
      </c>
      <c r="F343" t="s">
        <v>8218</v>
      </c>
      <c r="G343" t="s">
        <v>8223</v>
      </c>
      <c r="H343" t="s">
        <v>8245</v>
      </c>
      <c r="I343">
        <v>1461913140</v>
      </c>
      <c r="J343">
        <v>1461370956</v>
      </c>
      <c r="K343" t="b">
        <v>0</v>
      </c>
      <c r="L343">
        <v>69</v>
      </c>
      <c r="M343" t="b">
        <v>1</v>
      </c>
      <c r="N343" t="s">
        <v>8269</v>
      </c>
      <c r="O343" s="10">
        <v>113</v>
      </c>
      <c r="P343">
        <v>49.06</v>
      </c>
      <c r="Q343" t="s">
        <v>8324</v>
      </c>
      <c r="R343" t="s">
        <v>8327</v>
      </c>
      <c r="S343" s="14">
        <v>42483.015694444446</v>
      </c>
      <c r="T343" s="14">
        <v>42489.290972222225</v>
      </c>
    </row>
    <row r="344" spans="1:20" ht="30" x14ac:dyDescent="0.25">
      <c r="A344">
        <v>3680</v>
      </c>
      <c r="B344" s="3" t="s">
        <v>3677</v>
      </c>
      <c r="C344" s="3" t="s">
        <v>7790</v>
      </c>
      <c r="D344" s="9">
        <v>3000</v>
      </c>
      <c r="E344" s="8">
        <v>3383</v>
      </c>
      <c r="F344" t="s">
        <v>8218</v>
      </c>
      <c r="G344" t="s">
        <v>8223</v>
      </c>
      <c r="H344" t="s">
        <v>8245</v>
      </c>
      <c r="I344">
        <v>1475664834</v>
      </c>
      <c r="J344">
        <v>1473850434</v>
      </c>
      <c r="K344" t="b">
        <v>0</v>
      </c>
      <c r="L344">
        <v>34</v>
      </c>
      <c r="M344" t="b">
        <v>1</v>
      </c>
      <c r="N344" t="s">
        <v>8269</v>
      </c>
      <c r="O344" s="10">
        <v>113</v>
      </c>
      <c r="P344">
        <v>99.5</v>
      </c>
      <c r="Q344" t="s">
        <v>8324</v>
      </c>
      <c r="R344" t="s">
        <v>8327</v>
      </c>
      <c r="S344" s="14">
        <v>42627.454097222217</v>
      </c>
      <c r="T344" s="14">
        <v>42648.454097222217</v>
      </c>
    </row>
    <row r="345" spans="1:20" ht="45" x14ac:dyDescent="0.25">
      <c r="A345">
        <v>3661</v>
      </c>
      <c r="B345" s="3" t="s">
        <v>3658</v>
      </c>
      <c r="C345" s="3" t="s">
        <v>7771</v>
      </c>
      <c r="D345" s="9">
        <v>3000</v>
      </c>
      <c r="E345" s="8">
        <v>3330</v>
      </c>
      <c r="F345" t="s">
        <v>8218</v>
      </c>
      <c r="G345" t="s">
        <v>8223</v>
      </c>
      <c r="H345" t="s">
        <v>8245</v>
      </c>
      <c r="I345">
        <v>1460260800</v>
      </c>
      <c r="J345">
        <v>1458336672</v>
      </c>
      <c r="K345" t="b">
        <v>0</v>
      </c>
      <c r="L345">
        <v>36</v>
      </c>
      <c r="M345" t="b">
        <v>1</v>
      </c>
      <c r="N345" t="s">
        <v>8269</v>
      </c>
      <c r="O345" s="10">
        <v>111</v>
      </c>
      <c r="P345">
        <v>92.5</v>
      </c>
      <c r="Q345" t="s">
        <v>8324</v>
      </c>
      <c r="R345" t="s">
        <v>8327</v>
      </c>
      <c r="S345" s="14">
        <v>42447.896666666667</v>
      </c>
      <c r="T345" s="14">
        <v>42470.166666666672</v>
      </c>
    </row>
    <row r="346" spans="1:20" ht="30" x14ac:dyDescent="0.25">
      <c r="A346">
        <v>2831</v>
      </c>
      <c r="B346" s="3" t="s">
        <v>2831</v>
      </c>
      <c r="C346" s="3" t="s">
        <v>6941</v>
      </c>
      <c r="D346" s="9">
        <v>3000</v>
      </c>
      <c r="E346" s="8">
        <v>3320</v>
      </c>
      <c r="F346" t="s">
        <v>8218</v>
      </c>
      <c r="G346" t="s">
        <v>8223</v>
      </c>
      <c r="H346" t="s">
        <v>8245</v>
      </c>
      <c r="I346">
        <v>1437076070</v>
      </c>
      <c r="J346">
        <v>1434484070</v>
      </c>
      <c r="K346" t="b">
        <v>0</v>
      </c>
      <c r="L346">
        <v>52</v>
      </c>
      <c r="M346" t="b">
        <v>1</v>
      </c>
      <c r="N346" t="s">
        <v>8269</v>
      </c>
      <c r="O346" s="10">
        <v>111</v>
      </c>
      <c r="P346">
        <v>63.85</v>
      </c>
      <c r="Q346" t="s">
        <v>8324</v>
      </c>
      <c r="R346" t="s">
        <v>8327</v>
      </c>
      <c r="S346" s="14">
        <v>42171.824884259258</v>
      </c>
      <c r="T346" s="14">
        <v>42201.824884259258</v>
      </c>
    </row>
    <row r="347" spans="1:20" ht="45" x14ac:dyDescent="0.25">
      <c r="A347">
        <v>3593</v>
      </c>
      <c r="B347" s="3" t="s">
        <v>3592</v>
      </c>
      <c r="C347" s="3" t="s">
        <v>7703</v>
      </c>
      <c r="D347" s="9">
        <v>3000</v>
      </c>
      <c r="E347" s="8">
        <v>3319</v>
      </c>
      <c r="F347" t="s">
        <v>8218</v>
      </c>
      <c r="G347" t="s">
        <v>8223</v>
      </c>
      <c r="H347" t="s">
        <v>8245</v>
      </c>
      <c r="I347">
        <v>1420489560</v>
      </c>
      <c r="J347">
        <v>1417469639</v>
      </c>
      <c r="K347" t="b">
        <v>0</v>
      </c>
      <c r="L347">
        <v>43</v>
      </c>
      <c r="M347" t="b">
        <v>1</v>
      </c>
      <c r="N347" t="s">
        <v>8269</v>
      </c>
      <c r="O347" s="10">
        <v>111</v>
      </c>
      <c r="P347">
        <v>77.19</v>
      </c>
      <c r="Q347" t="s">
        <v>8324</v>
      </c>
      <c r="R347" t="s">
        <v>8327</v>
      </c>
      <c r="S347" s="14">
        <v>41974.898599537039</v>
      </c>
      <c r="T347" s="14">
        <v>42009.851388888885</v>
      </c>
    </row>
    <row r="348" spans="1:20" ht="45" x14ac:dyDescent="0.25">
      <c r="A348">
        <v>3621</v>
      </c>
      <c r="B348" s="3" t="s">
        <v>3619</v>
      </c>
      <c r="C348" s="3" t="s">
        <v>7731</v>
      </c>
      <c r="D348" s="9">
        <v>3000</v>
      </c>
      <c r="E348" s="8">
        <v>3292</v>
      </c>
      <c r="F348" t="s">
        <v>8218</v>
      </c>
      <c r="G348" t="s">
        <v>8223</v>
      </c>
      <c r="H348" t="s">
        <v>8245</v>
      </c>
      <c r="I348">
        <v>1475269200</v>
      </c>
      <c r="J348">
        <v>1473200844</v>
      </c>
      <c r="K348" t="b">
        <v>0</v>
      </c>
      <c r="L348">
        <v>70</v>
      </c>
      <c r="M348" t="b">
        <v>1</v>
      </c>
      <c r="N348" t="s">
        <v>8269</v>
      </c>
      <c r="O348" s="10">
        <v>110</v>
      </c>
      <c r="P348">
        <v>47.03</v>
      </c>
      <c r="Q348" t="s">
        <v>8324</v>
      </c>
      <c r="R348" t="s">
        <v>8327</v>
      </c>
      <c r="S348" s="14">
        <v>42619.935694444444</v>
      </c>
      <c r="T348" s="14">
        <v>42643.875</v>
      </c>
    </row>
    <row r="349" spans="1:20" ht="30" x14ac:dyDescent="0.25">
      <c r="A349">
        <v>2980</v>
      </c>
      <c r="B349" s="3" t="s">
        <v>2980</v>
      </c>
      <c r="C349" s="3" t="s">
        <v>7090</v>
      </c>
      <c r="D349" s="9">
        <v>3000</v>
      </c>
      <c r="E349" s="8">
        <v>3275</v>
      </c>
      <c r="F349" t="s">
        <v>8218</v>
      </c>
      <c r="G349" t="s">
        <v>8223</v>
      </c>
      <c r="H349" t="s">
        <v>8245</v>
      </c>
      <c r="I349">
        <v>1440381600</v>
      </c>
      <c r="J349">
        <v>1438639130</v>
      </c>
      <c r="K349" t="b">
        <v>0</v>
      </c>
      <c r="L349">
        <v>24</v>
      </c>
      <c r="M349" t="b">
        <v>1</v>
      </c>
      <c r="N349" t="s">
        <v>8269</v>
      </c>
      <c r="O349" s="10">
        <v>109</v>
      </c>
      <c r="P349">
        <v>136.46</v>
      </c>
      <c r="Q349" t="s">
        <v>8324</v>
      </c>
      <c r="R349" t="s">
        <v>8327</v>
      </c>
      <c r="S349" s="14">
        <v>42219.915856481486</v>
      </c>
      <c r="T349" s="14">
        <v>42240.083333333328</v>
      </c>
    </row>
    <row r="350" spans="1:20" ht="45" x14ac:dyDescent="0.25">
      <c r="A350">
        <v>3410</v>
      </c>
      <c r="B350" s="3" t="s">
        <v>3409</v>
      </c>
      <c r="C350" s="3" t="s">
        <v>7520</v>
      </c>
      <c r="D350" s="9">
        <v>3000</v>
      </c>
      <c r="E350" s="8">
        <v>3255</v>
      </c>
      <c r="F350" t="s">
        <v>8218</v>
      </c>
      <c r="G350" t="s">
        <v>8223</v>
      </c>
      <c r="H350" t="s">
        <v>8245</v>
      </c>
      <c r="I350">
        <v>1465196400</v>
      </c>
      <c r="J350">
        <v>1462841990</v>
      </c>
      <c r="K350" t="b">
        <v>0</v>
      </c>
      <c r="L350">
        <v>40</v>
      </c>
      <c r="M350" t="b">
        <v>1</v>
      </c>
      <c r="N350" t="s">
        <v>8269</v>
      </c>
      <c r="O350" s="10">
        <v>109</v>
      </c>
      <c r="P350">
        <v>81.38</v>
      </c>
      <c r="Q350" t="s">
        <v>8324</v>
      </c>
      <c r="R350" t="s">
        <v>8327</v>
      </c>
      <c r="S350" s="14">
        <v>42500.041550925926</v>
      </c>
      <c r="T350" s="14">
        <v>42527.291666666672</v>
      </c>
    </row>
    <row r="351" spans="1:20" ht="45" x14ac:dyDescent="0.25">
      <c r="A351">
        <v>3583</v>
      </c>
      <c r="B351" s="3" t="s">
        <v>3582</v>
      </c>
      <c r="C351" s="3" t="s">
        <v>7693</v>
      </c>
      <c r="D351" s="9">
        <v>3000</v>
      </c>
      <c r="E351" s="8">
        <v>3255</v>
      </c>
      <c r="F351" t="s">
        <v>8218</v>
      </c>
      <c r="G351" t="s">
        <v>8223</v>
      </c>
      <c r="H351" t="s">
        <v>8245</v>
      </c>
      <c r="I351">
        <v>1460970805</v>
      </c>
      <c r="J351">
        <v>1455790405</v>
      </c>
      <c r="K351" t="b">
        <v>0</v>
      </c>
      <c r="L351">
        <v>24</v>
      </c>
      <c r="M351" t="b">
        <v>1</v>
      </c>
      <c r="N351" t="s">
        <v>8269</v>
      </c>
      <c r="O351" s="10">
        <v>109</v>
      </c>
      <c r="P351">
        <v>135.63</v>
      </c>
      <c r="Q351" t="s">
        <v>8324</v>
      </c>
      <c r="R351" t="s">
        <v>8327</v>
      </c>
      <c r="S351" s="14">
        <v>42418.425983796296</v>
      </c>
      <c r="T351" s="14">
        <v>42478.384317129632</v>
      </c>
    </row>
    <row r="352" spans="1:20" ht="45" x14ac:dyDescent="0.25">
      <c r="A352">
        <v>3509</v>
      </c>
      <c r="B352" s="3" t="s">
        <v>3508</v>
      </c>
      <c r="C352" s="3" t="s">
        <v>7619</v>
      </c>
      <c r="D352" s="9">
        <v>3000</v>
      </c>
      <c r="E352" s="8">
        <v>3190</v>
      </c>
      <c r="F352" t="s">
        <v>8218</v>
      </c>
      <c r="G352" t="s">
        <v>8223</v>
      </c>
      <c r="H352" t="s">
        <v>8245</v>
      </c>
      <c r="I352">
        <v>1416545700</v>
      </c>
      <c r="J352">
        <v>1415392666</v>
      </c>
      <c r="K352" t="b">
        <v>0</v>
      </c>
      <c r="L352">
        <v>33</v>
      </c>
      <c r="M352" t="b">
        <v>1</v>
      </c>
      <c r="N352" t="s">
        <v>8269</v>
      </c>
      <c r="O352" s="10">
        <v>106</v>
      </c>
      <c r="P352">
        <v>96.67</v>
      </c>
      <c r="Q352" t="s">
        <v>8324</v>
      </c>
      <c r="R352" t="s">
        <v>8327</v>
      </c>
      <c r="S352" s="14">
        <v>41950.859560185185</v>
      </c>
      <c r="T352" s="14">
        <v>41964.204861111109</v>
      </c>
    </row>
    <row r="353" spans="1:20" ht="45" x14ac:dyDescent="0.25">
      <c r="A353">
        <v>2790</v>
      </c>
      <c r="B353" s="3" t="s">
        <v>2790</v>
      </c>
      <c r="C353" s="3" t="s">
        <v>6900</v>
      </c>
      <c r="D353" s="9">
        <v>3000</v>
      </c>
      <c r="E353" s="8">
        <v>3160</v>
      </c>
      <c r="F353" t="s">
        <v>8218</v>
      </c>
      <c r="G353" t="s">
        <v>8223</v>
      </c>
      <c r="H353" t="s">
        <v>8245</v>
      </c>
      <c r="I353">
        <v>1423693903</v>
      </c>
      <c r="J353">
        <v>1421101903</v>
      </c>
      <c r="K353" t="b">
        <v>0</v>
      </c>
      <c r="L353">
        <v>66</v>
      </c>
      <c r="M353" t="b">
        <v>1</v>
      </c>
      <c r="N353" t="s">
        <v>8269</v>
      </c>
      <c r="O353" s="10">
        <v>105</v>
      </c>
      <c r="P353">
        <v>47.88</v>
      </c>
      <c r="Q353" t="s">
        <v>8324</v>
      </c>
      <c r="R353" t="s">
        <v>8327</v>
      </c>
      <c r="S353" s="14">
        <v>42016.938692129625</v>
      </c>
      <c r="T353" s="14">
        <v>42046.938692129625</v>
      </c>
    </row>
    <row r="354" spans="1:20" ht="75" x14ac:dyDescent="0.25">
      <c r="A354">
        <v>3624</v>
      </c>
      <c r="B354" s="3" t="s">
        <v>3622</v>
      </c>
      <c r="C354" s="3" t="s">
        <v>7734</v>
      </c>
      <c r="D354" s="9">
        <v>3000</v>
      </c>
      <c r="E354" s="8">
        <v>3148</v>
      </c>
      <c r="F354" t="s">
        <v>8218</v>
      </c>
      <c r="G354" t="s">
        <v>8223</v>
      </c>
      <c r="H354" t="s">
        <v>8245</v>
      </c>
      <c r="I354">
        <v>1471977290</v>
      </c>
      <c r="J354">
        <v>1466793290</v>
      </c>
      <c r="K354" t="b">
        <v>0</v>
      </c>
      <c r="L354">
        <v>39</v>
      </c>
      <c r="M354" t="b">
        <v>1</v>
      </c>
      <c r="N354" t="s">
        <v>8269</v>
      </c>
      <c r="O354" s="10">
        <v>105</v>
      </c>
      <c r="P354">
        <v>80.72</v>
      </c>
      <c r="Q354" t="s">
        <v>8324</v>
      </c>
      <c r="R354" t="s">
        <v>8327</v>
      </c>
      <c r="S354" s="14">
        <v>42545.774189814809</v>
      </c>
      <c r="T354" s="14">
        <v>42605.774189814809</v>
      </c>
    </row>
    <row r="355" spans="1:20" ht="45" x14ac:dyDescent="0.25">
      <c r="A355">
        <v>3380</v>
      </c>
      <c r="B355" s="3" t="s">
        <v>3379</v>
      </c>
      <c r="C355" s="3" t="s">
        <v>7490</v>
      </c>
      <c r="D355" s="9">
        <v>3000</v>
      </c>
      <c r="E355" s="8">
        <v>3133</v>
      </c>
      <c r="F355" t="s">
        <v>8218</v>
      </c>
      <c r="G355" t="s">
        <v>8223</v>
      </c>
      <c r="H355" t="s">
        <v>8245</v>
      </c>
      <c r="I355">
        <v>1417305178</v>
      </c>
      <c r="J355">
        <v>1414277578</v>
      </c>
      <c r="K355" t="b">
        <v>0</v>
      </c>
      <c r="L355">
        <v>28</v>
      </c>
      <c r="M355" t="b">
        <v>1</v>
      </c>
      <c r="N355" t="s">
        <v>8269</v>
      </c>
      <c r="O355" s="10">
        <v>104</v>
      </c>
      <c r="P355">
        <v>111.89</v>
      </c>
      <c r="Q355" t="s">
        <v>8324</v>
      </c>
      <c r="R355" t="s">
        <v>8327</v>
      </c>
      <c r="S355" s="14">
        <v>41937.95344907407</v>
      </c>
      <c r="T355" s="14">
        <v>41972.995115740734</v>
      </c>
    </row>
    <row r="356" spans="1:20" ht="45" x14ac:dyDescent="0.25">
      <c r="A356">
        <v>3414</v>
      </c>
      <c r="B356" s="3" t="s">
        <v>3413</v>
      </c>
      <c r="C356" s="3" t="s">
        <v>7524</v>
      </c>
      <c r="D356" s="9">
        <v>3000</v>
      </c>
      <c r="E356" s="8">
        <v>3105</v>
      </c>
      <c r="F356" t="s">
        <v>8218</v>
      </c>
      <c r="G356" t="s">
        <v>8223</v>
      </c>
      <c r="H356" t="s">
        <v>8245</v>
      </c>
      <c r="I356">
        <v>1480579140</v>
      </c>
      <c r="J356">
        <v>1478030325</v>
      </c>
      <c r="K356" t="b">
        <v>0</v>
      </c>
      <c r="L356">
        <v>44</v>
      </c>
      <c r="M356" t="b">
        <v>1</v>
      </c>
      <c r="N356" t="s">
        <v>8269</v>
      </c>
      <c r="O356" s="10">
        <v>104</v>
      </c>
      <c r="P356">
        <v>70.569999999999993</v>
      </c>
      <c r="Q356" t="s">
        <v>8324</v>
      </c>
      <c r="R356" t="s">
        <v>8327</v>
      </c>
      <c r="S356" s="14">
        <v>42675.832465277781</v>
      </c>
      <c r="T356" s="14">
        <v>42705.332638888889</v>
      </c>
    </row>
    <row r="357" spans="1:20" ht="45" x14ac:dyDescent="0.25">
      <c r="A357">
        <v>3515</v>
      </c>
      <c r="B357" s="3" t="s">
        <v>3514</v>
      </c>
      <c r="C357" s="3" t="s">
        <v>7625</v>
      </c>
      <c r="D357" s="9">
        <v>3000</v>
      </c>
      <c r="E357" s="8">
        <v>3080</v>
      </c>
      <c r="F357" t="s">
        <v>8218</v>
      </c>
      <c r="G357" t="s">
        <v>8223</v>
      </c>
      <c r="H357" t="s">
        <v>8245</v>
      </c>
      <c r="I357">
        <v>1433097171</v>
      </c>
      <c r="J357">
        <v>1430505171</v>
      </c>
      <c r="K357" t="b">
        <v>0</v>
      </c>
      <c r="L357">
        <v>46</v>
      </c>
      <c r="M357" t="b">
        <v>1</v>
      </c>
      <c r="N357" t="s">
        <v>8269</v>
      </c>
      <c r="O357" s="10">
        <v>103</v>
      </c>
      <c r="P357">
        <v>66.959999999999994</v>
      </c>
      <c r="Q357" t="s">
        <v>8324</v>
      </c>
      <c r="R357" t="s">
        <v>8327</v>
      </c>
      <c r="S357" s="14">
        <v>42125.772812499999</v>
      </c>
      <c r="T357" s="14">
        <v>42155.772812499999</v>
      </c>
    </row>
    <row r="358" spans="1:20" ht="30" x14ac:dyDescent="0.25">
      <c r="A358">
        <v>3659</v>
      </c>
      <c r="B358" s="3" t="s">
        <v>3656</v>
      </c>
      <c r="C358" s="3" t="s">
        <v>7769</v>
      </c>
      <c r="D358" s="9">
        <v>3000</v>
      </c>
      <c r="E358" s="8">
        <v>3061</v>
      </c>
      <c r="F358" t="s">
        <v>8218</v>
      </c>
      <c r="G358" t="s">
        <v>8223</v>
      </c>
      <c r="H358" t="s">
        <v>8245</v>
      </c>
      <c r="I358">
        <v>1426775940</v>
      </c>
      <c r="J358">
        <v>1424414350</v>
      </c>
      <c r="K358" t="b">
        <v>0</v>
      </c>
      <c r="L358">
        <v>13</v>
      </c>
      <c r="M358" t="b">
        <v>1</v>
      </c>
      <c r="N358" t="s">
        <v>8269</v>
      </c>
      <c r="O358" s="10">
        <v>102</v>
      </c>
      <c r="P358">
        <v>235.46</v>
      </c>
      <c r="Q358" t="s">
        <v>8324</v>
      </c>
      <c r="R358" t="s">
        <v>8327</v>
      </c>
      <c r="S358" s="14">
        <v>42055.277199074073</v>
      </c>
      <c r="T358" s="14">
        <v>42082.610416666663</v>
      </c>
    </row>
    <row r="359" spans="1:20" ht="30" x14ac:dyDescent="0.25">
      <c r="A359">
        <v>3354</v>
      </c>
      <c r="B359" s="3" t="s">
        <v>3353</v>
      </c>
      <c r="C359" s="3" t="s">
        <v>7464</v>
      </c>
      <c r="D359" s="9">
        <v>3000</v>
      </c>
      <c r="E359" s="8">
        <v>3058</v>
      </c>
      <c r="F359" t="s">
        <v>8218</v>
      </c>
      <c r="G359" t="s">
        <v>8223</v>
      </c>
      <c r="H359" t="s">
        <v>8245</v>
      </c>
      <c r="I359">
        <v>1446091260</v>
      </c>
      <c r="J359">
        <v>1443029206</v>
      </c>
      <c r="K359" t="b">
        <v>0</v>
      </c>
      <c r="L359">
        <v>55</v>
      </c>
      <c r="M359" t="b">
        <v>1</v>
      </c>
      <c r="N359" t="s">
        <v>8269</v>
      </c>
      <c r="O359" s="10">
        <v>102</v>
      </c>
      <c r="P359">
        <v>55.6</v>
      </c>
      <c r="Q359" t="s">
        <v>8324</v>
      </c>
      <c r="R359" t="s">
        <v>8327</v>
      </c>
      <c r="S359" s="14">
        <v>42270.7269212963</v>
      </c>
      <c r="T359" s="14">
        <v>42306.167361111111</v>
      </c>
    </row>
    <row r="360" spans="1:20" ht="45" x14ac:dyDescent="0.25">
      <c r="A360">
        <v>3284</v>
      </c>
      <c r="B360" s="3" t="s">
        <v>3284</v>
      </c>
      <c r="C360" s="3" t="s">
        <v>7394</v>
      </c>
      <c r="D360" s="9">
        <v>3000</v>
      </c>
      <c r="E360" s="8">
        <v>3048</v>
      </c>
      <c r="F360" t="s">
        <v>8218</v>
      </c>
      <c r="G360" t="s">
        <v>8223</v>
      </c>
      <c r="H360" t="s">
        <v>8245</v>
      </c>
      <c r="I360">
        <v>1454047140</v>
      </c>
      <c r="J360">
        <v>1452546853</v>
      </c>
      <c r="K360" t="b">
        <v>0</v>
      </c>
      <c r="L360">
        <v>15</v>
      </c>
      <c r="M360" t="b">
        <v>1</v>
      </c>
      <c r="N360" t="s">
        <v>8269</v>
      </c>
      <c r="O360" s="10">
        <v>102</v>
      </c>
      <c r="P360">
        <v>203.2</v>
      </c>
      <c r="Q360" t="s">
        <v>8324</v>
      </c>
      <c r="R360" t="s">
        <v>8327</v>
      </c>
      <c r="S360" s="14">
        <v>42380.884872685187</v>
      </c>
      <c r="T360" s="14">
        <v>42398.249305555553</v>
      </c>
    </row>
    <row r="361" spans="1:20" ht="45" x14ac:dyDescent="0.25">
      <c r="A361">
        <v>3506</v>
      </c>
      <c r="B361" s="3" t="s">
        <v>3505</v>
      </c>
      <c r="C361" s="3" t="s">
        <v>7616</v>
      </c>
      <c r="D361" s="9">
        <v>3000</v>
      </c>
      <c r="E361" s="8">
        <v>3045</v>
      </c>
      <c r="F361" t="s">
        <v>8218</v>
      </c>
      <c r="G361" t="s">
        <v>8223</v>
      </c>
      <c r="H361" t="s">
        <v>8245</v>
      </c>
      <c r="I361">
        <v>1408815440</v>
      </c>
      <c r="J361">
        <v>1404927440</v>
      </c>
      <c r="K361" t="b">
        <v>0</v>
      </c>
      <c r="L361">
        <v>29</v>
      </c>
      <c r="M361" t="b">
        <v>1</v>
      </c>
      <c r="N361" t="s">
        <v>8269</v>
      </c>
      <c r="O361" s="10">
        <v>102</v>
      </c>
      <c r="P361">
        <v>105</v>
      </c>
      <c r="Q361" t="s">
        <v>8324</v>
      </c>
      <c r="R361" t="s">
        <v>8327</v>
      </c>
      <c r="S361" s="14">
        <v>41829.734259259261</v>
      </c>
      <c r="T361" s="14">
        <v>41874.734259259261</v>
      </c>
    </row>
    <row r="362" spans="1:20" ht="30" x14ac:dyDescent="0.25">
      <c r="A362">
        <v>2789</v>
      </c>
      <c r="B362" s="3" t="s">
        <v>2789</v>
      </c>
      <c r="C362" s="3" t="s">
        <v>6899</v>
      </c>
      <c r="D362" s="9">
        <v>3000</v>
      </c>
      <c r="E362" s="8">
        <v>3035</v>
      </c>
      <c r="F362" t="s">
        <v>8218</v>
      </c>
      <c r="G362" t="s">
        <v>8223</v>
      </c>
      <c r="H362" t="s">
        <v>8245</v>
      </c>
      <c r="I362">
        <v>1426132800</v>
      </c>
      <c r="J362">
        <v>1424477934</v>
      </c>
      <c r="K362" t="b">
        <v>0</v>
      </c>
      <c r="L362">
        <v>24</v>
      </c>
      <c r="M362" t="b">
        <v>1</v>
      </c>
      <c r="N362" t="s">
        <v>8269</v>
      </c>
      <c r="O362" s="10">
        <v>101</v>
      </c>
      <c r="P362">
        <v>126.46</v>
      </c>
      <c r="Q362" t="s">
        <v>8324</v>
      </c>
      <c r="R362" t="s">
        <v>8327</v>
      </c>
      <c r="S362" s="14">
        <v>42056.013124999998</v>
      </c>
      <c r="T362" s="14">
        <v>42075.166666666672</v>
      </c>
    </row>
    <row r="363" spans="1:20" ht="45" x14ac:dyDescent="0.25">
      <c r="A363">
        <v>3174</v>
      </c>
      <c r="B363" s="3" t="s">
        <v>3174</v>
      </c>
      <c r="C363" s="3" t="s">
        <v>7284</v>
      </c>
      <c r="D363" s="9">
        <v>3000</v>
      </c>
      <c r="E363" s="8">
        <v>3034</v>
      </c>
      <c r="F363" t="s">
        <v>8218</v>
      </c>
      <c r="G363" t="s">
        <v>8223</v>
      </c>
      <c r="H363" t="s">
        <v>8245</v>
      </c>
      <c r="I363">
        <v>1408999508</v>
      </c>
      <c r="J363">
        <v>1407789908</v>
      </c>
      <c r="K363" t="b">
        <v>1</v>
      </c>
      <c r="L363">
        <v>23</v>
      </c>
      <c r="M363" t="b">
        <v>1</v>
      </c>
      <c r="N363" t="s">
        <v>8269</v>
      </c>
      <c r="O363" s="10">
        <v>101</v>
      </c>
      <c r="P363">
        <v>131.91</v>
      </c>
      <c r="Q363" t="s">
        <v>8324</v>
      </c>
      <c r="R363" t="s">
        <v>8327</v>
      </c>
      <c r="S363" s="14">
        <v>41862.864675925928</v>
      </c>
      <c r="T363" s="14">
        <v>41876.864675925928</v>
      </c>
    </row>
    <row r="364" spans="1:20" ht="45" x14ac:dyDescent="0.25">
      <c r="A364">
        <v>3437</v>
      </c>
      <c r="B364" s="3" t="s">
        <v>3436</v>
      </c>
      <c r="C364" s="3" t="s">
        <v>7547</v>
      </c>
      <c r="D364" s="9">
        <v>3000</v>
      </c>
      <c r="E364" s="8">
        <v>3030</v>
      </c>
      <c r="F364" t="s">
        <v>8218</v>
      </c>
      <c r="G364" t="s">
        <v>8223</v>
      </c>
      <c r="H364" t="s">
        <v>8245</v>
      </c>
      <c r="I364">
        <v>1440003820</v>
      </c>
      <c r="J364">
        <v>1437411820</v>
      </c>
      <c r="K364" t="b">
        <v>0</v>
      </c>
      <c r="L364">
        <v>36</v>
      </c>
      <c r="M364" t="b">
        <v>1</v>
      </c>
      <c r="N364" t="s">
        <v>8269</v>
      </c>
      <c r="O364" s="10">
        <v>101</v>
      </c>
      <c r="P364">
        <v>84.17</v>
      </c>
      <c r="Q364" t="s">
        <v>8324</v>
      </c>
      <c r="R364" t="s">
        <v>8327</v>
      </c>
      <c r="S364" s="14">
        <v>42205.710879629631</v>
      </c>
      <c r="T364" s="14">
        <v>42235.710879629631</v>
      </c>
    </row>
    <row r="365" spans="1:20" x14ac:dyDescent="0.25">
      <c r="A365">
        <v>3467</v>
      </c>
      <c r="B365" s="3" t="s">
        <v>3466</v>
      </c>
      <c r="C365" s="3" t="s">
        <v>7577</v>
      </c>
      <c r="D365" s="9">
        <v>3000</v>
      </c>
      <c r="E365" s="8">
        <v>3030</v>
      </c>
      <c r="F365" t="s">
        <v>8218</v>
      </c>
      <c r="G365" t="s">
        <v>8223</v>
      </c>
      <c r="H365" t="s">
        <v>8245</v>
      </c>
      <c r="I365">
        <v>1426864032</v>
      </c>
      <c r="J365">
        <v>1424275632</v>
      </c>
      <c r="K365" t="b">
        <v>0</v>
      </c>
      <c r="L365">
        <v>47</v>
      </c>
      <c r="M365" t="b">
        <v>1</v>
      </c>
      <c r="N365" t="s">
        <v>8269</v>
      </c>
      <c r="O365" s="10">
        <v>101</v>
      </c>
      <c r="P365">
        <v>64.47</v>
      </c>
      <c r="Q365" t="s">
        <v>8324</v>
      </c>
      <c r="R365" t="s">
        <v>8327</v>
      </c>
      <c r="S365" s="14">
        <v>42053.671666666662</v>
      </c>
      <c r="T365" s="14">
        <v>42083.630000000005</v>
      </c>
    </row>
    <row r="366" spans="1:20" ht="30" x14ac:dyDescent="0.25">
      <c r="A366">
        <v>2830</v>
      </c>
      <c r="B366" s="3" t="s">
        <v>2830</v>
      </c>
      <c r="C366" s="3" t="s">
        <v>6940</v>
      </c>
      <c r="D366" s="9">
        <v>3000</v>
      </c>
      <c r="E366" s="8">
        <v>3000</v>
      </c>
      <c r="F366" t="s">
        <v>8218</v>
      </c>
      <c r="G366" t="s">
        <v>8223</v>
      </c>
      <c r="H366" t="s">
        <v>8245</v>
      </c>
      <c r="I366">
        <v>1399867140</v>
      </c>
      <c r="J366">
        <v>1398802148</v>
      </c>
      <c r="K366" t="b">
        <v>0</v>
      </c>
      <c r="L366">
        <v>11</v>
      </c>
      <c r="M366" t="b">
        <v>1</v>
      </c>
      <c r="N366" t="s">
        <v>8269</v>
      </c>
      <c r="O366" s="10">
        <v>100</v>
      </c>
      <c r="P366">
        <v>272.73</v>
      </c>
      <c r="Q366" t="s">
        <v>8324</v>
      </c>
      <c r="R366" t="s">
        <v>8327</v>
      </c>
      <c r="S366" s="14">
        <v>41758.839675925927</v>
      </c>
      <c r="T366" s="14">
        <v>41771.165972222225</v>
      </c>
    </row>
    <row r="367" spans="1:20" ht="45" x14ac:dyDescent="0.25">
      <c r="A367">
        <v>2889</v>
      </c>
      <c r="B367" s="3" t="s">
        <v>2889</v>
      </c>
      <c r="C367" s="3" t="s">
        <v>6999</v>
      </c>
      <c r="D367" s="9">
        <v>3000</v>
      </c>
      <c r="E367" s="8">
        <v>1142</v>
      </c>
      <c r="F367" t="s">
        <v>8220</v>
      </c>
      <c r="G367" t="s">
        <v>8223</v>
      </c>
      <c r="H367" t="s">
        <v>8245</v>
      </c>
      <c r="I367">
        <v>1409344985</v>
      </c>
      <c r="J367">
        <v>1406752985</v>
      </c>
      <c r="K367" t="b">
        <v>0</v>
      </c>
      <c r="L367">
        <v>14</v>
      </c>
      <c r="M367" t="b">
        <v>0</v>
      </c>
      <c r="N367" t="s">
        <v>8269</v>
      </c>
      <c r="O367" s="10">
        <v>38</v>
      </c>
      <c r="P367">
        <v>81.569999999999993</v>
      </c>
      <c r="Q367" t="s">
        <v>8324</v>
      </c>
      <c r="R367" t="s">
        <v>8327</v>
      </c>
      <c r="S367" s="14">
        <v>41850.863252314812</v>
      </c>
      <c r="T367" s="14">
        <v>41880.863252314812</v>
      </c>
    </row>
    <row r="368" spans="1:20" ht="60" x14ac:dyDescent="0.25">
      <c r="A368">
        <v>4052</v>
      </c>
      <c r="B368" s="3" t="s">
        <v>4048</v>
      </c>
      <c r="C368" s="3" t="s">
        <v>8156</v>
      </c>
      <c r="D368" s="9">
        <v>3000</v>
      </c>
      <c r="E368" s="8">
        <v>1126</v>
      </c>
      <c r="F368" t="s">
        <v>8220</v>
      </c>
      <c r="G368" t="s">
        <v>8223</v>
      </c>
      <c r="H368" t="s">
        <v>8245</v>
      </c>
      <c r="I368">
        <v>1413234316</v>
      </c>
      <c r="J368">
        <v>1408050316</v>
      </c>
      <c r="K368" t="b">
        <v>0</v>
      </c>
      <c r="L368">
        <v>13</v>
      </c>
      <c r="M368" t="b">
        <v>0</v>
      </c>
      <c r="N368" t="s">
        <v>8269</v>
      </c>
      <c r="O368" s="10">
        <v>38</v>
      </c>
      <c r="P368">
        <v>86.62</v>
      </c>
      <c r="Q368" t="s">
        <v>8324</v>
      </c>
      <c r="R368" t="s">
        <v>8327</v>
      </c>
      <c r="S368" s="14">
        <v>41865.878657407404</v>
      </c>
      <c r="T368" s="14">
        <v>41925.878657407404</v>
      </c>
    </row>
    <row r="369" spans="1:20" ht="45" x14ac:dyDescent="0.25">
      <c r="A369">
        <v>2896</v>
      </c>
      <c r="B369" s="3" t="s">
        <v>2896</v>
      </c>
      <c r="C369" s="3" t="s">
        <v>7006</v>
      </c>
      <c r="D369" s="9">
        <v>3000</v>
      </c>
      <c r="E369" s="8">
        <v>625</v>
      </c>
      <c r="F369" t="s">
        <v>8220</v>
      </c>
      <c r="G369" t="s">
        <v>8223</v>
      </c>
      <c r="H369" t="s">
        <v>8245</v>
      </c>
      <c r="I369">
        <v>1481522400</v>
      </c>
      <c r="J369">
        <v>1480283321</v>
      </c>
      <c r="K369" t="b">
        <v>0</v>
      </c>
      <c r="L369">
        <v>12</v>
      </c>
      <c r="M369" t="b">
        <v>0</v>
      </c>
      <c r="N369" t="s">
        <v>8269</v>
      </c>
      <c r="O369" s="10">
        <v>21</v>
      </c>
      <c r="P369">
        <v>52.08</v>
      </c>
      <c r="Q369" t="s">
        <v>8324</v>
      </c>
      <c r="R369" t="s">
        <v>8327</v>
      </c>
      <c r="S369" s="14">
        <v>42701.908807870372</v>
      </c>
      <c r="T369" s="14">
        <v>42716.25</v>
      </c>
    </row>
    <row r="370" spans="1:20" ht="45" x14ac:dyDescent="0.25">
      <c r="A370">
        <v>3996</v>
      </c>
      <c r="B370" s="3" t="s">
        <v>3992</v>
      </c>
      <c r="C370" s="3" t="s">
        <v>8102</v>
      </c>
      <c r="D370" s="9">
        <v>3000</v>
      </c>
      <c r="E370" s="8">
        <v>497</v>
      </c>
      <c r="F370" t="s">
        <v>8220</v>
      </c>
      <c r="G370" t="s">
        <v>8223</v>
      </c>
      <c r="H370" t="s">
        <v>8245</v>
      </c>
      <c r="I370">
        <v>1416499440</v>
      </c>
      <c r="J370">
        <v>1415341464</v>
      </c>
      <c r="K370" t="b">
        <v>0</v>
      </c>
      <c r="L370">
        <v>17</v>
      </c>
      <c r="M370" t="b">
        <v>0</v>
      </c>
      <c r="N370" t="s">
        <v>8269</v>
      </c>
      <c r="O370" s="10">
        <v>17</v>
      </c>
      <c r="P370">
        <v>29.24</v>
      </c>
      <c r="Q370" t="s">
        <v>8324</v>
      </c>
      <c r="R370" t="s">
        <v>8327</v>
      </c>
      <c r="S370" s="14">
        <v>41950.26694444444</v>
      </c>
      <c r="T370" s="14">
        <v>41963.669444444444</v>
      </c>
    </row>
    <row r="371" spans="1:20" ht="45" x14ac:dyDescent="0.25">
      <c r="A371">
        <v>4027</v>
      </c>
      <c r="B371" s="3" t="s">
        <v>4023</v>
      </c>
      <c r="C371" s="3" t="s">
        <v>8132</v>
      </c>
      <c r="D371" s="9">
        <v>3000</v>
      </c>
      <c r="E371" s="8">
        <v>215</v>
      </c>
      <c r="F371" t="s">
        <v>8220</v>
      </c>
      <c r="G371" t="s">
        <v>8223</v>
      </c>
      <c r="H371" t="s">
        <v>8245</v>
      </c>
      <c r="I371">
        <v>1487811600</v>
      </c>
      <c r="J371">
        <v>1486077481</v>
      </c>
      <c r="K371" t="b">
        <v>0</v>
      </c>
      <c r="L371">
        <v>7</v>
      </c>
      <c r="M371" t="b">
        <v>0</v>
      </c>
      <c r="N371" t="s">
        <v>8269</v>
      </c>
      <c r="O371" s="10">
        <v>7</v>
      </c>
      <c r="P371">
        <v>30.71</v>
      </c>
      <c r="Q371" t="s">
        <v>8324</v>
      </c>
      <c r="R371" t="s">
        <v>8327</v>
      </c>
      <c r="S371" s="14">
        <v>42768.97084490741</v>
      </c>
      <c r="T371" s="14">
        <v>42789.041666666672</v>
      </c>
    </row>
    <row r="372" spans="1:20" ht="45" x14ac:dyDescent="0.25">
      <c r="A372">
        <v>2856</v>
      </c>
      <c r="B372" s="3" t="s">
        <v>2856</v>
      </c>
      <c r="C372" s="3" t="s">
        <v>6966</v>
      </c>
      <c r="D372" s="9">
        <v>3000</v>
      </c>
      <c r="E372" s="8">
        <v>146</v>
      </c>
      <c r="F372" t="s">
        <v>8220</v>
      </c>
      <c r="G372" t="s">
        <v>8223</v>
      </c>
      <c r="H372" t="s">
        <v>8245</v>
      </c>
      <c r="I372">
        <v>1439069640</v>
      </c>
      <c r="J372">
        <v>1433897647</v>
      </c>
      <c r="K372" t="b">
        <v>0</v>
      </c>
      <c r="L372">
        <v>6</v>
      </c>
      <c r="M372" t="b">
        <v>0</v>
      </c>
      <c r="N372" t="s">
        <v>8269</v>
      </c>
      <c r="O372" s="10">
        <v>5</v>
      </c>
      <c r="P372">
        <v>24.33</v>
      </c>
      <c r="Q372" t="s">
        <v>8324</v>
      </c>
      <c r="R372" t="s">
        <v>8327</v>
      </c>
      <c r="S372" s="14">
        <v>42165.037581018521</v>
      </c>
      <c r="T372" s="14">
        <v>42224.898611111115</v>
      </c>
    </row>
    <row r="373" spans="1:20" ht="45" x14ac:dyDescent="0.25">
      <c r="A373">
        <v>3947</v>
      </c>
      <c r="B373" s="3" t="s">
        <v>3944</v>
      </c>
      <c r="C373" s="3" t="s">
        <v>8055</v>
      </c>
      <c r="D373" s="9">
        <v>3000</v>
      </c>
      <c r="E373" s="8">
        <v>101</v>
      </c>
      <c r="F373" t="s">
        <v>8220</v>
      </c>
      <c r="G373" t="s">
        <v>8223</v>
      </c>
      <c r="H373" t="s">
        <v>8245</v>
      </c>
      <c r="I373">
        <v>1475378744</v>
      </c>
      <c r="J373">
        <v>1472786744</v>
      </c>
      <c r="K373" t="b">
        <v>0</v>
      </c>
      <c r="L373">
        <v>2</v>
      </c>
      <c r="M373" t="b">
        <v>0</v>
      </c>
      <c r="N373" t="s">
        <v>8269</v>
      </c>
      <c r="O373" s="10">
        <v>3</v>
      </c>
      <c r="P373">
        <v>50.5</v>
      </c>
      <c r="Q373" t="s">
        <v>8324</v>
      </c>
      <c r="R373" t="s">
        <v>8327</v>
      </c>
      <c r="S373" s="14">
        <v>42615.142870370371</v>
      </c>
      <c r="T373" s="14">
        <v>42645.142870370371</v>
      </c>
    </row>
    <row r="374" spans="1:20" ht="45" x14ac:dyDescent="0.25">
      <c r="A374">
        <v>4111</v>
      </c>
      <c r="B374" s="3" t="s">
        <v>4107</v>
      </c>
      <c r="C374" s="3" t="s">
        <v>8214</v>
      </c>
      <c r="D374" s="9">
        <v>3000</v>
      </c>
      <c r="E374" s="8">
        <v>94</v>
      </c>
      <c r="F374" t="s">
        <v>8220</v>
      </c>
      <c r="G374" t="s">
        <v>8223</v>
      </c>
      <c r="H374" t="s">
        <v>8245</v>
      </c>
      <c r="I374">
        <v>1424747740</v>
      </c>
      <c r="J374">
        <v>1422155740</v>
      </c>
      <c r="K374" t="b">
        <v>0</v>
      </c>
      <c r="L374">
        <v>6</v>
      </c>
      <c r="M374" t="b">
        <v>0</v>
      </c>
      <c r="N374" t="s">
        <v>8269</v>
      </c>
      <c r="O374" s="10">
        <v>3</v>
      </c>
      <c r="P374">
        <v>15.67</v>
      </c>
      <c r="Q374" t="s">
        <v>8324</v>
      </c>
      <c r="R374" t="s">
        <v>8327</v>
      </c>
      <c r="S374" s="14">
        <v>42029.135879629626</v>
      </c>
      <c r="T374" s="14">
        <v>42059.135879629626</v>
      </c>
    </row>
    <row r="375" spans="1:20" ht="45" x14ac:dyDescent="0.25">
      <c r="A375">
        <v>4108</v>
      </c>
      <c r="B375" s="3" t="s">
        <v>4104</v>
      </c>
      <c r="C375" s="3" t="s">
        <v>8211</v>
      </c>
      <c r="D375" s="9">
        <v>3000</v>
      </c>
      <c r="E375" s="8">
        <v>59</v>
      </c>
      <c r="F375" t="s">
        <v>8220</v>
      </c>
      <c r="G375" t="s">
        <v>8223</v>
      </c>
      <c r="H375" t="s">
        <v>8245</v>
      </c>
      <c r="I375">
        <v>1488517200</v>
      </c>
      <c r="J375">
        <v>1485909937</v>
      </c>
      <c r="K375" t="b">
        <v>0</v>
      </c>
      <c r="L375">
        <v>1</v>
      </c>
      <c r="M375" t="b">
        <v>0</v>
      </c>
      <c r="N375" t="s">
        <v>8269</v>
      </c>
      <c r="O375" s="10">
        <v>2</v>
      </c>
      <c r="P375">
        <v>59</v>
      </c>
      <c r="Q375" t="s">
        <v>8324</v>
      </c>
      <c r="R375" t="s">
        <v>8327</v>
      </c>
      <c r="S375" s="14">
        <v>42767.031678240746</v>
      </c>
      <c r="T375" s="14">
        <v>42797.208333333328</v>
      </c>
    </row>
    <row r="376" spans="1:20" ht="45" x14ac:dyDescent="0.25">
      <c r="A376">
        <v>3960</v>
      </c>
      <c r="B376" s="3" t="s">
        <v>3957</v>
      </c>
      <c r="C376" s="3" t="s">
        <v>8067</v>
      </c>
      <c r="D376" s="9">
        <v>3000</v>
      </c>
      <c r="E376" s="8">
        <v>45</v>
      </c>
      <c r="F376" t="s">
        <v>8220</v>
      </c>
      <c r="G376" t="s">
        <v>8223</v>
      </c>
      <c r="H376" t="s">
        <v>8245</v>
      </c>
      <c r="I376">
        <v>1451852256</v>
      </c>
      <c r="J376">
        <v>1449260256</v>
      </c>
      <c r="K376" t="b">
        <v>0</v>
      </c>
      <c r="L376">
        <v>4</v>
      </c>
      <c r="M376" t="b">
        <v>0</v>
      </c>
      <c r="N376" t="s">
        <v>8269</v>
      </c>
      <c r="O376" s="10">
        <v>2</v>
      </c>
      <c r="P376">
        <v>11.25</v>
      </c>
      <c r="Q376" t="s">
        <v>8324</v>
      </c>
      <c r="R376" t="s">
        <v>8327</v>
      </c>
      <c r="S376" s="14">
        <v>42342.845555555556</v>
      </c>
      <c r="T376" s="14">
        <v>42372.845555555556</v>
      </c>
    </row>
    <row r="377" spans="1:20" ht="45" x14ac:dyDescent="0.25">
      <c r="A377">
        <v>4005</v>
      </c>
      <c r="B377" s="3" t="s">
        <v>4001</v>
      </c>
      <c r="C377" s="3" t="s">
        <v>8110</v>
      </c>
      <c r="D377" s="9">
        <v>3000</v>
      </c>
      <c r="E377" s="8">
        <v>40</v>
      </c>
      <c r="F377" t="s">
        <v>8220</v>
      </c>
      <c r="G377" t="s">
        <v>8223</v>
      </c>
      <c r="H377" t="s">
        <v>8245</v>
      </c>
      <c r="I377">
        <v>1413832985</v>
      </c>
      <c r="J377">
        <v>1408648985</v>
      </c>
      <c r="K377" t="b">
        <v>0</v>
      </c>
      <c r="L377">
        <v>2</v>
      </c>
      <c r="M377" t="b">
        <v>0</v>
      </c>
      <c r="N377" t="s">
        <v>8269</v>
      </c>
      <c r="O377" s="10">
        <v>1</v>
      </c>
      <c r="P377">
        <v>20</v>
      </c>
      <c r="Q377" t="s">
        <v>8324</v>
      </c>
      <c r="R377" t="s">
        <v>8327</v>
      </c>
      <c r="S377" s="14">
        <v>41872.807696759257</v>
      </c>
      <c r="T377" s="14">
        <v>41932.807696759257</v>
      </c>
    </row>
    <row r="378" spans="1:20" ht="45" x14ac:dyDescent="0.25">
      <c r="A378">
        <v>3901</v>
      </c>
      <c r="B378" s="3" t="s">
        <v>3898</v>
      </c>
      <c r="C378" s="3" t="s">
        <v>8009</v>
      </c>
      <c r="D378" s="9">
        <v>3000</v>
      </c>
      <c r="E378" s="8">
        <v>25</v>
      </c>
      <c r="F378" t="s">
        <v>8220</v>
      </c>
      <c r="G378" t="s">
        <v>8223</v>
      </c>
      <c r="H378" t="s">
        <v>8245</v>
      </c>
      <c r="I378">
        <v>1450554599</v>
      </c>
      <c r="J378">
        <v>1447098599</v>
      </c>
      <c r="K378" t="b">
        <v>0</v>
      </c>
      <c r="L378">
        <v>1</v>
      </c>
      <c r="M378" t="b">
        <v>0</v>
      </c>
      <c r="N378" t="s">
        <v>8269</v>
      </c>
      <c r="O378" s="10">
        <v>1</v>
      </c>
      <c r="P378">
        <v>25</v>
      </c>
      <c r="Q378" t="s">
        <v>8324</v>
      </c>
      <c r="R378" t="s">
        <v>8327</v>
      </c>
      <c r="S378" s="14">
        <v>42317.826377314821</v>
      </c>
      <c r="T378" s="14">
        <v>42357.826377314821</v>
      </c>
    </row>
    <row r="379" spans="1:20" ht="45" x14ac:dyDescent="0.25">
      <c r="A379">
        <v>2887</v>
      </c>
      <c r="B379" s="3" t="s">
        <v>2887</v>
      </c>
      <c r="C379" s="3" t="s">
        <v>6997</v>
      </c>
      <c r="D379" s="9">
        <v>3000</v>
      </c>
      <c r="E379" s="8">
        <v>5</v>
      </c>
      <c r="F379" t="s">
        <v>8220</v>
      </c>
      <c r="G379" t="s">
        <v>8223</v>
      </c>
      <c r="H379" t="s">
        <v>8245</v>
      </c>
      <c r="I379">
        <v>1420971324</v>
      </c>
      <c r="J379">
        <v>1418379324</v>
      </c>
      <c r="K379" t="b">
        <v>0</v>
      </c>
      <c r="L379">
        <v>1</v>
      </c>
      <c r="M379" t="b">
        <v>0</v>
      </c>
      <c r="N379" t="s">
        <v>8269</v>
      </c>
      <c r="O379" s="10">
        <v>0</v>
      </c>
      <c r="P379">
        <v>5</v>
      </c>
      <c r="Q379" t="s">
        <v>8324</v>
      </c>
      <c r="R379" t="s">
        <v>8327</v>
      </c>
      <c r="S379" s="14">
        <v>41985.427361111113</v>
      </c>
      <c r="T379" s="14">
        <v>42015.427361111113</v>
      </c>
    </row>
    <row r="380" spans="1:20" ht="45" x14ac:dyDescent="0.25">
      <c r="A380">
        <v>4079</v>
      </c>
      <c r="B380" s="3" t="s">
        <v>4075</v>
      </c>
      <c r="C380" s="3" t="s">
        <v>8182</v>
      </c>
      <c r="D380" s="9">
        <v>3000</v>
      </c>
      <c r="E380" s="8">
        <v>5</v>
      </c>
      <c r="F380" t="s">
        <v>8220</v>
      </c>
      <c r="G380" t="s">
        <v>8223</v>
      </c>
      <c r="H380" t="s">
        <v>8245</v>
      </c>
      <c r="I380">
        <v>1466375521</v>
      </c>
      <c r="J380">
        <v>1463783521</v>
      </c>
      <c r="K380" t="b">
        <v>0</v>
      </c>
      <c r="L380">
        <v>1</v>
      </c>
      <c r="M380" t="b">
        <v>0</v>
      </c>
      <c r="N380" t="s">
        <v>8269</v>
      </c>
      <c r="O380" s="10">
        <v>0</v>
      </c>
      <c r="P380">
        <v>5</v>
      </c>
      <c r="Q380" t="s">
        <v>8324</v>
      </c>
      <c r="R380" t="s">
        <v>8327</v>
      </c>
      <c r="S380" s="14">
        <v>42510.938900462963</v>
      </c>
      <c r="T380" s="14">
        <v>42540.938900462963</v>
      </c>
    </row>
    <row r="381" spans="1:20" ht="30" x14ac:dyDescent="0.25">
      <c r="A381">
        <v>2872</v>
      </c>
      <c r="B381" s="3" t="s">
        <v>2872</v>
      </c>
      <c r="C381" s="3" t="s">
        <v>6982</v>
      </c>
      <c r="D381" s="9">
        <v>3000</v>
      </c>
      <c r="E381" s="8">
        <v>0</v>
      </c>
      <c r="F381" t="s">
        <v>8220</v>
      </c>
      <c r="G381" t="s">
        <v>8223</v>
      </c>
      <c r="H381" t="s">
        <v>8245</v>
      </c>
      <c r="I381">
        <v>1434768438</v>
      </c>
      <c r="J381">
        <v>1429584438</v>
      </c>
      <c r="K381" t="b">
        <v>0</v>
      </c>
      <c r="L381" t="s">
        <v>8308</v>
      </c>
      <c r="M381" t="b">
        <v>0</v>
      </c>
      <c r="N381" t="s">
        <v>8269</v>
      </c>
      <c r="O381" s="10">
        <v>0</v>
      </c>
      <c r="P381">
        <v>0</v>
      </c>
      <c r="Q381" t="s">
        <v>8324</v>
      </c>
      <c r="R381" t="s">
        <v>8327</v>
      </c>
      <c r="S381" s="14">
        <v>42115.11618055556</v>
      </c>
      <c r="T381" s="14">
        <v>42175.11618055556</v>
      </c>
    </row>
    <row r="382" spans="1:20" ht="45" x14ac:dyDescent="0.25">
      <c r="A382">
        <v>3989</v>
      </c>
      <c r="B382" s="3" t="s">
        <v>3985</v>
      </c>
      <c r="C382" s="3" t="s">
        <v>8095</v>
      </c>
      <c r="D382" s="9">
        <v>3000</v>
      </c>
      <c r="E382" s="8">
        <v>0</v>
      </c>
      <c r="F382" t="s">
        <v>8220</v>
      </c>
      <c r="G382" t="s">
        <v>8223</v>
      </c>
      <c r="H382" t="s">
        <v>8245</v>
      </c>
      <c r="I382">
        <v>1447009181</v>
      </c>
      <c r="J382">
        <v>1444413581</v>
      </c>
      <c r="K382" t="b">
        <v>0</v>
      </c>
      <c r="L382" t="s">
        <v>8308</v>
      </c>
      <c r="M382" t="b">
        <v>0</v>
      </c>
      <c r="N382" t="s">
        <v>8269</v>
      </c>
      <c r="O382" s="10">
        <v>0</v>
      </c>
      <c r="P382">
        <v>0</v>
      </c>
      <c r="Q382" t="s">
        <v>8324</v>
      </c>
      <c r="R382" t="s">
        <v>8327</v>
      </c>
      <c r="S382" s="14">
        <v>42286.749780092592</v>
      </c>
      <c r="T382" s="14">
        <v>42316.791446759264</v>
      </c>
    </row>
    <row r="383" spans="1:20" ht="45" x14ac:dyDescent="0.25">
      <c r="A383">
        <v>4080</v>
      </c>
      <c r="B383" s="3" t="s">
        <v>4076</v>
      </c>
      <c r="C383" s="3" t="s">
        <v>8183</v>
      </c>
      <c r="D383" s="9">
        <v>3000</v>
      </c>
      <c r="E383" s="8">
        <v>0</v>
      </c>
      <c r="F383" t="s">
        <v>8220</v>
      </c>
      <c r="G383" t="s">
        <v>8223</v>
      </c>
      <c r="H383" t="s">
        <v>8245</v>
      </c>
      <c r="I383">
        <v>1465930440</v>
      </c>
      <c r="J383">
        <v>1463849116</v>
      </c>
      <c r="K383" t="b">
        <v>0</v>
      </c>
      <c r="L383" t="s">
        <v>8308</v>
      </c>
      <c r="M383" t="b">
        <v>0</v>
      </c>
      <c r="N383" t="s">
        <v>8269</v>
      </c>
      <c r="O383" s="10">
        <v>0</v>
      </c>
      <c r="P383">
        <v>0</v>
      </c>
      <c r="Q383" t="s">
        <v>8324</v>
      </c>
      <c r="R383" t="s">
        <v>8327</v>
      </c>
      <c r="S383" s="14">
        <v>42511.698101851856</v>
      </c>
      <c r="T383" s="14">
        <v>42535.787500000006</v>
      </c>
    </row>
    <row r="384" spans="1:20" ht="45" x14ac:dyDescent="0.25">
      <c r="A384">
        <v>2865</v>
      </c>
      <c r="B384" s="3" t="s">
        <v>2865</v>
      </c>
      <c r="C384" s="3" t="s">
        <v>6975</v>
      </c>
      <c r="D384" s="9">
        <v>2888</v>
      </c>
      <c r="E384" s="8">
        <v>0</v>
      </c>
      <c r="F384" t="s">
        <v>8220</v>
      </c>
      <c r="G384" t="s">
        <v>8223</v>
      </c>
      <c r="H384" t="s">
        <v>8245</v>
      </c>
      <c r="I384">
        <v>1420512259</v>
      </c>
      <c r="J384">
        <v>1415328259</v>
      </c>
      <c r="K384" t="b">
        <v>0</v>
      </c>
      <c r="L384" t="s">
        <v>8308</v>
      </c>
      <c r="M384" t="b">
        <v>0</v>
      </c>
      <c r="N384" t="s">
        <v>8269</v>
      </c>
      <c r="O384" s="10">
        <v>0</v>
      </c>
      <c r="P384">
        <v>0</v>
      </c>
      <c r="Q384" t="s">
        <v>8324</v>
      </c>
      <c r="R384" t="s">
        <v>8327</v>
      </c>
      <c r="S384" s="14">
        <v>41950.114108796297</v>
      </c>
      <c r="T384" s="14">
        <v>42010.114108796297</v>
      </c>
    </row>
    <row r="385" spans="1:20" ht="45" x14ac:dyDescent="0.25">
      <c r="A385">
        <v>3937</v>
      </c>
      <c r="B385" s="3" t="s">
        <v>3934</v>
      </c>
      <c r="C385" s="3" t="s">
        <v>8045</v>
      </c>
      <c r="D385" s="9">
        <v>2885</v>
      </c>
      <c r="E385" s="8">
        <v>2485</v>
      </c>
      <c r="F385" t="s">
        <v>8220</v>
      </c>
      <c r="G385" t="s">
        <v>8223</v>
      </c>
      <c r="H385" t="s">
        <v>8245</v>
      </c>
      <c r="I385">
        <v>1468249760</v>
      </c>
      <c r="J385">
        <v>1465830560</v>
      </c>
      <c r="K385" t="b">
        <v>0</v>
      </c>
      <c r="L385">
        <v>10</v>
      </c>
      <c r="M385" t="b">
        <v>0</v>
      </c>
      <c r="N385" t="s">
        <v>8269</v>
      </c>
      <c r="O385" s="10">
        <v>86</v>
      </c>
      <c r="P385">
        <v>248.5</v>
      </c>
      <c r="Q385" t="s">
        <v>8324</v>
      </c>
      <c r="R385" t="s">
        <v>8327</v>
      </c>
      <c r="S385" s="14">
        <v>42534.631481481483</v>
      </c>
      <c r="T385" s="14">
        <v>42562.631481481483</v>
      </c>
    </row>
    <row r="386" spans="1:20" ht="45" x14ac:dyDescent="0.25">
      <c r="A386">
        <v>3705</v>
      </c>
      <c r="B386" s="3" t="s">
        <v>3702</v>
      </c>
      <c r="C386" s="3" t="s">
        <v>7815</v>
      </c>
      <c r="D386" s="9">
        <v>2827</v>
      </c>
      <c r="E386" s="8">
        <v>2925</v>
      </c>
      <c r="F386" t="s">
        <v>8218</v>
      </c>
      <c r="G386" t="s">
        <v>8223</v>
      </c>
      <c r="H386" t="s">
        <v>8245</v>
      </c>
      <c r="I386">
        <v>1403546400</v>
      </c>
      <c r="J386">
        <v>1401714114</v>
      </c>
      <c r="K386" t="b">
        <v>0</v>
      </c>
      <c r="L386">
        <v>35</v>
      </c>
      <c r="M386" t="b">
        <v>1</v>
      </c>
      <c r="N386" t="s">
        <v>8269</v>
      </c>
      <c r="O386" s="10">
        <v>103</v>
      </c>
      <c r="P386">
        <v>83.57</v>
      </c>
      <c r="Q386" t="s">
        <v>8324</v>
      </c>
      <c r="R386" t="s">
        <v>8327</v>
      </c>
      <c r="S386" s="14">
        <v>41792.542986111112</v>
      </c>
      <c r="T386" s="14">
        <v>41813.75</v>
      </c>
    </row>
    <row r="387" spans="1:20" ht="45" x14ac:dyDescent="0.25">
      <c r="A387">
        <v>3969</v>
      </c>
      <c r="B387" s="3" t="s">
        <v>3966</v>
      </c>
      <c r="C387" s="3" t="s">
        <v>8076</v>
      </c>
      <c r="D387" s="9">
        <v>2825</v>
      </c>
      <c r="E387" s="8">
        <v>211</v>
      </c>
      <c r="F387" t="s">
        <v>8220</v>
      </c>
      <c r="G387" t="s">
        <v>8223</v>
      </c>
      <c r="H387" t="s">
        <v>8245</v>
      </c>
      <c r="I387">
        <v>1472442900</v>
      </c>
      <c r="J387">
        <v>1471638646</v>
      </c>
      <c r="K387" t="b">
        <v>0</v>
      </c>
      <c r="L387">
        <v>6</v>
      </c>
      <c r="M387" t="b">
        <v>0</v>
      </c>
      <c r="N387" t="s">
        <v>8269</v>
      </c>
      <c r="O387" s="10">
        <v>7</v>
      </c>
      <c r="P387">
        <v>35.17</v>
      </c>
      <c r="Q387" t="s">
        <v>8324</v>
      </c>
      <c r="R387" t="s">
        <v>8327</v>
      </c>
      <c r="S387" s="14">
        <v>42601.854699074072</v>
      </c>
      <c r="T387" s="14">
        <v>42611.163194444445</v>
      </c>
    </row>
    <row r="388" spans="1:20" ht="45" x14ac:dyDescent="0.25">
      <c r="A388">
        <v>2813</v>
      </c>
      <c r="B388" s="3" t="s">
        <v>2813</v>
      </c>
      <c r="C388" s="3" t="s">
        <v>6923</v>
      </c>
      <c r="D388" s="9">
        <v>2800</v>
      </c>
      <c r="E388" s="8">
        <v>3572.12</v>
      </c>
      <c r="F388" t="s">
        <v>8218</v>
      </c>
      <c r="G388" t="s">
        <v>8223</v>
      </c>
      <c r="H388" t="s">
        <v>8245</v>
      </c>
      <c r="I388">
        <v>1481737761</v>
      </c>
      <c r="J388">
        <v>1479577761</v>
      </c>
      <c r="K388" t="b">
        <v>0</v>
      </c>
      <c r="L388">
        <v>96</v>
      </c>
      <c r="M388" t="b">
        <v>1</v>
      </c>
      <c r="N388" t="s">
        <v>8269</v>
      </c>
      <c r="O388" s="10">
        <v>128</v>
      </c>
      <c r="P388">
        <v>37.21</v>
      </c>
      <c r="Q388" t="s">
        <v>8324</v>
      </c>
      <c r="R388" t="s">
        <v>8327</v>
      </c>
      <c r="S388" s="14">
        <v>42693.742604166662</v>
      </c>
      <c r="T388" s="14">
        <v>42718.742604166662</v>
      </c>
    </row>
    <row r="389" spans="1:20" ht="45" x14ac:dyDescent="0.25">
      <c r="A389">
        <v>3513</v>
      </c>
      <c r="B389" s="3" t="s">
        <v>3512</v>
      </c>
      <c r="C389" s="3" t="s">
        <v>7623</v>
      </c>
      <c r="D389" s="9">
        <v>2800</v>
      </c>
      <c r="E389" s="8">
        <v>3315</v>
      </c>
      <c r="F389" t="s">
        <v>8218</v>
      </c>
      <c r="G389" t="s">
        <v>8223</v>
      </c>
      <c r="H389" t="s">
        <v>8245</v>
      </c>
      <c r="I389">
        <v>1401857940</v>
      </c>
      <c r="J389">
        <v>1400725112</v>
      </c>
      <c r="K389" t="b">
        <v>0</v>
      </c>
      <c r="L389">
        <v>44</v>
      </c>
      <c r="M389" t="b">
        <v>1</v>
      </c>
      <c r="N389" t="s">
        <v>8269</v>
      </c>
      <c r="O389" s="10">
        <v>118</v>
      </c>
      <c r="P389">
        <v>75.34</v>
      </c>
      <c r="Q389" t="s">
        <v>8324</v>
      </c>
      <c r="R389" t="s">
        <v>8327</v>
      </c>
      <c r="S389" s="14">
        <v>41781.096203703702</v>
      </c>
      <c r="T389" s="14">
        <v>41794.207638888889</v>
      </c>
    </row>
    <row r="390" spans="1:20" ht="45" x14ac:dyDescent="0.25">
      <c r="A390">
        <v>3469</v>
      </c>
      <c r="B390" s="3" t="s">
        <v>3468</v>
      </c>
      <c r="C390" s="3" t="s">
        <v>7579</v>
      </c>
      <c r="D390" s="9">
        <v>2800</v>
      </c>
      <c r="E390" s="8">
        <v>3175</v>
      </c>
      <c r="F390" t="s">
        <v>8218</v>
      </c>
      <c r="G390" t="s">
        <v>8223</v>
      </c>
      <c r="H390" t="s">
        <v>8245</v>
      </c>
      <c r="I390">
        <v>1461857045</v>
      </c>
      <c r="J390">
        <v>1459265045</v>
      </c>
      <c r="K390" t="b">
        <v>0</v>
      </c>
      <c r="L390">
        <v>63</v>
      </c>
      <c r="M390" t="b">
        <v>1</v>
      </c>
      <c r="N390" t="s">
        <v>8269</v>
      </c>
      <c r="O390" s="10">
        <v>113</v>
      </c>
      <c r="P390">
        <v>50.4</v>
      </c>
      <c r="Q390" t="s">
        <v>8324</v>
      </c>
      <c r="R390" t="s">
        <v>8327</v>
      </c>
      <c r="S390" s="14">
        <v>42458.641724537039</v>
      </c>
      <c r="T390" s="14">
        <v>42488.641724537039</v>
      </c>
    </row>
    <row r="391" spans="1:20" x14ac:dyDescent="0.25">
      <c r="A391">
        <v>2833</v>
      </c>
      <c r="B391" s="3" t="s">
        <v>2833</v>
      </c>
      <c r="C391" s="3" t="s">
        <v>6943</v>
      </c>
      <c r="D391" s="9">
        <v>2700</v>
      </c>
      <c r="E391" s="8">
        <v>2923</v>
      </c>
      <c r="F391" t="s">
        <v>8218</v>
      </c>
      <c r="G391" t="s">
        <v>8223</v>
      </c>
      <c r="H391" t="s">
        <v>8245</v>
      </c>
      <c r="I391">
        <v>1444528800</v>
      </c>
      <c r="J391">
        <v>1442804633</v>
      </c>
      <c r="K391" t="b">
        <v>0</v>
      </c>
      <c r="L391">
        <v>35</v>
      </c>
      <c r="M391" t="b">
        <v>1</v>
      </c>
      <c r="N391" t="s">
        <v>8269</v>
      </c>
      <c r="O391" s="10">
        <v>108</v>
      </c>
      <c r="P391">
        <v>83.51</v>
      </c>
      <c r="Q391" t="s">
        <v>8324</v>
      </c>
      <c r="R391" t="s">
        <v>8327</v>
      </c>
      <c r="S391" s="14">
        <v>42268.127696759257</v>
      </c>
      <c r="T391" s="14">
        <v>42288.083333333328</v>
      </c>
    </row>
    <row r="392" spans="1:20" ht="30" x14ac:dyDescent="0.25">
      <c r="A392">
        <v>3595</v>
      </c>
      <c r="B392" s="3" t="s">
        <v>3594</v>
      </c>
      <c r="C392" s="3" t="s">
        <v>7705</v>
      </c>
      <c r="D392" s="9">
        <v>2600</v>
      </c>
      <c r="E392" s="8">
        <v>3081</v>
      </c>
      <c r="F392" t="s">
        <v>8218</v>
      </c>
      <c r="G392" t="s">
        <v>8223</v>
      </c>
      <c r="H392" t="s">
        <v>8245</v>
      </c>
      <c r="I392">
        <v>1426229940</v>
      </c>
      <c r="J392">
        <v>1423959123</v>
      </c>
      <c r="K392" t="b">
        <v>0</v>
      </c>
      <c r="L392">
        <v>62</v>
      </c>
      <c r="M392" t="b">
        <v>1</v>
      </c>
      <c r="N392" t="s">
        <v>8269</v>
      </c>
      <c r="O392" s="10">
        <v>119</v>
      </c>
      <c r="P392">
        <v>49.69</v>
      </c>
      <c r="Q392" t="s">
        <v>8324</v>
      </c>
      <c r="R392" t="s">
        <v>8327</v>
      </c>
      <c r="S392" s="14">
        <v>42050.008368055554</v>
      </c>
      <c r="T392" s="14">
        <v>42076.290972222225</v>
      </c>
    </row>
    <row r="393" spans="1:20" ht="45" x14ac:dyDescent="0.25">
      <c r="A393">
        <v>3230</v>
      </c>
      <c r="B393" s="3" t="s">
        <v>3230</v>
      </c>
      <c r="C393" s="3" t="s">
        <v>7340</v>
      </c>
      <c r="D393" s="9">
        <v>2600</v>
      </c>
      <c r="E393" s="8">
        <v>2857</v>
      </c>
      <c r="F393" t="s">
        <v>8218</v>
      </c>
      <c r="G393" t="s">
        <v>8223</v>
      </c>
      <c r="H393" t="s">
        <v>8245</v>
      </c>
      <c r="I393">
        <v>1412135940</v>
      </c>
      <c r="J393">
        <v>1410840126</v>
      </c>
      <c r="K393" t="b">
        <v>1</v>
      </c>
      <c r="L393">
        <v>37</v>
      </c>
      <c r="M393" t="b">
        <v>1</v>
      </c>
      <c r="N393" t="s">
        <v>8269</v>
      </c>
      <c r="O393" s="10">
        <v>110</v>
      </c>
      <c r="P393">
        <v>77.22</v>
      </c>
      <c r="Q393" t="s">
        <v>8324</v>
      </c>
      <c r="R393" t="s">
        <v>8327</v>
      </c>
      <c r="S393" s="14">
        <v>41898.168125000004</v>
      </c>
      <c r="T393" s="14">
        <v>41913.165972222225</v>
      </c>
    </row>
    <row r="394" spans="1:20" ht="30" x14ac:dyDescent="0.25">
      <c r="A394">
        <v>3222</v>
      </c>
      <c r="B394" s="3" t="s">
        <v>3222</v>
      </c>
      <c r="C394" s="3" t="s">
        <v>7332</v>
      </c>
      <c r="D394" s="9">
        <v>2500</v>
      </c>
      <c r="E394" s="8">
        <v>3120</v>
      </c>
      <c r="F394" t="s">
        <v>8218</v>
      </c>
      <c r="G394" t="s">
        <v>8223</v>
      </c>
      <c r="H394" t="s">
        <v>8245</v>
      </c>
      <c r="I394">
        <v>1445722140</v>
      </c>
      <c r="J394">
        <v>1443016697</v>
      </c>
      <c r="K394" t="b">
        <v>1</v>
      </c>
      <c r="L394">
        <v>84</v>
      </c>
      <c r="M394" t="b">
        <v>1</v>
      </c>
      <c r="N394" t="s">
        <v>8269</v>
      </c>
      <c r="O394" s="10">
        <v>125</v>
      </c>
      <c r="P394">
        <v>37.14</v>
      </c>
      <c r="Q394" t="s">
        <v>8324</v>
      </c>
      <c r="R394" t="s">
        <v>8327</v>
      </c>
      <c r="S394" s="14">
        <v>42270.582141203704</v>
      </c>
      <c r="T394" s="14">
        <v>42301.895138888889</v>
      </c>
    </row>
    <row r="395" spans="1:20" ht="45" x14ac:dyDescent="0.25">
      <c r="A395">
        <v>3168</v>
      </c>
      <c r="B395" s="3" t="s">
        <v>3168</v>
      </c>
      <c r="C395" s="3" t="s">
        <v>7278</v>
      </c>
      <c r="D395" s="9">
        <v>2500</v>
      </c>
      <c r="E395" s="8">
        <v>3105</v>
      </c>
      <c r="F395" t="s">
        <v>8218</v>
      </c>
      <c r="G395" t="s">
        <v>8223</v>
      </c>
      <c r="H395" t="s">
        <v>8245</v>
      </c>
      <c r="I395">
        <v>1402696800</v>
      </c>
      <c r="J395">
        <v>1399948353</v>
      </c>
      <c r="K395" t="b">
        <v>1</v>
      </c>
      <c r="L395">
        <v>61</v>
      </c>
      <c r="M395" t="b">
        <v>1</v>
      </c>
      <c r="N395" t="s">
        <v>8269</v>
      </c>
      <c r="O395" s="10">
        <v>124</v>
      </c>
      <c r="P395">
        <v>50.9</v>
      </c>
      <c r="Q395" t="s">
        <v>8324</v>
      </c>
      <c r="R395" t="s">
        <v>8327</v>
      </c>
      <c r="S395" s="14">
        <v>41772.105937500004</v>
      </c>
      <c r="T395" s="14">
        <v>41803.916666666664</v>
      </c>
    </row>
    <row r="396" spans="1:20" ht="30" x14ac:dyDescent="0.25">
      <c r="A396">
        <v>3623</v>
      </c>
      <c r="B396" s="3" t="s">
        <v>3621</v>
      </c>
      <c r="C396" s="3" t="s">
        <v>7733</v>
      </c>
      <c r="D396" s="9">
        <v>2500</v>
      </c>
      <c r="E396" s="8">
        <v>3000</v>
      </c>
      <c r="F396" t="s">
        <v>8218</v>
      </c>
      <c r="G396" t="s">
        <v>8223</v>
      </c>
      <c r="H396" t="s">
        <v>8245</v>
      </c>
      <c r="I396">
        <v>1406358000</v>
      </c>
      <c r="J396">
        <v>1404841270</v>
      </c>
      <c r="K396" t="b">
        <v>0</v>
      </c>
      <c r="L396">
        <v>34</v>
      </c>
      <c r="M396" t="b">
        <v>1</v>
      </c>
      <c r="N396" t="s">
        <v>8269</v>
      </c>
      <c r="O396" s="10">
        <v>120</v>
      </c>
      <c r="P396">
        <v>88.24</v>
      </c>
      <c r="Q396" t="s">
        <v>8324</v>
      </c>
      <c r="R396" t="s">
        <v>8327</v>
      </c>
      <c r="S396" s="14">
        <v>41828.736921296295</v>
      </c>
      <c r="T396" s="14">
        <v>41846.291666666664</v>
      </c>
    </row>
    <row r="397" spans="1:20" ht="45" x14ac:dyDescent="0.25">
      <c r="A397">
        <v>3177</v>
      </c>
      <c r="B397" s="3" t="s">
        <v>3177</v>
      </c>
      <c r="C397" s="3" t="s">
        <v>7287</v>
      </c>
      <c r="D397" s="9">
        <v>2500</v>
      </c>
      <c r="E397" s="8">
        <v>2935</v>
      </c>
      <c r="F397" t="s">
        <v>8218</v>
      </c>
      <c r="G397" t="s">
        <v>8223</v>
      </c>
      <c r="H397" t="s">
        <v>8245</v>
      </c>
      <c r="I397">
        <v>1403366409</v>
      </c>
      <c r="J397">
        <v>1400774409</v>
      </c>
      <c r="K397" t="b">
        <v>1</v>
      </c>
      <c r="L397">
        <v>51</v>
      </c>
      <c r="M397" t="b">
        <v>1</v>
      </c>
      <c r="N397" t="s">
        <v>8269</v>
      </c>
      <c r="O397" s="10">
        <v>117</v>
      </c>
      <c r="P397">
        <v>57.55</v>
      </c>
      <c r="Q397" t="s">
        <v>8324</v>
      </c>
      <c r="R397" t="s">
        <v>8327</v>
      </c>
      <c r="S397" s="14">
        <v>41781.666770833333</v>
      </c>
      <c r="T397" s="14">
        <v>41811.666770833333</v>
      </c>
    </row>
    <row r="398" spans="1:20" ht="45" x14ac:dyDescent="0.25">
      <c r="A398">
        <v>3484</v>
      </c>
      <c r="B398" s="3" t="s">
        <v>3483</v>
      </c>
      <c r="C398" s="3" t="s">
        <v>7594</v>
      </c>
      <c r="D398" s="9">
        <v>2500</v>
      </c>
      <c r="E398" s="8">
        <v>2856</v>
      </c>
      <c r="F398" t="s">
        <v>8218</v>
      </c>
      <c r="G398" t="s">
        <v>8223</v>
      </c>
      <c r="H398" t="s">
        <v>8245</v>
      </c>
      <c r="I398">
        <v>1466014499</v>
      </c>
      <c r="J398">
        <v>1463422499</v>
      </c>
      <c r="K398" t="b">
        <v>0</v>
      </c>
      <c r="L398">
        <v>44</v>
      </c>
      <c r="M398" t="b">
        <v>1</v>
      </c>
      <c r="N398" t="s">
        <v>8269</v>
      </c>
      <c r="O398" s="10">
        <v>114</v>
      </c>
      <c r="P398">
        <v>64.91</v>
      </c>
      <c r="Q398" t="s">
        <v>8324</v>
      </c>
      <c r="R398" t="s">
        <v>8327</v>
      </c>
      <c r="S398" s="14">
        <v>42506.760405092587</v>
      </c>
      <c r="T398" s="14">
        <v>42536.760405092587</v>
      </c>
    </row>
    <row r="399" spans="1:20" ht="30" x14ac:dyDescent="0.25">
      <c r="A399">
        <v>3263</v>
      </c>
      <c r="B399" s="3" t="s">
        <v>3263</v>
      </c>
      <c r="C399" s="3" t="s">
        <v>7373</v>
      </c>
      <c r="D399" s="9">
        <v>2500</v>
      </c>
      <c r="E399" s="8">
        <v>2804.16</v>
      </c>
      <c r="F399" t="s">
        <v>8218</v>
      </c>
      <c r="G399" t="s">
        <v>8223</v>
      </c>
      <c r="H399" t="s">
        <v>8245</v>
      </c>
      <c r="I399">
        <v>1446238800</v>
      </c>
      <c r="J399">
        <v>1444220588</v>
      </c>
      <c r="K399" t="b">
        <v>1</v>
      </c>
      <c r="L399">
        <v>68</v>
      </c>
      <c r="M399" t="b">
        <v>1</v>
      </c>
      <c r="N399" t="s">
        <v>8269</v>
      </c>
      <c r="O399" s="10">
        <v>112</v>
      </c>
      <c r="P399">
        <v>41.24</v>
      </c>
      <c r="Q399" t="s">
        <v>8324</v>
      </c>
      <c r="R399" t="s">
        <v>8327</v>
      </c>
      <c r="S399" s="14">
        <v>42284.516064814816</v>
      </c>
      <c r="T399" s="14">
        <v>42307.875</v>
      </c>
    </row>
    <row r="400" spans="1:20" ht="45" x14ac:dyDescent="0.25">
      <c r="A400">
        <v>3311</v>
      </c>
      <c r="B400" s="3" t="s">
        <v>3311</v>
      </c>
      <c r="C400" s="3" t="s">
        <v>7421</v>
      </c>
      <c r="D400" s="9">
        <v>2500</v>
      </c>
      <c r="E400" s="8">
        <v>2746</v>
      </c>
      <c r="F400" t="s">
        <v>8218</v>
      </c>
      <c r="G400" t="s">
        <v>8223</v>
      </c>
      <c r="H400" t="s">
        <v>8245</v>
      </c>
      <c r="I400">
        <v>1445065210</v>
      </c>
      <c r="J400">
        <v>1442473210</v>
      </c>
      <c r="K400" t="b">
        <v>0</v>
      </c>
      <c r="L400">
        <v>45</v>
      </c>
      <c r="M400" t="b">
        <v>1</v>
      </c>
      <c r="N400" t="s">
        <v>8269</v>
      </c>
      <c r="O400" s="10">
        <v>110</v>
      </c>
      <c r="P400">
        <v>61.02</v>
      </c>
      <c r="Q400" t="s">
        <v>8324</v>
      </c>
      <c r="R400" t="s">
        <v>8327</v>
      </c>
      <c r="S400" s="14">
        <v>42264.29178240741</v>
      </c>
      <c r="T400" s="14">
        <v>42294.29178240741</v>
      </c>
    </row>
    <row r="401" spans="1:20" ht="30" x14ac:dyDescent="0.25">
      <c r="A401">
        <v>3183</v>
      </c>
      <c r="B401" s="3" t="s">
        <v>3183</v>
      </c>
      <c r="C401" s="3" t="s">
        <v>7293</v>
      </c>
      <c r="D401" s="9">
        <v>2500</v>
      </c>
      <c r="E401" s="8">
        <v>2725</v>
      </c>
      <c r="F401" t="s">
        <v>8218</v>
      </c>
      <c r="G401" t="s">
        <v>8223</v>
      </c>
      <c r="H401" t="s">
        <v>8245</v>
      </c>
      <c r="I401">
        <v>1377284669</v>
      </c>
      <c r="J401">
        <v>1375729469</v>
      </c>
      <c r="K401" t="b">
        <v>1</v>
      </c>
      <c r="L401">
        <v>68</v>
      </c>
      <c r="M401" t="b">
        <v>1</v>
      </c>
      <c r="N401" t="s">
        <v>8269</v>
      </c>
      <c r="O401" s="10">
        <v>109</v>
      </c>
      <c r="P401">
        <v>40.07</v>
      </c>
      <c r="Q401" t="s">
        <v>8324</v>
      </c>
      <c r="R401" t="s">
        <v>8327</v>
      </c>
      <c r="S401" s="14">
        <v>41491.79478009259</v>
      </c>
      <c r="T401" s="14">
        <v>41509.79478009259</v>
      </c>
    </row>
    <row r="402" spans="1:20" ht="45" x14ac:dyDescent="0.25">
      <c r="A402">
        <v>2810</v>
      </c>
      <c r="B402" s="3" t="s">
        <v>2810</v>
      </c>
      <c r="C402" s="3" t="s">
        <v>6920</v>
      </c>
      <c r="D402" s="9">
        <v>2500</v>
      </c>
      <c r="E402" s="8">
        <v>2705</v>
      </c>
      <c r="F402" t="s">
        <v>8218</v>
      </c>
      <c r="G402" t="s">
        <v>8223</v>
      </c>
      <c r="H402" t="s">
        <v>8245</v>
      </c>
      <c r="I402">
        <v>1401595140</v>
      </c>
      <c r="J402">
        <v>1398828064</v>
      </c>
      <c r="K402" t="b">
        <v>0</v>
      </c>
      <c r="L402">
        <v>57</v>
      </c>
      <c r="M402" t="b">
        <v>1</v>
      </c>
      <c r="N402" t="s">
        <v>8269</v>
      </c>
      <c r="O402" s="10">
        <v>108</v>
      </c>
      <c r="P402">
        <v>47.46</v>
      </c>
      <c r="Q402" t="s">
        <v>8324</v>
      </c>
      <c r="R402" t="s">
        <v>8327</v>
      </c>
      <c r="S402" s="14">
        <v>41759.13962962963</v>
      </c>
      <c r="T402" s="14">
        <v>41791.165972222225</v>
      </c>
    </row>
    <row r="403" spans="1:20" ht="45" x14ac:dyDescent="0.25">
      <c r="A403">
        <v>3164</v>
      </c>
      <c r="B403" s="3" t="s">
        <v>3164</v>
      </c>
      <c r="C403" s="3" t="s">
        <v>7274</v>
      </c>
      <c r="D403" s="9">
        <v>2500</v>
      </c>
      <c r="E403" s="8">
        <v>2669</v>
      </c>
      <c r="F403" t="s">
        <v>8218</v>
      </c>
      <c r="G403" t="s">
        <v>8223</v>
      </c>
      <c r="H403" t="s">
        <v>8245</v>
      </c>
      <c r="I403">
        <v>1402341615</v>
      </c>
      <c r="J403">
        <v>1399490415</v>
      </c>
      <c r="K403" t="b">
        <v>1</v>
      </c>
      <c r="L403">
        <v>71</v>
      </c>
      <c r="M403" t="b">
        <v>1</v>
      </c>
      <c r="N403" t="s">
        <v>8269</v>
      </c>
      <c r="O403" s="10">
        <v>107</v>
      </c>
      <c r="P403">
        <v>37.590000000000003</v>
      </c>
      <c r="Q403" t="s">
        <v>8324</v>
      </c>
      <c r="R403" t="s">
        <v>8327</v>
      </c>
      <c r="S403" s="14">
        <v>41766.80572916667</v>
      </c>
      <c r="T403" s="14">
        <v>41799.80572916667</v>
      </c>
    </row>
    <row r="404" spans="1:20" ht="45" x14ac:dyDescent="0.25">
      <c r="A404">
        <v>3823</v>
      </c>
      <c r="B404" s="3" t="s">
        <v>3820</v>
      </c>
      <c r="C404" s="3" t="s">
        <v>7932</v>
      </c>
      <c r="D404" s="9">
        <v>2500</v>
      </c>
      <c r="E404" s="8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8269</v>
      </c>
      <c r="O404" s="10">
        <v>106</v>
      </c>
      <c r="P404">
        <v>64.63</v>
      </c>
      <c r="Q404" t="s">
        <v>8324</v>
      </c>
      <c r="R404" t="s">
        <v>8327</v>
      </c>
      <c r="S404" s="14">
        <v>42170.910231481481</v>
      </c>
      <c r="T404" s="14">
        <v>42205.165972222225</v>
      </c>
    </row>
    <row r="405" spans="1:20" ht="45" x14ac:dyDescent="0.25">
      <c r="A405">
        <v>3365</v>
      </c>
      <c r="B405" s="3" t="s">
        <v>3364</v>
      </c>
      <c r="C405" s="3" t="s">
        <v>7475</v>
      </c>
      <c r="D405" s="9">
        <v>2500</v>
      </c>
      <c r="E405" s="8">
        <v>2600</v>
      </c>
      <c r="F405" t="s">
        <v>8218</v>
      </c>
      <c r="G405" t="s">
        <v>8223</v>
      </c>
      <c r="H405" t="s">
        <v>8245</v>
      </c>
      <c r="I405">
        <v>1449973592</v>
      </c>
      <c r="J405">
        <v>1447381592</v>
      </c>
      <c r="K405" t="b">
        <v>0</v>
      </c>
      <c r="L405">
        <v>3</v>
      </c>
      <c r="M405" t="b">
        <v>1</v>
      </c>
      <c r="N405" t="s">
        <v>8269</v>
      </c>
      <c r="O405" s="10">
        <v>104</v>
      </c>
      <c r="P405">
        <v>866.67</v>
      </c>
      <c r="Q405" t="s">
        <v>8324</v>
      </c>
      <c r="R405" t="s">
        <v>8327</v>
      </c>
      <c r="S405" s="14">
        <v>42321.101759259262</v>
      </c>
      <c r="T405" s="14">
        <v>42351.101759259262</v>
      </c>
    </row>
    <row r="406" spans="1:20" ht="90" x14ac:dyDescent="0.25">
      <c r="A406">
        <v>3505</v>
      </c>
      <c r="B406" s="3" t="s">
        <v>3504</v>
      </c>
      <c r="C406" s="3" t="s">
        <v>7615</v>
      </c>
      <c r="D406" s="9">
        <v>2500</v>
      </c>
      <c r="E406" s="8">
        <v>2594</v>
      </c>
      <c r="F406" t="s">
        <v>8218</v>
      </c>
      <c r="G406" t="s">
        <v>8223</v>
      </c>
      <c r="H406" t="s">
        <v>8245</v>
      </c>
      <c r="I406">
        <v>1399953600</v>
      </c>
      <c r="J406">
        <v>1398983245</v>
      </c>
      <c r="K406" t="b">
        <v>0</v>
      </c>
      <c r="L406">
        <v>39</v>
      </c>
      <c r="M406" t="b">
        <v>1</v>
      </c>
      <c r="N406" t="s">
        <v>8269</v>
      </c>
      <c r="O406" s="10">
        <v>104</v>
      </c>
      <c r="P406">
        <v>66.510000000000005</v>
      </c>
      <c r="Q406" t="s">
        <v>8324</v>
      </c>
      <c r="R406" t="s">
        <v>8327</v>
      </c>
      <c r="S406" s="14">
        <v>41760.935706018521</v>
      </c>
      <c r="T406" s="14">
        <v>41772.166666666664</v>
      </c>
    </row>
    <row r="407" spans="1:20" ht="30" x14ac:dyDescent="0.25">
      <c r="A407">
        <v>3264</v>
      </c>
      <c r="B407" s="3" t="s">
        <v>3264</v>
      </c>
      <c r="C407" s="3" t="s">
        <v>7374</v>
      </c>
      <c r="D407" s="9">
        <v>2500</v>
      </c>
      <c r="E407" s="8">
        <v>2575</v>
      </c>
      <c r="F407" t="s">
        <v>8218</v>
      </c>
      <c r="G407" t="s">
        <v>8223</v>
      </c>
      <c r="H407" t="s">
        <v>8245</v>
      </c>
      <c r="I407">
        <v>1422482400</v>
      </c>
      <c r="J407">
        <v>1421089938</v>
      </c>
      <c r="K407" t="b">
        <v>1</v>
      </c>
      <c r="L407">
        <v>49</v>
      </c>
      <c r="M407" t="b">
        <v>1</v>
      </c>
      <c r="N407" t="s">
        <v>8269</v>
      </c>
      <c r="O407" s="10">
        <v>103</v>
      </c>
      <c r="P407">
        <v>52.55</v>
      </c>
      <c r="Q407" t="s">
        <v>8324</v>
      </c>
      <c r="R407" t="s">
        <v>8327</v>
      </c>
      <c r="S407" s="14">
        <v>42016.800208333334</v>
      </c>
      <c r="T407" s="14">
        <v>42032.916666666672</v>
      </c>
    </row>
    <row r="408" spans="1:20" ht="45" x14ac:dyDescent="0.25">
      <c r="A408">
        <v>3441</v>
      </c>
      <c r="B408" s="3" t="s">
        <v>3440</v>
      </c>
      <c r="C408" s="3" t="s">
        <v>7551</v>
      </c>
      <c r="D408" s="9">
        <v>2500</v>
      </c>
      <c r="E408" s="8">
        <v>2565</v>
      </c>
      <c r="F408" t="s">
        <v>8218</v>
      </c>
      <c r="G408" t="s">
        <v>8223</v>
      </c>
      <c r="H408" t="s">
        <v>8245</v>
      </c>
      <c r="I408">
        <v>1447445820</v>
      </c>
      <c r="J408">
        <v>1445077121</v>
      </c>
      <c r="K408" t="b">
        <v>0</v>
      </c>
      <c r="L408">
        <v>43</v>
      </c>
      <c r="M408" t="b">
        <v>1</v>
      </c>
      <c r="N408" t="s">
        <v>8269</v>
      </c>
      <c r="O408" s="10">
        <v>103</v>
      </c>
      <c r="P408">
        <v>59.65</v>
      </c>
      <c r="Q408" t="s">
        <v>8324</v>
      </c>
      <c r="R408" t="s">
        <v>8327</v>
      </c>
      <c r="S408" s="14">
        <v>42294.429641203707</v>
      </c>
      <c r="T408" s="14">
        <v>42321.845138888893</v>
      </c>
    </row>
    <row r="409" spans="1:20" ht="30" x14ac:dyDescent="0.25">
      <c r="A409">
        <v>3597</v>
      </c>
      <c r="B409" s="3" t="s">
        <v>3596</v>
      </c>
      <c r="C409" s="3" t="s">
        <v>7707</v>
      </c>
      <c r="D409" s="9">
        <v>2500</v>
      </c>
      <c r="E409" s="8">
        <v>2565</v>
      </c>
      <c r="F409" t="s">
        <v>8218</v>
      </c>
      <c r="G409" t="s">
        <v>8223</v>
      </c>
      <c r="H409" t="s">
        <v>8245</v>
      </c>
      <c r="I409">
        <v>1456984740</v>
      </c>
      <c r="J409">
        <v>1455717790</v>
      </c>
      <c r="K409" t="b">
        <v>0</v>
      </c>
      <c r="L409">
        <v>33</v>
      </c>
      <c r="M409" t="b">
        <v>1</v>
      </c>
      <c r="N409" t="s">
        <v>8269</v>
      </c>
      <c r="O409" s="10">
        <v>103</v>
      </c>
      <c r="P409">
        <v>77.73</v>
      </c>
      <c r="Q409" t="s">
        <v>8324</v>
      </c>
      <c r="R409" t="s">
        <v>8327</v>
      </c>
      <c r="S409" s="14">
        <v>42417.585532407407</v>
      </c>
      <c r="T409" s="14">
        <v>42432.249305555553</v>
      </c>
    </row>
    <row r="410" spans="1:20" ht="45" x14ac:dyDescent="0.25">
      <c r="A410">
        <v>2809</v>
      </c>
      <c r="B410" s="3" t="s">
        <v>2809</v>
      </c>
      <c r="C410" s="3" t="s">
        <v>6919</v>
      </c>
      <c r="D410" s="9">
        <v>2500</v>
      </c>
      <c r="E410" s="8">
        <v>2560</v>
      </c>
      <c r="F410" t="s">
        <v>8218</v>
      </c>
      <c r="G410" t="s">
        <v>8223</v>
      </c>
      <c r="H410" t="s">
        <v>8245</v>
      </c>
      <c r="I410">
        <v>1459348740</v>
      </c>
      <c r="J410">
        <v>1458647725</v>
      </c>
      <c r="K410" t="b">
        <v>0</v>
      </c>
      <c r="L410">
        <v>21</v>
      </c>
      <c r="M410" t="b">
        <v>1</v>
      </c>
      <c r="N410" t="s">
        <v>8269</v>
      </c>
      <c r="O410" s="10">
        <v>102</v>
      </c>
      <c r="P410">
        <v>121.9</v>
      </c>
      <c r="Q410" t="s">
        <v>8324</v>
      </c>
      <c r="R410" t="s">
        <v>8327</v>
      </c>
      <c r="S410" s="14">
        <v>42451.496817129635</v>
      </c>
      <c r="T410" s="14">
        <v>42459.610416666663</v>
      </c>
    </row>
    <row r="411" spans="1:20" ht="105" x14ac:dyDescent="0.25">
      <c r="A411">
        <v>3561</v>
      </c>
      <c r="B411" s="3" t="s">
        <v>3560</v>
      </c>
      <c r="C411" s="3" t="s">
        <v>7671</v>
      </c>
      <c r="D411" s="9">
        <v>2500</v>
      </c>
      <c r="E411" s="8">
        <v>2560</v>
      </c>
      <c r="F411" t="s">
        <v>8218</v>
      </c>
      <c r="G411" t="s">
        <v>8223</v>
      </c>
      <c r="H411" t="s">
        <v>8245</v>
      </c>
      <c r="I411">
        <v>1438799760</v>
      </c>
      <c r="J411">
        <v>1437236378</v>
      </c>
      <c r="K411" t="b">
        <v>0</v>
      </c>
      <c r="L411">
        <v>54</v>
      </c>
      <c r="M411" t="b">
        <v>1</v>
      </c>
      <c r="N411" t="s">
        <v>8269</v>
      </c>
      <c r="O411" s="10">
        <v>102</v>
      </c>
      <c r="P411">
        <v>47.41</v>
      </c>
      <c r="Q411" t="s">
        <v>8324</v>
      </c>
      <c r="R411" t="s">
        <v>8327</v>
      </c>
      <c r="S411" s="14">
        <v>42203.680300925931</v>
      </c>
      <c r="T411" s="14">
        <v>42221.774999999994</v>
      </c>
    </row>
    <row r="412" spans="1:20" ht="30" x14ac:dyDescent="0.25">
      <c r="A412">
        <v>3320</v>
      </c>
      <c r="B412" s="3" t="s">
        <v>3320</v>
      </c>
      <c r="C412" s="3" t="s">
        <v>7430</v>
      </c>
      <c r="D412" s="9">
        <v>2500</v>
      </c>
      <c r="E412" s="8">
        <v>2525</v>
      </c>
      <c r="F412" t="s">
        <v>8218</v>
      </c>
      <c r="G412" t="s">
        <v>8223</v>
      </c>
      <c r="H412" t="s">
        <v>8245</v>
      </c>
      <c r="I412">
        <v>1466557557</v>
      </c>
      <c r="J412">
        <v>1463965557</v>
      </c>
      <c r="K412" t="b">
        <v>0</v>
      </c>
      <c r="L412">
        <v>38</v>
      </c>
      <c r="M412" t="b">
        <v>1</v>
      </c>
      <c r="N412" t="s">
        <v>8269</v>
      </c>
      <c r="O412" s="10">
        <v>101</v>
      </c>
      <c r="P412">
        <v>66.45</v>
      </c>
      <c r="Q412" t="s">
        <v>8324</v>
      </c>
      <c r="R412" t="s">
        <v>8327</v>
      </c>
      <c r="S412" s="14">
        <v>42513.045798611114</v>
      </c>
      <c r="T412" s="14">
        <v>42543.045798611114</v>
      </c>
    </row>
    <row r="413" spans="1:20" ht="45" x14ac:dyDescent="0.25">
      <c r="A413">
        <v>3614</v>
      </c>
      <c r="B413" s="3" t="s">
        <v>3439</v>
      </c>
      <c r="C413" s="3" t="s">
        <v>7724</v>
      </c>
      <c r="D413" s="9">
        <v>2500</v>
      </c>
      <c r="E413" s="8">
        <v>2520</v>
      </c>
      <c r="F413" t="s">
        <v>8218</v>
      </c>
      <c r="G413" t="s">
        <v>8223</v>
      </c>
      <c r="H413" t="s">
        <v>8245</v>
      </c>
      <c r="I413">
        <v>1434675616</v>
      </c>
      <c r="J413">
        <v>1432083616</v>
      </c>
      <c r="K413" t="b">
        <v>0</v>
      </c>
      <c r="L413">
        <v>71</v>
      </c>
      <c r="M413" t="b">
        <v>1</v>
      </c>
      <c r="N413" t="s">
        <v>8269</v>
      </c>
      <c r="O413" s="10">
        <v>101</v>
      </c>
      <c r="P413">
        <v>35.49</v>
      </c>
      <c r="Q413" t="s">
        <v>8324</v>
      </c>
      <c r="R413" t="s">
        <v>8327</v>
      </c>
      <c r="S413" s="14">
        <v>42144.041851851856</v>
      </c>
      <c r="T413" s="14">
        <v>42174.041851851856</v>
      </c>
    </row>
    <row r="414" spans="1:20" ht="45" x14ac:dyDescent="0.25">
      <c r="A414">
        <v>3699</v>
      </c>
      <c r="B414" s="3" t="s">
        <v>3696</v>
      </c>
      <c r="C414" s="3" t="s">
        <v>7809</v>
      </c>
      <c r="D414" s="9">
        <v>2500</v>
      </c>
      <c r="E414" s="8">
        <v>2520</v>
      </c>
      <c r="F414" t="s">
        <v>8218</v>
      </c>
      <c r="G414" t="s">
        <v>8223</v>
      </c>
      <c r="H414" t="s">
        <v>8245</v>
      </c>
      <c r="I414">
        <v>1413383216</v>
      </c>
      <c r="J414">
        <v>1410791216</v>
      </c>
      <c r="K414" t="b">
        <v>0</v>
      </c>
      <c r="L414">
        <v>40</v>
      </c>
      <c r="M414" t="b">
        <v>1</v>
      </c>
      <c r="N414" t="s">
        <v>8269</v>
      </c>
      <c r="O414" s="10">
        <v>101</v>
      </c>
      <c r="P414">
        <v>63</v>
      </c>
      <c r="Q414" t="s">
        <v>8324</v>
      </c>
      <c r="R414" t="s">
        <v>8327</v>
      </c>
      <c r="S414" s="14">
        <v>41897.602037037039</v>
      </c>
      <c r="T414" s="14">
        <v>41927.602037037039</v>
      </c>
    </row>
    <row r="415" spans="1:20" ht="45" x14ac:dyDescent="0.25">
      <c r="A415">
        <v>3312</v>
      </c>
      <c r="B415" s="3" t="s">
        <v>3312</v>
      </c>
      <c r="C415" s="3" t="s">
        <v>7422</v>
      </c>
      <c r="D415" s="9">
        <v>2500</v>
      </c>
      <c r="E415" s="8">
        <v>2501</v>
      </c>
      <c r="F415" t="s">
        <v>8218</v>
      </c>
      <c r="G415" t="s">
        <v>8223</v>
      </c>
      <c r="H415" t="s">
        <v>8245</v>
      </c>
      <c r="I415">
        <v>1478901600</v>
      </c>
      <c r="J415">
        <v>1477077946</v>
      </c>
      <c r="K415" t="b">
        <v>0</v>
      </c>
      <c r="L415">
        <v>41</v>
      </c>
      <c r="M415" t="b">
        <v>1</v>
      </c>
      <c r="N415" t="s">
        <v>8269</v>
      </c>
      <c r="O415" s="10">
        <v>100</v>
      </c>
      <c r="P415">
        <v>61</v>
      </c>
      <c r="Q415" t="s">
        <v>8324</v>
      </c>
      <c r="R415" t="s">
        <v>8327</v>
      </c>
      <c r="S415" s="14">
        <v>42664.809560185182</v>
      </c>
      <c r="T415" s="14">
        <v>42685.916666666672</v>
      </c>
    </row>
    <row r="416" spans="1:20" ht="30" x14ac:dyDescent="0.25">
      <c r="A416">
        <v>1302</v>
      </c>
      <c r="B416" s="3" t="s">
        <v>1303</v>
      </c>
      <c r="C416" s="3" t="s">
        <v>5412</v>
      </c>
      <c r="D416" s="9">
        <v>2500</v>
      </c>
      <c r="E416" s="8">
        <v>2500</v>
      </c>
      <c r="F416" t="s">
        <v>8218</v>
      </c>
      <c r="G416" t="s">
        <v>8223</v>
      </c>
      <c r="H416" t="s">
        <v>8245</v>
      </c>
      <c r="I416">
        <v>1480559011</v>
      </c>
      <c r="J416">
        <v>1477963411</v>
      </c>
      <c r="K416" t="b">
        <v>0</v>
      </c>
      <c r="L416">
        <v>50</v>
      </c>
      <c r="M416" t="b">
        <v>1</v>
      </c>
      <c r="N416" t="s">
        <v>8269</v>
      </c>
      <c r="O416" s="10">
        <v>100</v>
      </c>
      <c r="P416">
        <v>50</v>
      </c>
      <c r="Q416" t="s">
        <v>8324</v>
      </c>
      <c r="R416" t="s">
        <v>8327</v>
      </c>
      <c r="S416" s="14">
        <v>42675.057997685188</v>
      </c>
      <c r="T416" s="14">
        <v>42705.099664351852</v>
      </c>
    </row>
    <row r="417" spans="1:20" ht="45" x14ac:dyDescent="0.25">
      <c r="A417">
        <v>3516</v>
      </c>
      <c r="B417" s="3" t="s">
        <v>3515</v>
      </c>
      <c r="C417" s="3" t="s">
        <v>7626</v>
      </c>
      <c r="D417" s="9">
        <v>2500</v>
      </c>
      <c r="E417" s="8">
        <v>2500</v>
      </c>
      <c r="F417" t="s">
        <v>8218</v>
      </c>
      <c r="G417" t="s">
        <v>8223</v>
      </c>
      <c r="H417" t="s">
        <v>8245</v>
      </c>
      <c r="I417">
        <v>1410145200</v>
      </c>
      <c r="J417">
        <v>1407197670</v>
      </c>
      <c r="K417" t="b">
        <v>0</v>
      </c>
      <c r="L417">
        <v>11</v>
      </c>
      <c r="M417" t="b">
        <v>1</v>
      </c>
      <c r="N417" t="s">
        <v>8269</v>
      </c>
      <c r="O417" s="10">
        <v>100</v>
      </c>
      <c r="P417">
        <v>227.27</v>
      </c>
      <c r="Q417" t="s">
        <v>8324</v>
      </c>
      <c r="R417" t="s">
        <v>8327</v>
      </c>
      <c r="S417" s="14">
        <v>41856.010069444441</v>
      </c>
      <c r="T417" s="14">
        <v>41890.125</v>
      </c>
    </row>
    <row r="418" spans="1:20" ht="30" x14ac:dyDescent="0.25">
      <c r="A418">
        <v>3544</v>
      </c>
      <c r="B418" s="3" t="s">
        <v>3543</v>
      </c>
      <c r="C418" s="3" t="s">
        <v>7654</v>
      </c>
      <c r="D418" s="9">
        <v>2500</v>
      </c>
      <c r="E418" s="8">
        <v>2500</v>
      </c>
      <c r="F418" t="s">
        <v>8218</v>
      </c>
      <c r="G418" t="s">
        <v>8223</v>
      </c>
      <c r="H418" t="s">
        <v>8245</v>
      </c>
      <c r="I418">
        <v>1425758257</v>
      </c>
      <c r="J418">
        <v>1423166257</v>
      </c>
      <c r="K418" t="b">
        <v>0</v>
      </c>
      <c r="L418">
        <v>24</v>
      </c>
      <c r="M418" t="b">
        <v>1</v>
      </c>
      <c r="N418" t="s">
        <v>8269</v>
      </c>
      <c r="O418" s="10">
        <v>100</v>
      </c>
      <c r="P418">
        <v>104.17</v>
      </c>
      <c r="Q418" t="s">
        <v>8324</v>
      </c>
      <c r="R418" t="s">
        <v>8327</v>
      </c>
      <c r="S418" s="14">
        <v>42040.831678240742</v>
      </c>
      <c r="T418" s="14">
        <v>42070.831678240742</v>
      </c>
    </row>
    <row r="419" spans="1:20" ht="45" x14ac:dyDescent="0.25">
      <c r="A419">
        <v>2873</v>
      </c>
      <c r="B419" s="3" t="s">
        <v>2873</v>
      </c>
      <c r="C419" s="3" t="s">
        <v>6983</v>
      </c>
      <c r="D419" s="9">
        <v>2500</v>
      </c>
      <c r="E419" s="8">
        <v>953</v>
      </c>
      <c r="F419" t="s">
        <v>8220</v>
      </c>
      <c r="G419" t="s">
        <v>8223</v>
      </c>
      <c r="H419" t="s">
        <v>8245</v>
      </c>
      <c r="I419">
        <v>1422473831</v>
      </c>
      <c r="J419">
        <v>1419881831</v>
      </c>
      <c r="K419" t="b">
        <v>0</v>
      </c>
      <c r="L419">
        <v>8</v>
      </c>
      <c r="M419" t="b">
        <v>0</v>
      </c>
      <c r="N419" t="s">
        <v>8269</v>
      </c>
      <c r="O419" s="10">
        <v>38</v>
      </c>
      <c r="P419">
        <v>119.13</v>
      </c>
      <c r="Q419" t="s">
        <v>8324</v>
      </c>
      <c r="R419" t="s">
        <v>8327</v>
      </c>
      <c r="S419" s="14">
        <v>42002.817488425921</v>
      </c>
      <c r="T419" s="14">
        <v>42032.817488425921</v>
      </c>
    </row>
    <row r="420" spans="1:20" ht="45" x14ac:dyDescent="0.25">
      <c r="A420">
        <v>2867</v>
      </c>
      <c r="B420" s="3" t="s">
        <v>2867</v>
      </c>
      <c r="C420" s="3" t="s">
        <v>6977</v>
      </c>
      <c r="D420" s="9">
        <v>2500</v>
      </c>
      <c r="E420" s="8">
        <v>504</v>
      </c>
      <c r="F420" t="s">
        <v>8220</v>
      </c>
      <c r="G420" t="s">
        <v>8223</v>
      </c>
      <c r="H420" t="s">
        <v>8245</v>
      </c>
      <c r="I420">
        <v>1467604800</v>
      </c>
      <c r="J420">
        <v>1465533672</v>
      </c>
      <c r="K420" t="b">
        <v>0</v>
      </c>
      <c r="L420">
        <v>10</v>
      </c>
      <c r="M420" t="b">
        <v>0</v>
      </c>
      <c r="N420" t="s">
        <v>8269</v>
      </c>
      <c r="O420" s="10">
        <v>20</v>
      </c>
      <c r="P420">
        <v>50.4</v>
      </c>
      <c r="Q420" t="s">
        <v>8324</v>
      </c>
      <c r="R420" t="s">
        <v>8327</v>
      </c>
      <c r="S420" s="14">
        <v>42531.195277777777</v>
      </c>
      <c r="T420" s="14">
        <v>42555.166666666672</v>
      </c>
    </row>
    <row r="421" spans="1:20" ht="45" x14ac:dyDescent="0.25">
      <c r="A421">
        <v>3980</v>
      </c>
      <c r="B421" s="3" t="s">
        <v>3977</v>
      </c>
      <c r="C421" s="3" t="s">
        <v>8087</v>
      </c>
      <c r="D421" s="9">
        <v>2500</v>
      </c>
      <c r="E421" s="8">
        <v>450</v>
      </c>
      <c r="F421" t="s">
        <v>8220</v>
      </c>
      <c r="G421" t="s">
        <v>8223</v>
      </c>
      <c r="H421" t="s">
        <v>8245</v>
      </c>
      <c r="I421">
        <v>1404570147</v>
      </c>
      <c r="J421">
        <v>1401978147</v>
      </c>
      <c r="K421" t="b">
        <v>0</v>
      </c>
      <c r="L421">
        <v>7</v>
      </c>
      <c r="M421" t="b">
        <v>0</v>
      </c>
      <c r="N421" t="s">
        <v>8269</v>
      </c>
      <c r="O421" s="10">
        <v>18</v>
      </c>
      <c r="P421">
        <v>64.290000000000006</v>
      </c>
      <c r="Q421" t="s">
        <v>8324</v>
      </c>
      <c r="R421" t="s">
        <v>8327</v>
      </c>
      <c r="S421" s="14">
        <v>41795.598923611113</v>
      </c>
      <c r="T421" s="14">
        <v>41825.598923611113</v>
      </c>
    </row>
    <row r="422" spans="1:20" ht="45" x14ac:dyDescent="0.25">
      <c r="A422">
        <v>4030</v>
      </c>
      <c r="B422" s="3" t="s">
        <v>4026</v>
      </c>
      <c r="C422" s="3" t="s">
        <v>8135</v>
      </c>
      <c r="D422" s="9">
        <v>2500</v>
      </c>
      <c r="E422" s="8">
        <v>400</v>
      </c>
      <c r="F422" t="s">
        <v>8220</v>
      </c>
      <c r="G422" t="s">
        <v>8223</v>
      </c>
      <c r="H422" t="s">
        <v>8245</v>
      </c>
      <c r="I422">
        <v>1454525340</v>
      </c>
      <c r="J422">
        <v>1452008599</v>
      </c>
      <c r="K422" t="b">
        <v>0</v>
      </c>
      <c r="L422">
        <v>6</v>
      </c>
      <c r="M422" t="b">
        <v>0</v>
      </c>
      <c r="N422" t="s">
        <v>8269</v>
      </c>
      <c r="O422" s="10">
        <v>16</v>
      </c>
      <c r="P422">
        <v>66.67</v>
      </c>
      <c r="Q422" t="s">
        <v>8324</v>
      </c>
      <c r="R422" t="s">
        <v>8327</v>
      </c>
      <c r="S422" s="14">
        <v>42374.655081018514</v>
      </c>
      <c r="T422" s="14">
        <v>42403.784027777772</v>
      </c>
    </row>
    <row r="423" spans="1:20" ht="45" x14ac:dyDescent="0.25">
      <c r="A423">
        <v>4038</v>
      </c>
      <c r="B423" s="3" t="s">
        <v>4034</v>
      </c>
      <c r="C423" s="3" t="s">
        <v>8142</v>
      </c>
      <c r="D423" s="9">
        <v>2500</v>
      </c>
      <c r="E423" s="8">
        <v>301</v>
      </c>
      <c r="F423" t="s">
        <v>8220</v>
      </c>
      <c r="G423" t="s">
        <v>8223</v>
      </c>
      <c r="H423" t="s">
        <v>8245</v>
      </c>
      <c r="I423">
        <v>1413573010</v>
      </c>
      <c r="J423">
        <v>1408389010</v>
      </c>
      <c r="K423" t="b">
        <v>0</v>
      </c>
      <c r="L423">
        <v>4</v>
      </c>
      <c r="M423" t="b">
        <v>0</v>
      </c>
      <c r="N423" t="s">
        <v>8269</v>
      </c>
      <c r="O423" s="10">
        <v>12</v>
      </c>
      <c r="P423">
        <v>75.25</v>
      </c>
      <c r="Q423" t="s">
        <v>8324</v>
      </c>
      <c r="R423" t="s">
        <v>8327</v>
      </c>
      <c r="S423" s="14">
        <v>41869.798726851855</v>
      </c>
      <c r="T423" s="14">
        <v>41929.798726851855</v>
      </c>
    </row>
    <row r="424" spans="1:20" ht="30" x14ac:dyDescent="0.25">
      <c r="A424">
        <v>3900</v>
      </c>
      <c r="B424" s="3" t="s">
        <v>3897</v>
      </c>
      <c r="C424" s="3" t="s">
        <v>8008</v>
      </c>
      <c r="D424" s="9">
        <v>2500</v>
      </c>
      <c r="E424" s="8">
        <v>135</v>
      </c>
      <c r="F424" t="s">
        <v>8220</v>
      </c>
      <c r="G424" t="s">
        <v>8223</v>
      </c>
      <c r="H424" t="s">
        <v>8245</v>
      </c>
      <c r="I424">
        <v>1433988791</v>
      </c>
      <c r="J424">
        <v>1431396791</v>
      </c>
      <c r="K424" t="b">
        <v>0</v>
      </c>
      <c r="L424">
        <v>5</v>
      </c>
      <c r="M424" t="b">
        <v>0</v>
      </c>
      <c r="N424" t="s">
        <v>8269</v>
      </c>
      <c r="O424" s="10">
        <v>5</v>
      </c>
      <c r="P424">
        <v>27</v>
      </c>
      <c r="Q424" t="s">
        <v>8324</v>
      </c>
      <c r="R424" t="s">
        <v>8327</v>
      </c>
      <c r="S424" s="14">
        <v>42136.092488425929</v>
      </c>
      <c r="T424" s="14">
        <v>42166.092488425929</v>
      </c>
    </row>
    <row r="425" spans="1:20" ht="45" x14ac:dyDescent="0.25">
      <c r="A425">
        <v>2907</v>
      </c>
      <c r="B425" s="3" t="s">
        <v>2907</v>
      </c>
      <c r="C425" s="3" t="s">
        <v>7017</v>
      </c>
      <c r="D425" s="9">
        <v>2500</v>
      </c>
      <c r="E425" s="8">
        <v>2</v>
      </c>
      <c r="F425" t="s">
        <v>8220</v>
      </c>
      <c r="G425" t="s">
        <v>8223</v>
      </c>
      <c r="H425" t="s">
        <v>8245</v>
      </c>
      <c r="I425">
        <v>1463259837</v>
      </c>
      <c r="J425">
        <v>1458075837</v>
      </c>
      <c r="K425" t="b">
        <v>0</v>
      </c>
      <c r="L425">
        <v>2</v>
      </c>
      <c r="M425" t="b">
        <v>0</v>
      </c>
      <c r="N425" t="s">
        <v>8269</v>
      </c>
      <c r="O425" s="10">
        <v>0</v>
      </c>
      <c r="P425">
        <v>1</v>
      </c>
      <c r="Q425" t="s">
        <v>8324</v>
      </c>
      <c r="R425" t="s">
        <v>8327</v>
      </c>
      <c r="S425" s="14">
        <v>42444.877743055549</v>
      </c>
      <c r="T425" s="14">
        <v>42504.877743055549</v>
      </c>
    </row>
    <row r="426" spans="1:20" ht="45" x14ac:dyDescent="0.25">
      <c r="A426">
        <v>3859</v>
      </c>
      <c r="B426" s="3" t="s">
        <v>3856</v>
      </c>
      <c r="C426" s="3" t="s">
        <v>7968</v>
      </c>
      <c r="D426" s="9">
        <v>2500</v>
      </c>
      <c r="E426" s="8">
        <v>1</v>
      </c>
      <c r="F426" t="s">
        <v>8220</v>
      </c>
      <c r="G426" t="s">
        <v>8223</v>
      </c>
      <c r="H426" t="s">
        <v>8245</v>
      </c>
      <c r="I426">
        <v>1403730000</v>
      </c>
      <c r="J426">
        <v>1401485207</v>
      </c>
      <c r="K426" t="b">
        <v>0</v>
      </c>
      <c r="L426">
        <v>1</v>
      </c>
      <c r="M426" t="b">
        <v>0</v>
      </c>
      <c r="N426" t="s">
        <v>8269</v>
      </c>
      <c r="O426" s="10">
        <v>0</v>
      </c>
      <c r="P426">
        <v>1</v>
      </c>
      <c r="Q426" t="s">
        <v>8324</v>
      </c>
      <c r="R426" t="s">
        <v>8327</v>
      </c>
      <c r="S426" s="14">
        <v>41789.893599537041</v>
      </c>
      <c r="T426" s="14">
        <v>41815.875</v>
      </c>
    </row>
    <row r="427" spans="1:20" ht="45" x14ac:dyDescent="0.25">
      <c r="A427">
        <v>4081</v>
      </c>
      <c r="B427" s="3" t="s">
        <v>4077</v>
      </c>
      <c r="C427" s="3" t="s">
        <v>8184</v>
      </c>
      <c r="D427" s="9">
        <v>2224</v>
      </c>
      <c r="E427" s="8">
        <v>350</v>
      </c>
      <c r="F427" t="s">
        <v>8220</v>
      </c>
      <c r="G427" t="s">
        <v>8223</v>
      </c>
      <c r="H427" t="s">
        <v>8245</v>
      </c>
      <c r="I427">
        <v>1425819425</v>
      </c>
      <c r="J427">
        <v>1423231025</v>
      </c>
      <c r="K427" t="b">
        <v>0</v>
      </c>
      <c r="L427">
        <v>12</v>
      </c>
      <c r="M427" t="b">
        <v>0</v>
      </c>
      <c r="N427" t="s">
        <v>8269</v>
      </c>
      <c r="O427" s="10">
        <v>16</v>
      </c>
      <c r="P427">
        <v>29.17</v>
      </c>
      <c r="Q427" t="s">
        <v>8324</v>
      </c>
      <c r="R427" t="s">
        <v>8327</v>
      </c>
      <c r="S427" s="14">
        <v>42041.581307870365</v>
      </c>
      <c r="T427" s="14">
        <v>42071.539641203708</v>
      </c>
    </row>
    <row r="428" spans="1:20" ht="30" x14ac:dyDescent="0.25">
      <c r="A428">
        <v>3743</v>
      </c>
      <c r="B428" s="3" t="s">
        <v>3740</v>
      </c>
      <c r="C428" s="3" t="s">
        <v>7853</v>
      </c>
      <c r="D428" s="9">
        <v>2200</v>
      </c>
      <c r="E428" s="8">
        <v>0</v>
      </c>
      <c r="F428" t="s">
        <v>8220</v>
      </c>
      <c r="G428" t="s">
        <v>8223</v>
      </c>
      <c r="H428" t="s">
        <v>8245</v>
      </c>
      <c r="I428">
        <v>1404406964</v>
      </c>
      <c r="J428">
        <v>1401814964</v>
      </c>
      <c r="K428" t="b">
        <v>0</v>
      </c>
      <c r="L428" t="s">
        <v>8308</v>
      </c>
      <c r="M428" t="b">
        <v>0</v>
      </c>
      <c r="N428" t="s">
        <v>8269</v>
      </c>
      <c r="O428" s="10">
        <v>0</v>
      </c>
      <c r="P428">
        <v>0</v>
      </c>
      <c r="Q428" t="s">
        <v>8324</v>
      </c>
      <c r="R428" t="s">
        <v>8327</v>
      </c>
      <c r="S428" s="14">
        <v>41793.710231481484</v>
      </c>
      <c r="T428" s="14">
        <v>41823.710231481484</v>
      </c>
    </row>
    <row r="429" spans="1:20" ht="45" x14ac:dyDescent="0.25">
      <c r="A429">
        <v>3448</v>
      </c>
      <c r="B429" s="3" t="s">
        <v>3447</v>
      </c>
      <c r="C429" s="3" t="s">
        <v>7558</v>
      </c>
      <c r="D429" s="9">
        <v>2100</v>
      </c>
      <c r="E429" s="8">
        <v>2305</v>
      </c>
      <c r="F429" t="s">
        <v>8218</v>
      </c>
      <c r="G429" t="s">
        <v>8223</v>
      </c>
      <c r="H429" t="s">
        <v>8245</v>
      </c>
      <c r="I429">
        <v>1418784689</v>
      </c>
      <c r="J429">
        <v>1416192689</v>
      </c>
      <c r="K429" t="b">
        <v>0</v>
      </c>
      <c r="L429">
        <v>45</v>
      </c>
      <c r="M429" t="b">
        <v>1</v>
      </c>
      <c r="N429" t="s">
        <v>8269</v>
      </c>
      <c r="O429" s="10">
        <v>110</v>
      </c>
      <c r="P429">
        <v>51.22</v>
      </c>
      <c r="Q429" t="s">
        <v>8324</v>
      </c>
      <c r="R429" t="s">
        <v>8327</v>
      </c>
      <c r="S429" s="14">
        <v>41960.119085648148</v>
      </c>
      <c r="T429" s="14">
        <v>41990.119085648148</v>
      </c>
    </row>
    <row r="430" spans="1:20" ht="45" x14ac:dyDescent="0.25">
      <c r="A430">
        <v>3548</v>
      </c>
      <c r="B430" s="3" t="s">
        <v>3547</v>
      </c>
      <c r="C430" s="3" t="s">
        <v>7658</v>
      </c>
      <c r="D430" s="9">
        <v>2100</v>
      </c>
      <c r="E430" s="8">
        <v>2140</v>
      </c>
      <c r="F430" t="s">
        <v>8218</v>
      </c>
      <c r="G430" t="s">
        <v>8223</v>
      </c>
      <c r="H430" t="s">
        <v>8245</v>
      </c>
      <c r="I430">
        <v>1457139600</v>
      </c>
      <c r="J430">
        <v>1455230214</v>
      </c>
      <c r="K430" t="b">
        <v>0</v>
      </c>
      <c r="L430">
        <v>13</v>
      </c>
      <c r="M430" t="b">
        <v>1</v>
      </c>
      <c r="N430" t="s">
        <v>8269</v>
      </c>
      <c r="O430" s="10">
        <v>102</v>
      </c>
      <c r="P430">
        <v>164.62</v>
      </c>
      <c r="Q430" t="s">
        <v>8324</v>
      </c>
      <c r="R430" t="s">
        <v>8327</v>
      </c>
      <c r="S430" s="14">
        <v>42411.942291666666</v>
      </c>
      <c r="T430" s="14">
        <v>42434.041666666672</v>
      </c>
    </row>
    <row r="431" spans="1:20" ht="45" x14ac:dyDescent="0.25">
      <c r="A431">
        <v>3813</v>
      </c>
      <c r="B431" s="3" t="s">
        <v>3810</v>
      </c>
      <c r="C431" s="3" t="s">
        <v>7923</v>
      </c>
      <c r="D431" s="9">
        <v>2100</v>
      </c>
      <c r="E431" s="8">
        <v>2119.9899999999998</v>
      </c>
      <c r="F431" t="s">
        <v>8218</v>
      </c>
      <c r="G431" t="s">
        <v>8223</v>
      </c>
      <c r="H431" t="s">
        <v>8245</v>
      </c>
      <c r="I431">
        <v>1465940580</v>
      </c>
      <c r="J431">
        <v>1462603021</v>
      </c>
      <c r="K431" t="b">
        <v>0</v>
      </c>
      <c r="L431">
        <v>27</v>
      </c>
      <c r="M431" t="b">
        <v>1</v>
      </c>
      <c r="N431" t="s">
        <v>8269</v>
      </c>
      <c r="O431" s="10">
        <v>101</v>
      </c>
      <c r="P431">
        <v>78.52</v>
      </c>
      <c r="Q431" t="s">
        <v>8324</v>
      </c>
      <c r="R431" t="s">
        <v>8327</v>
      </c>
      <c r="S431" s="14">
        <v>42497.275706018518</v>
      </c>
      <c r="T431" s="14">
        <v>42535.904861111107</v>
      </c>
    </row>
    <row r="432" spans="1:20" ht="30" x14ac:dyDescent="0.25">
      <c r="A432">
        <v>3457</v>
      </c>
      <c r="B432" s="3" t="s">
        <v>3456</v>
      </c>
      <c r="C432" s="3" t="s">
        <v>7567</v>
      </c>
      <c r="D432" s="9">
        <v>2000</v>
      </c>
      <c r="E432" s="8">
        <v>2804</v>
      </c>
      <c r="F432" t="s">
        <v>8218</v>
      </c>
      <c r="G432" t="s">
        <v>8223</v>
      </c>
      <c r="H432" t="s">
        <v>8245</v>
      </c>
      <c r="I432">
        <v>1423720740</v>
      </c>
      <c r="J432">
        <v>1421081857</v>
      </c>
      <c r="K432" t="b">
        <v>0</v>
      </c>
      <c r="L432">
        <v>55</v>
      </c>
      <c r="M432" t="b">
        <v>1</v>
      </c>
      <c r="N432" t="s">
        <v>8269</v>
      </c>
      <c r="O432" s="10">
        <v>140</v>
      </c>
      <c r="P432">
        <v>50.98</v>
      </c>
      <c r="Q432" t="s">
        <v>8324</v>
      </c>
      <c r="R432" t="s">
        <v>8327</v>
      </c>
      <c r="S432" s="14">
        <v>42016.706678240742</v>
      </c>
      <c r="T432" s="14">
        <v>42047.249305555553</v>
      </c>
    </row>
    <row r="433" spans="1:20" ht="45" x14ac:dyDescent="0.25">
      <c r="A433">
        <v>3268</v>
      </c>
      <c r="B433" s="3" t="s">
        <v>3268</v>
      </c>
      <c r="C433" s="3" t="s">
        <v>7378</v>
      </c>
      <c r="D433" s="9">
        <v>2000</v>
      </c>
      <c r="E433" s="8">
        <v>2560</v>
      </c>
      <c r="F433" t="s">
        <v>8218</v>
      </c>
      <c r="G433" t="s">
        <v>8223</v>
      </c>
      <c r="H433" t="s">
        <v>8245</v>
      </c>
      <c r="I433">
        <v>1472074928</v>
      </c>
      <c r="J433">
        <v>1470692528</v>
      </c>
      <c r="K433" t="b">
        <v>1</v>
      </c>
      <c r="L433">
        <v>42</v>
      </c>
      <c r="M433" t="b">
        <v>1</v>
      </c>
      <c r="N433" t="s">
        <v>8269</v>
      </c>
      <c r="O433" s="10">
        <v>128</v>
      </c>
      <c r="P433">
        <v>60.95</v>
      </c>
      <c r="Q433" t="s">
        <v>8324</v>
      </c>
      <c r="R433" t="s">
        <v>8327</v>
      </c>
      <c r="S433" s="14">
        <v>42590.90425925926</v>
      </c>
      <c r="T433" s="14">
        <v>42606.90425925926</v>
      </c>
    </row>
    <row r="434" spans="1:20" ht="45" x14ac:dyDescent="0.25">
      <c r="A434">
        <v>3592</v>
      </c>
      <c r="B434" s="3" t="s">
        <v>3591</v>
      </c>
      <c r="C434" s="3" t="s">
        <v>7702</v>
      </c>
      <c r="D434" s="9">
        <v>2000</v>
      </c>
      <c r="E434" s="8">
        <v>2545</v>
      </c>
      <c r="F434" t="s">
        <v>8218</v>
      </c>
      <c r="G434" t="s">
        <v>8223</v>
      </c>
      <c r="H434" t="s">
        <v>8245</v>
      </c>
      <c r="I434">
        <v>1423630740</v>
      </c>
      <c r="J434">
        <v>1418673307</v>
      </c>
      <c r="K434" t="b">
        <v>0</v>
      </c>
      <c r="L434">
        <v>35</v>
      </c>
      <c r="M434" t="b">
        <v>1</v>
      </c>
      <c r="N434" t="s">
        <v>8269</v>
      </c>
      <c r="O434" s="10">
        <v>127</v>
      </c>
      <c r="P434">
        <v>72.709999999999994</v>
      </c>
      <c r="Q434" t="s">
        <v>8324</v>
      </c>
      <c r="R434" t="s">
        <v>8327</v>
      </c>
      <c r="S434" s="14">
        <v>41988.829942129625</v>
      </c>
      <c r="T434" s="14">
        <v>42046.207638888889</v>
      </c>
    </row>
    <row r="435" spans="1:20" ht="45" x14ac:dyDescent="0.25">
      <c r="A435">
        <v>537</v>
      </c>
      <c r="B435" s="3" t="s">
        <v>538</v>
      </c>
      <c r="C435" s="3" t="s">
        <v>4647</v>
      </c>
      <c r="D435" s="9">
        <v>2000</v>
      </c>
      <c r="E435" s="8">
        <v>2410</v>
      </c>
      <c r="F435" t="s">
        <v>8218</v>
      </c>
      <c r="G435" t="s">
        <v>8223</v>
      </c>
      <c r="H435" t="s">
        <v>8245</v>
      </c>
      <c r="I435">
        <v>1446665191</v>
      </c>
      <c r="J435">
        <v>1444069591</v>
      </c>
      <c r="K435" t="b">
        <v>0</v>
      </c>
      <c r="L435">
        <v>59</v>
      </c>
      <c r="M435" t="b">
        <v>1</v>
      </c>
      <c r="N435" t="s">
        <v>8269</v>
      </c>
      <c r="O435" s="10">
        <v>121</v>
      </c>
      <c r="P435">
        <v>40.85</v>
      </c>
      <c r="Q435" t="s">
        <v>8324</v>
      </c>
      <c r="R435" t="s">
        <v>8327</v>
      </c>
      <c r="S435" s="14">
        <v>42282.768414351856</v>
      </c>
      <c r="T435" s="14">
        <v>42312.810081018513</v>
      </c>
    </row>
    <row r="436" spans="1:20" ht="45" x14ac:dyDescent="0.25">
      <c r="A436">
        <v>2827</v>
      </c>
      <c r="B436" s="3" t="s">
        <v>2827</v>
      </c>
      <c r="C436" s="3" t="s">
        <v>6937</v>
      </c>
      <c r="D436" s="9">
        <v>2000</v>
      </c>
      <c r="E436" s="8">
        <v>2405</v>
      </c>
      <c r="F436" t="s">
        <v>8218</v>
      </c>
      <c r="G436" t="s">
        <v>8223</v>
      </c>
      <c r="H436" t="s">
        <v>8245</v>
      </c>
      <c r="I436">
        <v>1464971400</v>
      </c>
      <c r="J436">
        <v>1462379066</v>
      </c>
      <c r="K436" t="b">
        <v>0</v>
      </c>
      <c r="L436">
        <v>23</v>
      </c>
      <c r="M436" t="b">
        <v>1</v>
      </c>
      <c r="N436" t="s">
        <v>8269</v>
      </c>
      <c r="O436" s="10">
        <v>120</v>
      </c>
      <c r="P436">
        <v>104.57</v>
      </c>
      <c r="Q436" t="s">
        <v>8324</v>
      </c>
      <c r="R436" t="s">
        <v>8327</v>
      </c>
      <c r="S436" s="14">
        <v>42494.683634259258</v>
      </c>
      <c r="T436" s="14">
        <v>42524.6875</v>
      </c>
    </row>
    <row r="437" spans="1:20" ht="45" x14ac:dyDescent="0.25">
      <c r="A437">
        <v>2838</v>
      </c>
      <c r="B437" s="3" t="s">
        <v>2838</v>
      </c>
      <c r="C437" s="3" t="s">
        <v>6948</v>
      </c>
      <c r="D437" s="9">
        <v>2000</v>
      </c>
      <c r="E437" s="8">
        <v>2405</v>
      </c>
      <c r="F437" t="s">
        <v>8218</v>
      </c>
      <c r="G437" t="s">
        <v>8223</v>
      </c>
      <c r="H437" t="s">
        <v>8245</v>
      </c>
      <c r="I437">
        <v>1407967200</v>
      </c>
      <c r="J437">
        <v>1406039696</v>
      </c>
      <c r="K437" t="b">
        <v>0</v>
      </c>
      <c r="L437">
        <v>54</v>
      </c>
      <c r="M437" t="b">
        <v>1</v>
      </c>
      <c r="N437" t="s">
        <v>8269</v>
      </c>
      <c r="O437" s="10">
        <v>120</v>
      </c>
      <c r="P437">
        <v>44.54</v>
      </c>
      <c r="Q437" t="s">
        <v>8324</v>
      </c>
      <c r="R437" t="s">
        <v>8327</v>
      </c>
      <c r="S437" s="14">
        <v>41842.607592592591</v>
      </c>
      <c r="T437" s="14">
        <v>41864.916666666664</v>
      </c>
    </row>
    <row r="438" spans="1:20" ht="45" x14ac:dyDescent="0.25">
      <c r="A438">
        <v>3313</v>
      </c>
      <c r="B438" s="3" t="s">
        <v>3313</v>
      </c>
      <c r="C438" s="3" t="s">
        <v>7423</v>
      </c>
      <c r="D438" s="9">
        <v>2000</v>
      </c>
      <c r="E438" s="8">
        <v>2321</v>
      </c>
      <c r="F438" t="s">
        <v>8218</v>
      </c>
      <c r="G438" t="s">
        <v>8223</v>
      </c>
      <c r="H438" t="s">
        <v>8245</v>
      </c>
      <c r="I438">
        <v>1453856400</v>
      </c>
      <c r="J438">
        <v>1452664317</v>
      </c>
      <c r="K438" t="b">
        <v>0</v>
      </c>
      <c r="L438">
        <v>29</v>
      </c>
      <c r="M438" t="b">
        <v>1</v>
      </c>
      <c r="N438" t="s">
        <v>8269</v>
      </c>
      <c r="O438" s="10">
        <v>116</v>
      </c>
      <c r="P438">
        <v>80.03</v>
      </c>
      <c r="Q438" t="s">
        <v>8324</v>
      </c>
      <c r="R438" t="s">
        <v>8327</v>
      </c>
      <c r="S438" s="14">
        <v>42382.244409722218</v>
      </c>
      <c r="T438" s="14">
        <v>42396.041666666672</v>
      </c>
    </row>
    <row r="439" spans="1:20" ht="45" x14ac:dyDescent="0.25">
      <c r="A439">
        <v>3172</v>
      </c>
      <c r="B439" s="3" t="s">
        <v>3172</v>
      </c>
      <c r="C439" s="3" t="s">
        <v>7282</v>
      </c>
      <c r="D439" s="9">
        <v>2000</v>
      </c>
      <c r="E439" s="8">
        <v>2300</v>
      </c>
      <c r="F439" t="s">
        <v>8218</v>
      </c>
      <c r="G439" t="s">
        <v>8223</v>
      </c>
      <c r="H439" t="s">
        <v>8245</v>
      </c>
      <c r="I439">
        <v>1329240668</v>
      </c>
      <c r="J439">
        <v>1326648668</v>
      </c>
      <c r="K439" t="b">
        <v>1</v>
      </c>
      <c r="L439">
        <v>29</v>
      </c>
      <c r="M439" t="b">
        <v>1</v>
      </c>
      <c r="N439" t="s">
        <v>8269</v>
      </c>
      <c r="O439" s="10">
        <v>115</v>
      </c>
      <c r="P439">
        <v>79.31</v>
      </c>
      <c r="Q439" t="s">
        <v>8324</v>
      </c>
      <c r="R439" t="s">
        <v>8327</v>
      </c>
      <c r="S439" s="14">
        <v>40923.729953703703</v>
      </c>
      <c r="T439" s="14">
        <v>40953.729953703703</v>
      </c>
    </row>
    <row r="440" spans="1:20" ht="45" x14ac:dyDescent="0.25">
      <c r="A440">
        <v>3570</v>
      </c>
      <c r="B440" s="3" t="s">
        <v>3569</v>
      </c>
      <c r="C440" s="3" t="s">
        <v>7680</v>
      </c>
      <c r="D440" s="9">
        <v>2000</v>
      </c>
      <c r="E440" s="8">
        <v>2287</v>
      </c>
      <c r="F440" t="s">
        <v>8218</v>
      </c>
      <c r="G440" t="s">
        <v>8223</v>
      </c>
      <c r="H440" t="s">
        <v>8245</v>
      </c>
      <c r="I440">
        <v>1420009200</v>
      </c>
      <c r="J440">
        <v>1417593483</v>
      </c>
      <c r="K440" t="b">
        <v>0</v>
      </c>
      <c r="L440">
        <v>26</v>
      </c>
      <c r="M440" t="b">
        <v>1</v>
      </c>
      <c r="N440" t="s">
        <v>8269</v>
      </c>
      <c r="O440" s="10">
        <v>114</v>
      </c>
      <c r="P440">
        <v>87.96</v>
      </c>
      <c r="Q440" t="s">
        <v>8324</v>
      </c>
      <c r="R440" t="s">
        <v>8327</v>
      </c>
      <c r="S440" s="14">
        <v>41976.331979166673</v>
      </c>
      <c r="T440" s="14">
        <v>42004.291666666672</v>
      </c>
    </row>
    <row r="441" spans="1:20" ht="45" x14ac:dyDescent="0.25">
      <c r="A441">
        <v>3478</v>
      </c>
      <c r="B441" s="3" t="s">
        <v>3477</v>
      </c>
      <c r="C441" s="3" t="s">
        <v>7588</v>
      </c>
      <c r="D441" s="9">
        <v>2000</v>
      </c>
      <c r="E441" s="8">
        <v>2257</v>
      </c>
      <c r="F441" t="s">
        <v>8218</v>
      </c>
      <c r="G441" t="s">
        <v>8223</v>
      </c>
      <c r="H441" t="s">
        <v>8245</v>
      </c>
      <c r="I441">
        <v>1426539600</v>
      </c>
      <c r="J441">
        <v>1424296822</v>
      </c>
      <c r="K441" t="b">
        <v>0</v>
      </c>
      <c r="L441">
        <v>57</v>
      </c>
      <c r="M441" t="b">
        <v>1</v>
      </c>
      <c r="N441" t="s">
        <v>8269</v>
      </c>
      <c r="O441" s="10">
        <v>113</v>
      </c>
      <c r="P441">
        <v>39.6</v>
      </c>
      <c r="Q441" t="s">
        <v>8324</v>
      </c>
      <c r="R441" t="s">
        <v>8327</v>
      </c>
      <c r="S441" s="14">
        <v>42053.916921296302</v>
      </c>
      <c r="T441" s="14">
        <v>42079.875</v>
      </c>
    </row>
    <row r="442" spans="1:20" ht="30" x14ac:dyDescent="0.25">
      <c r="A442">
        <v>3170</v>
      </c>
      <c r="B442" s="3" t="s">
        <v>3170</v>
      </c>
      <c r="C442" s="3" t="s">
        <v>7280</v>
      </c>
      <c r="D442" s="9">
        <v>2000</v>
      </c>
      <c r="E442" s="8">
        <v>2245</v>
      </c>
      <c r="F442" t="s">
        <v>8218</v>
      </c>
      <c r="G442" t="s">
        <v>8223</v>
      </c>
      <c r="H442" t="s">
        <v>8245</v>
      </c>
      <c r="I442">
        <v>1404273600</v>
      </c>
      <c r="J442">
        <v>1401414944</v>
      </c>
      <c r="K442" t="b">
        <v>1</v>
      </c>
      <c r="L442">
        <v>71</v>
      </c>
      <c r="M442" t="b">
        <v>1</v>
      </c>
      <c r="N442" t="s">
        <v>8269</v>
      </c>
      <c r="O442" s="10">
        <v>112</v>
      </c>
      <c r="P442">
        <v>31.62</v>
      </c>
      <c r="Q442" t="s">
        <v>8324</v>
      </c>
      <c r="R442" t="s">
        <v>8327</v>
      </c>
      <c r="S442" s="14">
        <v>41789.080370370371</v>
      </c>
      <c r="T442" s="14">
        <v>41822.166666666664</v>
      </c>
    </row>
    <row r="443" spans="1:20" ht="45" x14ac:dyDescent="0.25">
      <c r="A443">
        <v>3679</v>
      </c>
      <c r="B443" s="3" t="s">
        <v>3676</v>
      </c>
      <c r="C443" s="3" t="s">
        <v>7789</v>
      </c>
      <c r="D443" s="9">
        <v>2000</v>
      </c>
      <c r="E443" s="8">
        <v>2202</v>
      </c>
      <c r="F443" t="s">
        <v>8218</v>
      </c>
      <c r="G443" t="s">
        <v>8223</v>
      </c>
      <c r="H443" t="s">
        <v>8245</v>
      </c>
      <c r="I443">
        <v>1404190740</v>
      </c>
      <c r="J443">
        <v>1401214581</v>
      </c>
      <c r="K443" t="b">
        <v>0</v>
      </c>
      <c r="L443">
        <v>30</v>
      </c>
      <c r="M443" t="b">
        <v>1</v>
      </c>
      <c r="N443" t="s">
        <v>8269</v>
      </c>
      <c r="O443" s="10">
        <v>110</v>
      </c>
      <c r="P443">
        <v>73.400000000000006</v>
      </c>
      <c r="Q443" t="s">
        <v>8324</v>
      </c>
      <c r="R443" t="s">
        <v>8327</v>
      </c>
      <c r="S443" s="14">
        <v>41786.761354166665</v>
      </c>
      <c r="T443" s="14">
        <v>41821.207638888889</v>
      </c>
    </row>
    <row r="444" spans="1:20" ht="45" x14ac:dyDescent="0.25">
      <c r="A444">
        <v>3432</v>
      </c>
      <c r="B444" s="3" t="s">
        <v>3431</v>
      </c>
      <c r="C444" s="3" t="s">
        <v>7542</v>
      </c>
      <c r="D444" s="9">
        <v>2000</v>
      </c>
      <c r="E444" s="8">
        <v>2193</v>
      </c>
      <c r="F444" t="s">
        <v>8218</v>
      </c>
      <c r="G444" t="s">
        <v>8223</v>
      </c>
      <c r="H444" t="s">
        <v>8245</v>
      </c>
      <c r="I444">
        <v>1454709600</v>
      </c>
      <c r="J444">
        <v>1452520614</v>
      </c>
      <c r="K444" t="b">
        <v>0</v>
      </c>
      <c r="L444">
        <v>42</v>
      </c>
      <c r="M444" t="b">
        <v>1</v>
      </c>
      <c r="N444" t="s">
        <v>8269</v>
      </c>
      <c r="O444" s="10">
        <v>110</v>
      </c>
      <c r="P444">
        <v>52.21</v>
      </c>
      <c r="Q444" t="s">
        <v>8324</v>
      </c>
      <c r="R444" t="s">
        <v>8327</v>
      </c>
      <c r="S444" s="14">
        <v>42380.581180555557</v>
      </c>
      <c r="T444" s="14">
        <v>42405.916666666672</v>
      </c>
    </row>
    <row r="445" spans="1:20" ht="45" x14ac:dyDescent="0.25">
      <c r="A445">
        <v>2826</v>
      </c>
      <c r="B445" s="3" t="s">
        <v>2826</v>
      </c>
      <c r="C445" s="3" t="s">
        <v>6936</v>
      </c>
      <c r="D445" s="9">
        <v>2000</v>
      </c>
      <c r="E445" s="8">
        <v>2155</v>
      </c>
      <c r="F445" t="s">
        <v>8218</v>
      </c>
      <c r="G445" t="s">
        <v>8223</v>
      </c>
      <c r="H445" t="s">
        <v>8245</v>
      </c>
      <c r="I445">
        <v>1436511600</v>
      </c>
      <c r="J445">
        <v>1434415812</v>
      </c>
      <c r="K445" t="b">
        <v>0</v>
      </c>
      <c r="L445">
        <v>19</v>
      </c>
      <c r="M445" t="b">
        <v>1</v>
      </c>
      <c r="N445" t="s">
        <v>8269</v>
      </c>
      <c r="O445" s="10">
        <v>108</v>
      </c>
      <c r="P445">
        <v>113.42</v>
      </c>
      <c r="Q445" t="s">
        <v>8324</v>
      </c>
      <c r="R445" t="s">
        <v>8327</v>
      </c>
      <c r="S445" s="14">
        <v>42171.034861111111</v>
      </c>
      <c r="T445" s="14">
        <v>42195.291666666672</v>
      </c>
    </row>
    <row r="446" spans="1:20" ht="45" x14ac:dyDescent="0.25">
      <c r="A446">
        <v>2792</v>
      </c>
      <c r="B446" s="3" t="s">
        <v>2792</v>
      </c>
      <c r="C446" s="3" t="s">
        <v>6902</v>
      </c>
      <c r="D446" s="9">
        <v>2000</v>
      </c>
      <c r="E446" s="8">
        <v>2152</v>
      </c>
      <c r="F446" t="s">
        <v>8218</v>
      </c>
      <c r="G446" t="s">
        <v>8223</v>
      </c>
      <c r="H446" t="s">
        <v>8245</v>
      </c>
      <c r="I446">
        <v>1439357559</v>
      </c>
      <c r="J446">
        <v>1435469559</v>
      </c>
      <c r="K446" t="b">
        <v>0</v>
      </c>
      <c r="L446">
        <v>24</v>
      </c>
      <c r="M446" t="b">
        <v>1</v>
      </c>
      <c r="N446" t="s">
        <v>8269</v>
      </c>
      <c r="O446" s="10">
        <v>108</v>
      </c>
      <c r="P446">
        <v>89.67</v>
      </c>
      <c r="Q446" t="s">
        <v>8324</v>
      </c>
      <c r="R446" t="s">
        <v>8327</v>
      </c>
      <c r="S446" s="14">
        <v>42183.231006944443</v>
      </c>
      <c r="T446" s="14">
        <v>42228.231006944443</v>
      </c>
    </row>
    <row r="447" spans="1:20" ht="45" x14ac:dyDescent="0.25">
      <c r="A447">
        <v>3817</v>
      </c>
      <c r="B447" s="3" t="s">
        <v>3814</v>
      </c>
      <c r="C447" s="3" t="s">
        <v>7927</v>
      </c>
      <c r="D447" s="9">
        <v>2000</v>
      </c>
      <c r="E447" s="8">
        <v>2145</v>
      </c>
      <c r="F447" t="s">
        <v>8218</v>
      </c>
      <c r="G447" t="s">
        <v>8223</v>
      </c>
      <c r="H447" t="s">
        <v>8245</v>
      </c>
      <c r="I447">
        <v>1445659140</v>
      </c>
      <c r="J447">
        <v>1444236216</v>
      </c>
      <c r="K447" t="b">
        <v>0</v>
      </c>
      <c r="L447">
        <v>20</v>
      </c>
      <c r="M447" t="b">
        <v>1</v>
      </c>
      <c r="N447" t="s">
        <v>8269</v>
      </c>
      <c r="O447" s="10">
        <v>107</v>
      </c>
      <c r="P447">
        <v>107.25</v>
      </c>
      <c r="Q447" t="s">
        <v>8324</v>
      </c>
      <c r="R447" t="s">
        <v>8327</v>
      </c>
      <c r="S447" s="14">
        <v>42284.69694444444</v>
      </c>
      <c r="T447" s="14">
        <v>42301.165972222225</v>
      </c>
    </row>
    <row r="448" spans="1:20" ht="45" x14ac:dyDescent="0.25">
      <c r="A448">
        <v>3499</v>
      </c>
      <c r="B448" s="3" t="s">
        <v>3498</v>
      </c>
      <c r="C448" s="3" t="s">
        <v>7609</v>
      </c>
      <c r="D448" s="9">
        <v>2000</v>
      </c>
      <c r="E448" s="8">
        <v>2110</v>
      </c>
      <c r="F448" t="s">
        <v>8218</v>
      </c>
      <c r="G448" t="s">
        <v>8223</v>
      </c>
      <c r="H448" t="s">
        <v>8245</v>
      </c>
      <c r="I448">
        <v>1435733940</v>
      </c>
      <c r="J448">
        <v>1431046325</v>
      </c>
      <c r="K448" t="b">
        <v>0</v>
      </c>
      <c r="L448">
        <v>35</v>
      </c>
      <c r="M448" t="b">
        <v>1</v>
      </c>
      <c r="N448" t="s">
        <v>8269</v>
      </c>
      <c r="O448" s="10">
        <v>106</v>
      </c>
      <c r="P448">
        <v>60.29</v>
      </c>
      <c r="Q448" t="s">
        <v>8324</v>
      </c>
      <c r="R448" t="s">
        <v>8327</v>
      </c>
      <c r="S448" s="14">
        <v>42132.036168981482</v>
      </c>
      <c r="T448" s="14">
        <v>42186.290972222225</v>
      </c>
    </row>
    <row r="449" spans="1:20" ht="30" x14ac:dyDescent="0.25">
      <c r="A449">
        <v>2972</v>
      </c>
      <c r="B449" s="3" t="s">
        <v>2972</v>
      </c>
      <c r="C449" s="3" t="s">
        <v>7082</v>
      </c>
      <c r="D449" s="9">
        <v>2000</v>
      </c>
      <c r="E449" s="8">
        <v>2107</v>
      </c>
      <c r="F449" t="s">
        <v>8218</v>
      </c>
      <c r="G449" t="s">
        <v>8223</v>
      </c>
      <c r="H449" t="s">
        <v>8245</v>
      </c>
      <c r="I449">
        <v>1480899600</v>
      </c>
      <c r="J449">
        <v>1479609520</v>
      </c>
      <c r="K449" t="b">
        <v>0</v>
      </c>
      <c r="L449">
        <v>17</v>
      </c>
      <c r="M449" t="b">
        <v>1</v>
      </c>
      <c r="N449" t="s">
        <v>8269</v>
      </c>
      <c r="O449" s="10">
        <v>105</v>
      </c>
      <c r="P449">
        <v>123.94</v>
      </c>
      <c r="Q449" t="s">
        <v>8324</v>
      </c>
      <c r="R449" t="s">
        <v>8327</v>
      </c>
      <c r="S449" s="14">
        <v>42694.110185185185</v>
      </c>
      <c r="T449" s="14">
        <v>42709.041666666672</v>
      </c>
    </row>
    <row r="450" spans="1:20" ht="45" x14ac:dyDescent="0.25">
      <c r="A450">
        <v>3386</v>
      </c>
      <c r="B450" s="3" t="s">
        <v>3385</v>
      </c>
      <c r="C450" s="3" t="s">
        <v>7496</v>
      </c>
      <c r="D450" s="9">
        <v>2000</v>
      </c>
      <c r="E450" s="8">
        <v>2100</v>
      </c>
      <c r="F450" t="s">
        <v>8218</v>
      </c>
      <c r="G450" t="s">
        <v>8223</v>
      </c>
      <c r="H450" t="s">
        <v>8245</v>
      </c>
      <c r="I450">
        <v>1417620506</v>
      </c>
      <c r="J450">
        <v>1415028506</v>
      </c>
      <c r="K450" t="b">
        <v>0</v>
      </c>
      <c r="L450">
        <v>41</v>
      </c>
      <c r="M450" t="b">
        <v>1</v>
      </c>
      <c r="N450" t="s">
        <v>8269</v>
      </c>
      <c r="O450" s="10">
        <v>105</v>
      </c>
      <c r="P450">
        <v>51.22</v>
      </c>
      <c r="Q450" t="s">
        <v>8324</v>
      </c>
      <c r="R450" t="s">
        <v>8327</v>
      </c>
      <c r="S450" s="14">
        <v>41946.644745370373</v>
      </c>
      <c r="T450" s="14">
        <v>41976.644745370373</v>
      </c>
    </row>
    <row r="451" spans="1:20" ht="45" x14ac:dyDescent="0.25">
      <c r="A451">
        <v>3280</v>
      </c>
      <c r="B451" s="3" t="s">
        <v>3280</v>
      </c>
      <c r="C451" s="3" t="s">
        <v>7390</v>
      </c>
      <c r="D451" s="9">
        <v>2000</v>
      </c>
      <c r="E451" s="8">
        <v>2060</v>
      </c>
      <c r="F451" t="s">
        <v>8218</v>
      </c>
      <c r="G451" t="s">
        <v>8223</v>
      </c>
      <c r="H451" t="s">
        <v>8245</v>
      </c>
      <c r="I451">
        <v>1433134800</v>
      </c>
      <c r="J451">
        <v>1430158198</v>
      </c>
      <c r="K451" t="b">
        <v>0</v>
      </c>
      <c r="L451">
        <v>30</v>
      </c>
      <c r="M451" t="b">
        <v>1</v>
      </c>
      <c r="N451" t="s">
        <v>8269</v>
      </c>
      <c r="O451" s="10">
        <v>103</v>
      </c>
      <c r="P451">
        <v>68.67</v>
      </c>
      <c r="Q451" t="s">
        <v>8324</v>
      </c>
      <c r="R451" t="s">
        <v>8327</v>
      </c>
      <c r="S451" s="14">
        <v>42121.756921296299</v>
      </c>
      <c r="T451" s="14">
        <v>42156.208333333328</v>
      </c>
    </row>
    <row r="452" spans="1:20" ht="45" x14ac:dyDescent="0.25">
      <c r="A452">
        <v>1301</v>
      </c>
      <c r="B452" s="3" t="s">
        <v>1302</v>
      </c>
      <c r="C452" s="3" t="s">
        <v>5411</v>
      </c>
      <c r="D452" s="9">
        <v>2000</v>
      </c>
      <c r="E452" s="8">
        <v>2055</v>
      </c>
      <c r="F452" t="s">
        <v>8218</v>
      </c>
      <c r="G452" t="s">
        <v>8223</v>
      </c>
      <c r="H452" t="s">
        <v>8245</v>
      </c>
      <c r="I452">
        <v>1437447600</v>
      </c>
      <c r="J452">
        <v>1436551178</v>
      </c>
      <c r="K452" t="b">
        <v>0</v>
      </c>
      <c r="L452">
        <v>29</v>
      </c>
      <c r="M452" t="b">
        <v>1</v>
      </c>
      <c r="N452" t="s">
        <v>8269</v>
      </c>
      <c r="O452" s="10">
        <v>103</v>
      </c>
      <c r="P452">
        <v>70.86</v>
      </c>
      <c r="Q452" t="s">
        <v>8324</v>
      </c>
      <c r="R452" t="s">
        <v>8327</v>
      </c>
      <c r="S452" s="14">
        <v>42195.749745370369</v>
      </c>
      <c r="T452" s="14">
        <v>42206.125</v>
      </c>
    </row>
    <row r="453" spans="1:20" ht="30" x14ac:dyDescent="0.25">
      <c r="A453">
        <v>2788</v>
      </c>
      <c r="B453" s="3" t="s">
        <v>2788</v>
      </c>
      <c r="C453" s="3" t="s">
        <v>6898</v>
      </c>
      <c r="D453" s="9">
        <v>2000</v>
      </c>
      <c r="E453" s="8">
        <v>2050</v>
      </c>
      <c r="F453" t="s">
        <v>8218</v>
      </c>
      <c r="G453" t="s">
        <v>8223</v>
      </c>
      <c r="H453" t="s">
        <v>8245</v>
      </c>
      <c r="I453">
        <v>1469811043</v>
      </c>
      <c r="J453">
        <v>1467219043</v>
      </c>
      <c r="K453" t="b">
        <v>0</v>
      </c>
      <c r="L453">
        <v>20</v>
      </c>
      <c r="M453" t="b">
        <v>1</v>
      </c>
      <c r="N453" t="s">
        <v>8269</v>
      </c>
      <c r="O453" s="10">
        <v>103</v>
      </c>
      <c r="P453">
        <v>102.5</v>
      </c>
      <c r="Q453" t="s">
        <v>8324</v>
      </c>
      <c r="R453" t="s">
        <v>8327</v>
      </c>
      <c r="S453" s="14">
        <v>42550.701886574068</v>
      </c>
      <c r="T453" s="14">
        <v>42580.701886574068</v>
      </c>
    </row>
    <row r="454" spans="1:20" ht="45" x14ac:dyDescent="0.25">
      <c r="A454">
        <v>2791</v>
      </c>
      <c r="B454" s="3" t="s">
        <v>2791</v>
      </c>
      <c r="C454" s="3" t="s">
        <v>6901</v>
      </c>
      <c r="D454" s="9">
        <v>2000</v>
      </c>
      <c r="E454" s="8">
        <v>2050</v>
      </c>
      <c r="F454" t="s">
        <v>8218</v>
      </c>
      <c r="G454" t="s">
        <v>8223</v>
      </c>
      <c r="H454" t="s">
        <v>8245</v>
      </c>
      <c r="I454">
        <v>1473393600</v>
      </c>
      <c r="J454">
        <v>1470778559</v>
      </c>
      <c r="K454" t="b">
        <v>0</v>
      </c>
      <c r="L454">
        <v>28</v>
      </c>
      <c r="M454" t="b">
        <v>1</v>
      </c>
      <c r="N454" t="s">
        <v>8269</v>
      </c>
      <c r="O454" s="10">
        <v>103</v>
      </c>
      <c r="P454">
        <v>73.209999999999994</v>
      </c>
      <c r="Q454" t="s">
        <v>8324</v>
      </c>
      <c r="R454" t="s">
        <v>8327</v>
      </c>
      <c r="S454" s="14">
        <v>42591.899988425925</v>
      </c>
      <c r="T454" s="14">
        <v>42622.166666666672</v>
      </c>
    </row>
    <row r="455" spans="1:20" ht="45" x14ac:dyDescent="0.25">
      <c r="A455">
        <v>3225</v>
      </c>
      <c r="B455" s="3" t="s">
        <v>3225</v>
      </c>
      <c r="C455" s="3" t="s">
        <v>7335</v>
      </c>
      <c r="D455" s="9">
        <v>2000</v>
      </c>
      <c r="E455" s="8">
        <v>2047</v>
      </c>
      <c r="F455" t="s">
        <v>8218</v>
      </c>
      <c r="G455" t="s">
        <v>8223</v>
      </c>
      <c r="H455" t="s">
        <v>8245</v>
      </c>
      <c r="I455">
        <v>1464987600</v>
      </c>
      <c r="J455">
        <v>1463145938</v>
      </c>
      <c r="K455" t="b">
        <v>1</v>
      </c>
      <c r="L455">
        <v>39</v>
      </c>
      <c r="M455" t="b">
        <v>1</v>
      </c>
      <c r="N455" t="s">
        <v>8269</v>
      </c>
      <c r="O455" s="10">
        <v>102</v>
      </c>
      <c r="P455">
        <v>52.49</v>
      </c>
      <c r="Q455" t="s">
        <v>8324</v>
      </c>
      <c r="R455" t="s">
        <v>8327</v>
      </c>
      <c r="S455" s="14">
        <v>42503.559467592597</v>
      </c>
      <c r="T455" s="14">
        <v>42524.875</v>
      </c>
    </row>
    <row r="456" spans="1:20" ht="45" x14ac:dyDescent="0.25">
      <c r="A456">
        <v>3472</v>
      </c>
      <c r="B456" s="3" t="s">
        <v>3471</v>
      </c>
      <c r="C456" s="3" t="s">
        <v>7582</v>
      </c>
      <c r="D456" s="9">
        <v>2000</v>
      </c>
      <c r="E456" s="8">
        <v>2041</v>
      </c>
      <c r="F456" t="s">
        <v>8218</v>
      </c>
      <c r="G456" t="s">
        <v>8223</v>
      </c>
      <c r="H456" t="s">
        <v>8245</v>
      </c>
      <c r="I456">
        <v>1415253540</v>
      </c>
      <c r="J456">
        <v>1413432331</v>
      </c>
      <c r="K456" t="b">
        <v>0</v>
      </c>
      <c r="L456">
        <v>23</v>
      </c>
      <c r="M456" t="b">
        <v>1</v>
      </c>
      <c r="N456" t="s">
        <v>8269</v>
      </c>
      <c r="O456" s="10">
        <v>102</v>
      </c>
      <c r="P456">
        <v>88.74</v>
      </c>
      <c r="Q456" t="s">
        <v>8324</v>
      </c>
      <c r="R456" t="s">
        <v>8327</v>
      </c>
      <c r="S456" s="14">
        <v>41928.170497685183</v>
      </c>
      <c r="T456" s="14">
        <v>41949.249305555553</v>
      </c>
    </row>
    <row r="457" spans="1:20" ht="45" x14ac:dyDescent="0.25">
      <c r="A457">
        <v>3713</v>
      </c>
      <c r="B457" s="3" t="s">
        <v>3710</v>
      </c>
      <c r="C457" s="3" t="s">
        <v>7823</v>
      </c>
      <c r="D457" s="9">
        <v>2000</v>
      </c>
      <c r="E457" s="8">
        <v>2030</v>
      </c>
      <c r="F457" t="s">
        <v>8218</v>
      </c>
      <c r="G457" t="s">
        <v>8223</v>
      </c>
      <c r="H457" t="s">
        <v>8245</v>
      </c>
      <c r="I457">
        <v>1465062166</v>
      </c>
      <c r="J457">
        <v>1463334166</v>
      </c>
      <c r="K457" t="b">
        <v>0</v>
      </c>
      <c r="L457">
        <v>19</v>
      </c>
      <c r="M457" t="b">
        <v>1</v>
      </c>
      <c r="N457" t="s">
        <v>8269</v>
      </c>
      <c r="O457" s="10">
        <v>102</v>
      </c>
      <c r="P457">
        <v>106.84</v>
      </c>
      <c r="Q457" t="s">
        <v>8324</v>
      </c>
      <c r="R457" t="s">
        <v>8327</v>
      </c>
      <c r="S457" s="14">
        <v>42505.738032407404</v>
      </c>
      <c r="T457" s="14">
        <v>42525.738032407404</v>
      </c>
    </row>
    <row r="458" spans="1:20" ht="45" x14ac:dyDescent="0.25">
      <c r="A458">
        <v>3839</v>
      </c>
      <c r="B458" s="3" t="s">
        <v>3836</v>
      </c>
      <c r="C458" s="3" t="s">
        <v>7948</v>
      </c>
      <c r="D458" s="9">
        <v>2000</v>
      </c>
      <c r="E458" s="8">
        <v>2025</v>
      </c>
      <c r="F458" t="s">
        <v>8218</v>
      </c>
      <c r="G458" t="s">
        <v>8223</v>
      </c>
      <c r="H458" t="s">
        <v>8245</v>
      </c>
      <c r="I458">
        <v>1438226724</v>
      </c>
      <c r="J458">
        <v>1433042724</v>
      </c>
      <c r="K458" t="b">
        <v>0</v>
      </c>
      <c r="L458">
        <v>32</v>
      </c>
      <c r="M458" t="b">
        <v>1</v>
      </c>
      <c r="N458" t="s">
        <v>8269</v>
      </c>
      <c r="O458" s="10">
        <v>101</v>
      </c>
      <c r="P458">
        <v>63.28</v>
      </c>
      <c r="Q458" t="s">
        <v>8324</v>
      </c>
      <c r="R458" t="s">
        <v>8327</v>
      </c>
      <c r="S458" s="14">
        <v>42155.142638888887</v>
      </c>
      <c r="T458" s="14">
        <v>42215.142638888887</v>
      </c>
    </row>
    <row r="459" spans="1:20" ht="45" x14ac:dyDescent="0.25">
      <c r="A459">
        <v>1284</v>
      </c>
      <c r="B459" s="3" t="s">
        <v>1285</v>
      </c>
      <c r="C459" s="3" t="s">
        <v>5394</v>
      </c>
      <c r="D459" s="9">
        <v>2000</v>
      </c>
      <c r="E459" s="8">
        <v>2020</v>
      </c>
      <c r="F459" t="s">
        <v>8218</v>
      </c>
      <c r="G459" t="s">
        <v>8223</v>
      </c>
      <c r="H459" t="s">
        <v>8245</v>
      </c>
      <c r="I459">
        <v>1483203540</v>
      </c>
      <c r="J459">
        <v>1481175482</v>
      </c>
      <c r="K459" t="b">
        <v>0</v>
      </c>
      <c r="L459">
        <v>31</v>
      </c>
      <c r="M459" t="b">
        <v>1</v>
      </c>
      <c r="N459" t="s">
        <v>8269</v>
      </c>
      <c r="O459" s="10">
        <v>101</v>
      </c>
      <c r="P459">
        <v>65.16</v>
      </c>
      <c r="Q459" t="s">
        <v>8324</v>
      </c>
      <c r="R459" t="s">
        <v>8327</v>
      </c>
      <c r="S459" s="14">
        <v>42712.23474537037</v>
      </c>
      <c r="T459" s="14">
        <v>42735.707638888889</v>
      </c>
    </row>
    <row r="460" spans="1:20" ht="45" x14ac:dyDescent="0.25">
      <c r="A460">
        <v>3727</v>
      </c>
      <c r="B460" s="3" t="s">
        <v>3724</v>
      </c>
      <c r="C460" s="3" t="s">
        <v>7837</v>
      </c>
      <c r="D460" s="9">
        <v>2000</v>
      </c>
      <c r="E460" s="8">
        <v>2015</v>
      </c>
      <c r="F460" t="s">
        <v>8218</v>
      </c>
      <c r="G460" t="s">
        <v>8223</v>
      </c>
      <c r="H460" t="s">
        <v>8245</v>
      </c>
      <c r="I460">
        <v>1476939300</v>
      </c>
      <c r="J460">
        <v>1474273294</v>
      </c>
      <c r="K460" t="b">
        <v>0</v>
      </c>
      <c r="L460">
        <v>33</v>
      </c>
      <c r="M460" t="b">
        <v>1</v>
      </c>
      <c r="N460" t="s">
        <v>8269</v>
      </c>
      <c r="O460" s="10">
        <v>101</v>
      </c>
      <c r="P460">
        <v>61.06</v>
      </c>
      <c r="Q460" t="s">
        <v>8324</v>
      </c>
      <c r="R460" t="s">
        <v>8327</v>
      </c>
      <c r="S460" s="14">
        <v>42632.348310185189</v>
      </c>
      <c r="T460" s="14">
        <v>42663.204861111109</v>
      </c>
    </row>
    <row r="461" spans="1:20" ht="45" x14ac:dyDescent="0.25">
      <c r="A461">
        <v>3385</v>
      </c>
      <c r="B461" s="3" t="s">
        <v>3384</v>
      </c>
      <c r="C461" s="3" t="s">
        <v>7495</v>
      </c>
      <c r="D461" s="9">
        <v>2000</v>
      </c>
      <c r="E461" s="8">
        <v>2000</v>
      </c>
      <c r="F461" t="s">
        <v>8218</v>
      </c>
      <c r="G461" t="s">
        <v>8223</v>
      </c>
      <c r="H461" t="s">
        <v>8245</v>
      </c>
      <c r="I461">
        <v>1418244552</v>
      </c>
      <c r="J461">
        <v>1415652552</v>
      </c>
      <c r="K461" t="b">
        <v>0</v>
      </c>
      <c r="L461">
        <v>15</v>
      </c>
      <c r="M461" t="b">
        <v>1</v>
      </c>
      <c r="N461" t="s">
        <v>8269</v>
      </c>
      <c r="O461" s="10">
        <v>100</v>
      </c>
      <c r="P461">
        <v>133.33000000000001</v>
      </c>
      <c r="Q461" t="s">
        <v>8324</v>
      </c>
      <c r="R461" t="s">
        <v>8327</v>
      </c>
      <c r="S461" s="14">
        <v>41953.8675</v>
      </c>
      <c r="T461" s="14">
        <v>41983.8675</v>
      </c>
    </row>
    <row r="462" spans="1:20" ht="45" x14ac:dyDescent="0.25">
      <c r="A462">
        <v>3431</v>
      </c>
      <c r="B462" s="3" t="s">
        <v>3430</v>
      </c>
      <c r="C462" s="3" t="s">
        <v>7541</v>
      </c>
      <c r="D462" s="9">
        <v>2000</v>
      </c>
      <c r="E462" s="8">
        <v>2000</v>
      </c>
      <c r="F462" t="s">
        <v>8218</v>
      </c>
      <c r="G462" t="s">
        <v>8223</v>
      </c>
      <c r="H462" t="s">
        <v>8245</v>
      </c>
      <c r="I462">
        <v>1408383153</v>
      </c>
      <c r="J462">
        <v>1405791153</v>
      </c>
      <c r="K462" t="b">
        <v>0</v>
      </c>
      <c r="L462">
        <v>21</v>
      </c>
      <c r="M462" t="b">
        <v>1</v>
      </c>
      <c r="N462" t="s">
        <v>8269</v>
      </c>
      <c r="O462" s="10">
        <v>100</v>
      </c>
      <c r="P462">
        <v>95.24</v>
      </c>
      <c r="Q462" t="s">
        <v>8324</v>
      </c>
      <c r="R462" t="s">
        <v>8327</v>
      </c>
      <c r="S462" s="14">
        <v>41839.730937500004</v>
      </c>
      <c r="T462" s="14">
        <v>41869.730937500004</v>
      </c>
    </row>
    <row r="463" spans="1:20" ht="45" x14ac:dyDescent="0.25">
      <c r="A463">
        <v>3627</v>
      </c>
      <c r="B463" s="3" t="s">
        <v>3625</v>
      </c>
      <c r="C463" s="3" t="s">
        <v>7737</v>
      </c>
      <c r="D463" s="9">
        <v>2000</v>
      </c>
      <c r="E463" s="8">
        <v>2000</v>
      </c>
      <c r="F463" t="s">
        <v>8218</v>
      </c>
      <c r="G463" t="s">
        <v>8223</v>
      </c>
      <c r="H463" t="s">
        <v>8245</v>
      </c>
      <c r="I463">
        <v>1463803140</v>
      </c>
      <c r="J463">
        <v>1459446487</v>
      </c>
      <c r="K463" t="b">
        <v>0</v>
      </c>
      <c r="L463">
        <v>29</v>
      </c>
      <c r="M463" t="b">
        <v>1</v>
      </c>
      <c r="N463" t="s">
        <v>8269</v>
      </c>
      <c r="O463" s="10">
        <v>100</v>
      </c>
      <c r="P463">
        <v>68.97</v>
      </c>
      <c r="Q463" t="s">
        <v>8324</v>
      </c>
      <c r="R463" t="s">
        <v>8327</v>
      </c>
      <c r="S463" s="14">
        <v>42460.741747685184</v>
      </c>
      <c r="T463" s="14">
        <v>42511.165972222225</v>
      </c>
    </row>
    <row r="464" spans="1:20" ht="45" x14ac:dyDescent="0.25">
      <c r="A464">
        <v>4094</v>
      </c>
      <c r="B464" s="3" t="s">
        <v>4090</v>
      </c>
      <c r="C464" s="3" t="s">
        <v>8197</v>
      </c>
      <c r="D464" s="9">
        <v>2000</v>
      </c>
      <c r="E464" s="8">
        <v>730</v>
      </c>
      <c r="F464" t="s">
        <v>8220</v>
      </c>
      <c r="G464" t="s">
        <v>8223</v>
      </c>
      <c r="H464" t="s">
        <v>8245</v>
      </c>
      <c r="I464">
        <v>1413953940</v>
      </c>
      <c r="J464">
        <v>1410141900</v>
      </c>
      <c r="K464" t="b">
        <v>0</v>
      </c>
      <c r="L464">
        <v>8</v>
      </c>
      <c r="M464" t="b">
        <v>0</v>
      </c>
      <c r="N464" t="s">
        <v>8269</v>
      </c>
      <c r="O464" s="10">
        <v>37</v>
      </c>
      <c r="P464">
        <v>91.25</v>
      </c>
      <c r="Q464" t="s">
        <v>8324</v>
      </c>
      <c r="R464" t="s">
        <v>8327</v>
      </c>
      <c r="S464" s="14">
        <v>41890.086805555555</v>
      </c>
      <c r="T464" s="14">
        <v>41934.207638888889</v>
      </c>
    </row>
    <row r="465" spans="1:20" ht="45" x14ac:dyDescent="0.25">
      <c r="A465">
        <v>3958</v>
      </c>
      <c r="B465" s="3" t="s">
        <v>3955</v>
      </c>
      <c r="C465" s="3" t="s">
        <v>8065</v>
      </c>
      <c r="D465" s="9">
        <v>2000</v>
      </c>
      <c r="E465" s="8">
        <v>641</v>
      </c>
      <c r="F465" t="s">
        <v>8220</v>
      </c>
      <c r="G465" t="s">
        <v>8223</v>
      </c>
      <c r="H465" t="s">
        <v>8245</v>
      </c>
      <c r="I465">
        <v>1406988000</v>
      </c>
      <c r="J465">
        <v>1403822912</v>
      </c>
      <c r="K465" t="b">
        <v>0</v>
      </c>
      <c r="L465">
        <v>16</v>
      </c>
      <c r="M465" t="b">
        <v>0</v>
      </c>
      <c r="N465" t="s">
        <v>8269</v>
      </c>
      <c r="O465" s="10">
        <v>32</v>
      </c>
      <c r="P465">
        <v>40.06</v>
      </c>
      <c r="Q465" t="s">
        <v>8324</v>
      </c>
      <c r="R465" t="s">
        <v>8327</v>
      </c>
      <c r="S465" s="14">
        <v>41816.950370370374</v>
      </c>
      <c r="T465" s="14">
        <v>41853.583333333336</v>
      </c>
    </row>
    <row r="466" spans="1:20" ht="45" x14ac:dyDescent="0.25">
      <c r="A466">
        <v>3985</v>
      </c>
      <c r="B466" s="3" t="s">
        <v>3981</v>
      </c>
      <c r="C466" s="3" t="s">
        <v>8091</v>
      </c>
      <c r="D466" s="9">
        <v>2000</v>
      </c>
      <c r="E466" s="8">
        <v>641</v>
      </c>
      <c r="F466" t="s">
        <v>8220</v>
      </c>
      <c r="G466" t="s">
        <v>8223</v>
      </c>
      <c r="H466" t="s">
        <v>8245</v>
      </c>
      <c r="I466">
        <v>1456002300</v>
      </c>
      <c r="J466">
        <v>1454173120</v>
      </c>
      <c r="K466" t="b">
        <v>0</v>
      </c>
      <c r="L466">
        <v>19</v>
      </c>
      <c r="M466" t="b">
        <v>0</v>
      </c>
      <c r="N466" t="s">
        <v>8269</v>
      </c>
      <c r="O466" s="10">
        <v>32</v>
      </c>
      <c r="P466">
        <v>33.74</v>
      </c>
      <c r="Q466" t="s">
        <v>8324</v>
      </c>
      <c r="R466" t="s">
        <v>8327</v>
      </c>
      <c r="S466" s="14">
        <v>42399.707407407404</v>
      </c>
      <c r="T466" s="14">
        <v>42420.878472222219</v>
      </c>
    </row>
    <row r="467" spans="1:20" ht="45" x14ac:dyDescent="0.25">
      <c r="A467">
        <v>4028</v>
      </c>
      <c r="B467" s="3" t="s">
        <v>4024</v>
      </c>
      <c r="C467" s="3" t="s">
        <v>8133</v>
      </c>
      <c r="D467" s="9">
        <v>2000</v>
      </c>
      <c r="E467" s="8">
        <v>561</v>
      </c>
      <c r="F467" t="s">
        <v>8220</v>
      </c>
      <c r="G467" t="s">
        <v>8223</v>
      </c>
      <c r="H467" t="s">
        <v>8245</v>
      </c>
      <c r="I467">
        <v>1402007500</v>
      </c>
      <c r="J467">
        <v>1399415500</v>
      </c>
      <c r="K467" t="b">
        <v>0</v>
      </c>
      <c r="L467">
        <v>11</v>
      </c>
      <c r="M467" t="b">
        <v>0</v>
      </c>
      <c r="N467" t="s">
        <v>8269</v>
      </c>
      <c r="O467" s="10">
        <v>28</v>
      </c>
      <c r="P467">
        <v>51</v>
      </c>
      <c r="Q467" t="s">
        <v>8324</v>
      </c>
      <c r="R467" t="s">
        <v>8327</v>
      </c>
      <c r="S467" s="14">
        <v>41765.938657407409</v>
      </c>
      <c r="T467" s="14">
        <v>41795.938657407409</v>
      </c>
    </row>
    <row r="468" spans="1:20" ht="45" x14ac:dyDescent="0.25">
      <c r="A468">
        <v>2917</v>
      </c>
      <c r="B468" s="3" t="s">
        <v>2917</v>
      </c>
      <c r="C468" s="3" t="s">
        <v>7027</v>
      </c>
      <c r="D468" s="9">
        <v>2000</v>
      </c>
      <c r="E468" s="8">
        <v>437</v>
      </c>
      <c r="F468" t="s">
        <v>8220</v>
      </c>
      <c r="G468" t="s">
        <v>8223</v>
      </c>
      <c r="H468" t="s">
        <v>8245</v>
      </c>
      <c r="I468">
        <v>1442381847</v>
      </c>
      <c r="J468">
        <v>1440826647</v>
      </c>
      <c r="K468" t="b">
        <v>0</v>
      </c>
      <c r="L468">
        <v>9</v>
      </c>
      <c r="M468" t="b">
        <v>0</v>
      </c>
      <c r="N468" t="s">
        <v>8269</v>
      </c>
      <c r="O468" s="10">
        <v>22</v>
      </c>
      <c r="P468">
        <v>48.56</v>
      </c>
      <c r="Q468" t="s">
        <v>8324</v>
      </c>
      <c r="R468" t="s">
        <v>8327</v>
      </c>
      <c r="S468" s="14">
        <v>42245.234340277777</v>
      </c>
      <c r="T468" s="14">
        <v>42263.234340277777</v>
      </c>
    </row>
    <row r="469" spans="1:20" ht="45" x14ac:dyDescent="0.25">
      <c r="A469">
        <v>3740</v>
      </c>
      <c r="B469" s="3" t="s">
        <v>3737</v>
      </c>
      <c r="C469" s="3" t="s">
        <v>7850</v>
      </c>
      <c r="D469" s="9">
        <v>2000</v>
      </c>
      <c r="E469" s="8">
        <v>358</v>
      </c>
      <c r="F469" t="s">
        <v>8220</v>
      </c>
      <c r="G469" t="s">
        <v>8223</v>
      </c>
      <c r="H469" t="s">
        <v>8245</v>
      </c>
      <c r="I469">
        <v>1407808438</v>
      </c>
      <c r="J469">
        <v>1405217355</v>
      </c>
      <c r="K469" t="b">
        <v>0</v>
      </c>
      <c r="L469">
        <v>14</v>
      </c>
      <c r="M469" t="b">
        <v>0</v>
      </c>
      <c r="N469" t="s">
        <v>8269</v>
      </c>
      <c r="O469" s="10">
        <v>18</v>
      </c>
      <c r="P469">
        <v>25.57</v>
      </c>
      <c r="Q469" t="s">
        <v>8324</v>
      </c>
      <c r="R469" t="s">
        <v>8327</v>
      </c>
      <c r="S469" s="14">
        <v>41833.089756944442</v>
      </c>
      <c r="T469" s="14">
        <v>41863.079143518517</v>
      </c>
    </row>
    <row r="470" spans="1:20" ht="45" x14ac:dyDescent="0.25">
      <c r="A470">
        <v>3965</v>
      </c>
      <c r="B470" s="3" t="s">
        <v>3962</v>
      </c>
      <c r="C470" s="3" t="s">
        <v>8072</v>
      </c>
      <c r="D470" s="9">
        <v>2000</v>
      </c>
      <c r="E470" s="8">
        <v>285</v>
      </c>
      <c r="F470" t="s">
        <v>8220</v>
      </c>
      <c r="G470" t="s">
        <v>8223</v>
      </c>
      <c r="H470" t="s">
        <v>8245</v>
      </c>
      <c r="I470">
        <v>1460608780</v>
      </c>
      <c r="J470">
        <v>1455428380</v>
      </c>
      <c r="K470" t="b">
        <v>0</v>
      </c>
      <c r="L470">
        <v>4</v>
      </c>
      <c r="M470" t="b">
        <v>0</v>
      </c>
      <c r="N470" t="s">
        <v>8269</v>
      </c>
      <c r="O470" s="10">
        <v>14</v>
      </c>
      <c r="P470">
        <v>71.25</v>
      </c>
      <c r="Q470" t="s">
        <v>8324</v>
      </c>
      <c r="R470" t="s">
        <v>8327</v>
      </c>
      <c r="S470" s="14">
        <v>42414.235879629632</v>
      </c>
      <c r="T470" s="14">
        <v>42474.194212962961</v>
      </c>
    </row>
    <row r="471" spans="1:20" ht="45" x14ac:dyDescent="0.25">
      <c r="A471">
        <v>3867</v>
      </c>
      <c r="B471" s="3" t="s">
        <v>3864</v>
      </c>
      <c r="C471" s="3" t="s">
        <v>7976</v>
      </c>
      <c r="D471" s="9">
        <v>2000</v>
      </c>
      <c r="E471" s="8">
        <v>251</v>
      </c>
      <c r="F471" t="s">
        <v>8220</v>
      </c>
      <c r="G471" t="s">
        <v>8223</v>
      </c>
      <c r="H471" t="s">
        <v>8245</v>
      </c>
      <c r="I471">
        <v>1466278339</v>
      </c>
      <c r="J471">
        <v>1463686339</v>
      </c>
      <c r="K471" t="b">
        <v>0</v>
      </c>
      <c r="L471">
        <v>5</v>
      </c>
      <c r="M471" t="b">
        <v>0</v>
      </c>
      <c r="N471" t="s">
        <v>8269</v>
      </c>
      <c r="O471" s="10">
        <v>13</v>
      </c>
      <c r="P471">
        <v>50.2</v>
      </c>
      <c r="Q471" t="s">
        <v>8324</v>
      </c>
      <c r="R471" t="s">
        <v>8327</v>
      </c>
      <c r="S471" s="14">
        <v>42509.814108796301</v>
      </c>
      <c r="T471" s="14">
        <v>42539.814108796301</v>
      </c>
    </row>
    <row r="472" spans="1:20" ht="45" x14ac:dyDescent="0.25">
      <c r="A472">
        <v>3978</v>
      </c>
      <c r="B472" s="3" t="s">
        <v>3975</v>
      </c>
      <c r="C472" s="3" t="s">
        <v>8085</v>
      </c>
      <c r="D472" s="9">
        <v>2000</v>
      </c>
      <c r="E472" s="8">
        <v>214</v>
      </c>
      <c r="F472" t="s">
        <v>8220</v>
      </c>
      <c r="G472" t="s">
        <v>8223</v>
      </c>
      <c r="H472" t="s">
        <v>8245</v>
      </c>
      <c r="I472">
        <v>1422717953</v>
      </c>
      <c r="J472">
        <v>1417533953</v>
      </c>
      <c r="K472" t="b">
        <v>0</v>
      </c>
      <c r="L472">
        <v>8</v>
      </c>
      <c r="M472" t="b">
        <v>0</v>
      </c>
      <c r="N472" t="s">
        <v>8269</v>
      </c>
      <c r="O472" s="10">
        <v>11</v>
      </c>
      <c r="P472">
        <v>26.75</v>
      </c>
      <c r="Q472" t="s">
        <v>8324</v>
      </c>
      <c r="R472" t="s">
        <v>8327</v>
      </c>
      <c r="S472" s="14">
        <v>41975.642974537041</v>
      </c>
      <c r="T472" s="14">
        <v>42035.642974537041</v>
      </c>
    </row>
    <row r="473" spans="1:20" ht="45" x14ac:dyDescent="0.25">
      <c r="A473">
        <v>4003</v>
      </c>
      <c r="B473" s="3" t="s">
        <v>3999</v>
      </c>
      <c r="C473" s="3" t="s">
        <v>8071</v>
      </c>
      <c r="D473" s="9">
        <v>2000</v>
      </c>
      <c r="E473" s="8">
        <v>201</v>
      </c>
      <c r="F473" t="s">
        <v>8220</v>
      </c>
      <c r="G473" t="s">
        <v>8223</v>
      </c>
      <c r="H473" t="s">
        <v>8245</v>
      </c>
      <c r="I473">
        <v>1424009147</v>
      </c>
      <c r="J473">
        <v>1421417147</v>
      </c>
      <c r="K473" t="b">
        <v>0</v>
      </c>
      <c r="L473">
        <v>2</v>
      </c>
      <c r="M473" t="b">
        <v>0</v>
      </c>
      <c r="N473" t="s">
        <v>8269</v>
      </c>
      <c r="O473" s="10">
        <v>10</v>
      </c>
      <c r="P473">
        <v>100.5</v>
      </c>
      <c r="Q473" t="s">
        <v>8324</v>
      </c>
      <c r="R473" t="s">
        <v>8327</v>
      </c>
      <c r="S473" s="14">
        <v>42020.587349537032</v>
      </c>
      <c r="T473" s="14">
        <v>42050.587349537032</v>
      </c>
    </row>
    <row r="474" spans="1:20" ht="45" x14ac:dyDescent="0.25">
      <c r="A474">
        <v>3964</v>
      </c>
      <c r="B474" s="3" t="s">
        <v>3961</v>
      </c>
      <c r="C474" s="3" t="s">
        <v>8071</v>
      </c>
      <c r="D474" s="9">
        <v>2000</v>
      </c>
      <c r="E474" s="8">
        <v>126</v>
      </c>
      <c r="F474" t="s">
        <v>8220</v>
      </c>
      <c r="G474" t="s">
        <v>8223</v>
      </c>
      <c r="H474" t="s">
        <v>8245</v>
      </c>
      <c r="I474">
        <v>1429460386</v>
      </c>
      <c r="J474">
        <v>1424279986</v>
      </c>
      <c r="K474" t="b">
        <v>0</v>
      </c>
      <c r="L474">
        <v>3</v>
      </c>
      <c r="M474" t="b">
        <v>0</v>
      </c>
      <c r="N474" t="s">
        <v>8269</v>
      </c>
      <c r="O474" s="10">
        <v>6</v>
      </c>
      <c r="P474">
        <v>42</v>
      </c>
      <c r="Q474" t="s">
        <v>8324</v>
      </c>
      <c r="R474" t="s">
        <v>8327</v>
      </c>
      <c r="S474" s="14">
        <v>42053.722060185188</v>
      </c>
      <c r="T474" s="14">
        <v>42113.680393518516</v>
      </c>
    </row>
    <row r="475" spans="1:20" x14ac:dyDescent="0.25">
      <c r="A475">
        <v>3861</v>
      </c>
      <c r="B475" s="3" t="s">
        <v>3858</v>
      </c>
      <c r="C475" s="3" t="s">
        <v>7970</v>
      </c>
      <c r="D475" s="9">
        <v>2000</v>
      </c>
      <c r="E475" s="8">
        <v>100</v>
      </c>
      <c r="F475" t="s">
        <v>8220</v>
      </c>
      <c r="G475" t="s">
        <v>8223</v>
      </c>
      <c r="H475" t="s">
        <v>8245</v>
      </c>
      <c r="I475">
        <v>1415828820</v>
      </c>
      <c r="J475">
        <v>1412258977</v>
      </c>
      <c r="K475" t="b">
        <v>0</v>
      </c>
      <c r="L475">
        <v>1</v>
      </c>
      <c r="M475" t="b">
        <v>0</v>
      </c>
      <c r="N475" t="s">
        <v>8269</v>
      </c>
      <c r="O475" s="10">
        <v>5</v>
      </c>
      <c r="P475">
        <v>100</v>
      </c>
      <c r="Q475" t="s">
        <v>8324</v>
      </c>
      <c r="R475" t="s">
        <v>8327</v>
      </c>
      <c r="S475" s="14">
        <v>41914.590011574073</v>
      </c>
      <c r="T475" s="14">
        <v>41955.907638888893</v>
      </c>
    </row>
    <row r="476" spans="1:20" ht="45" x14ac:dyDescent="0.25">
      <c r="A476">
        <v>4107</v>
      </c>
      <c r="B476" s="3" t="s">
        <v>4103</v>
      </c>
      <c r="C476" s="3" t="s">
        <v>8210</v>
      </c>
      <c r="D476" s="9">
        <v>2000</v>
      </c>
      <c r="E476" s="8">
        <v>41</v>
      </c>
      <c r="F476" t="s">
        <v>8220</v>
      </c>
      <c r="G476" t="s">
        <v>8223</v>
      </c>
      <c r="H476" t="s">
        <v>8245</v>
      </c>
      <c r="I476">
        <v>1411596001</v>
      </c>
      <c r="J476">
        <v>1409608801</v>
      </c>
      <c r="K476" t="b">
        <v>0</v>
      </c>
      <c r="L476">
        <v>4</v>
      </c>
      <c r="M476" t="b">
        <v>0</v>
      </c>
      <c r="N476" t="s">
        <v>8269</v>
      </c>
      <c r="O476" s="10">
        <v>2</v>
      </c>
      <c r="P476">
        <v>10.25</v>
      </c>
      <c r="Q476" t="s">
        <v>8324</v>
      </c>
      <c r="R476" t="s">
        <v>8327</v>
      </c>
      <c r="S476" s="14">
        <v>41883.916678240741</v>
      </c>
      <c r="T476" s="14">
        <v>41906.916678240741</v>
      </c>
    </row>
    <row r="477" spans="1:20" ht="45" x14ac:dyDescent="0.25">
      <c r="A477">
        <v>4013</v>
      </c>
      <c r="B477" s="3" t="s">
        <v>4009</v>
      </c>
      <c r="C477" s="3" t="s">
        <v>8118</v>
      </c>
      <c r="D477" s="9">
        <v>2000</v>
      </c>
      <c r="E477" s="8">
        <v>26</v>
      </c>
      <c r="F477" t="s">
        <v>8220</v>
      </c>
      <c r="G477" t="s">
        <v>8223</v>
      </c>
      <c r="H477" t="s">
        <v>8245</v>
      </c>
      <c r="I477">
        <v>1424070823</v>
      </c>
      <c r="J477">
        <v>1421478823</v>
      </c>
      <c r="K477" t="b">
        <v>0</v>
      </c>
      <c r="L477">
        <v>2</v>
      </c>
      <c r="M477" t="b">
        <v>0</v>
      </c>
      <c r="N477" t="s">
        <v>8269</v>
      </c>
      <c r="O477" s="10">
        <v>1</v>
      </c>
      <c r="P477">
        <v>13</v>
      </c>
      <c r="Q477" t="s">
        <v>8324</v>
      </c>
      <c r="R477" t="s">
        <v>8327</v>
      </c>
      <c r="S477" s="14">
        <v>42021.301192129627</v>
      </c>
      <c r="T477" s="14">
        <v>42051.301192129627</v>
      </c>
    </row>
    <row r="478" spans="1:20" ht="45" x14ac:dyDescent="0.25">
      <c r="A478">
        <v>2890</v>
      </c>
      <c r="B478" s="3" t="s">
        <v>2890</v>
      </c>
      <c r="C478" s="3" t="s">
        <v>7000</v>
      </c>
      <c r="D478" s="9">
        <v>2000</v>
      </c>
      <c r="E478" s="8">
        <v>21</v>
      </c>
      <c r="F478" t="s">
        <v>8220</v>
      </c>
      <c r="G478" t="s">
        <v>8223</v>
      </c>
      <c r="H478" t="s">
        <v>8245</v>
      </c>
      <c r="I478">
        <v>1407553200</v>
      </c>
      <c r="J478">
        <v>1405100992</v>
      </c>
      <c r="K478" t="b">
        <v>0</v>
      </c>
      <c r="L478">
        <v>3</v>
      </c>
      <c r="M478" t="b">
        <v>0</v>
      </c>
      <c r="N478" t="s">
        <v>8269</v>
      </c>
      <c r="O478" s="10">
        <v>1</v>
      </c>
      <c r="P478">
        <v>7</v>
      </c>
      <c r="Q478" t="s">
        <v>8324</v>
      </c>
      <c r="R478" t="s">
        <v>8327</v>
      </c>
      <c r="S478" s="14">
        <v>41831.742962962962</v>
      </c>
      <c r="T478" s="14">
        <v>41860.125</v>
      </c>
    </row>
    <row r="479" spans="1:20" ht="30" x14ac:dyDescent="0.25">
      <c r="A479">
        <v>3866</v>
      </c>
      <c r="B479" s="3" t="s">
        <v>3863</v>
      </c>
      <c r="C479" s="3" t="s">
        <v>7975</v>
      </c>
      <c r="D479" s="9">
        <v>2000</v>
      </c>
      <c r="E479" s="8">
        <v>11</v>
      </c>
      <c r="F479" t="s">
        <v>8220</v>
      </c>
      <c r="G479" t="s">
        <v>8223</v>
      </c>
      <c r="H479" t="s">
        <v>8245</v>
      </c>
      <c r="I479">
        <v>1458703740</v>
      </c>
      <c r="J479">
        <v>1454453021</v>
      </c>
      <c r="K479" t="b">
        <v>0</v>
      </c>
      <c r="L479">
        <v>2</v>
      </c>
      <c r="M479" t="b">
        <v>0</v>
      </c>
      <c r="N479" t="s">
        <v>8269</v>
      </c>
      <c r="O479" s="10">
        <v>1</v>
      </c>
      <c r="P479">
        <v>5.5</v>
      </c>
      <c r="Q479" t="s">
        <v>8324</v>
      </c>
      <c r="R479" t="s">
        <v>8327</v>
      </c>
      <c r="S479" s="14">
        <v>42402.947002314817</v>
      </c>
      <c r="T479" s="14">
        <v>42452.145138888889</v>
      </c>
    </row>
    <row r="480" spans="1:20" ht="45" x14ac:dyDescent="0.25">
      <c r="A480">
        <v>3945</v>
      </c>
      <c r="B480" s="3" t="s">
        <v>3942</v>
      </c>
      <c r="C480" s="3" t="s">
        <v>8053</v>
      </c>
      <c r="D480" s="9">
        <v>2000</v>
      </c>
      <c r="E480" s="8">
        <v>5</v>
      </c>
      <c r="F480" t="s">
        <v>8220</v>
      </c>
      <c r="G480" t="s">
        <v>8223</v>
      </c>
      <c r="H480" t="s">
        <v>8245</v>
      </c>
      <c r="I480">
        <v>1431717268</v>
      </c>
      <c r="J480">
        <v>1429125268</v>
      </c>
      <c r="K480" t="b">
        <v>0</v>
      </c>
      <c r="L480">
        <v>1</v>
      </c>
      <c r="M480" t="b">
        <v>0</v>
      </c>
      <c r="N480" t="s">
        <v>8269</v>
      </c>
      <c r="O480" s="10">
        <v>0</v>
      </c>
      <c r="P480">
        <v>5</v>
      </c>
      <c r="Q480" t="s">
        <v>8324</v>
      </c>
      <c r="R480" t="s">
        <v>8327</v>
      </c>
      <c r="S480" s="14">
        <v>42109.801712962959</v>
      </c>
      <c r="T480" s="14">
        <v>42139.801712962959</v>
      </c>
    </row>
    <row r="481" spans="1:20" ht="30" x14ac:dyDescent="0.25">
      <c r="A481">
        <v>3994</v>
      </c>
      <c r="B481" s="3" t="s">
        <v>3990</v>
      </c>
      <c r="C481" s="3" t="s">
        <v>8100</v>
      </c>
      <c r="D481" s="9">
        <v>2000</v>
      </c>
      <c r="E481" s="8">
        <v>5</v>
      </c>
      <c r="F481" t="s">
        <v>8220</v>
      </c>
      <c r="G481" t="s">
        <v>8223</v>
      </c>
      <c r="H481" t="s">
        <v>8245</v>
      </c>
      <c r="I481">
        <v>1405761690</v>
      </c>
      <c r="J481">
        <v>1403169690</v>
      </c>
      <c r="K481" t="b">
        <v>0</v>
      </c>
      <c r="L481">
        <v>1</v>
      </c>
      <c r="M481" t="b">
        <v>0</v>
      </c>
      <c r="N481" t="s">
        <v>8269</v>
      </c>
      <c r="O481" s="10">
        <v>0</v>
      </c>
      <c r="P481">
        <v>5</v>
      </c>
      <c r="Q481" t="s">
        <v>8324</v>
      </c>
      <c r="R481" t="s">
        <v>8327</v>
      </c>
      <c r="S481" s="14">
        <v>41809.389930555553</v>
      </c>
      <c r="T481" s="14">
        <v>41839.389930555553</v>
      </c>
    </row>
    <row r="482" spans="1:20" ht="45" x14ac:dyDescent="0.25">
      <c r="A482">
        <v>4007</v>
      </c>
      <c r="B482" s="3" t="s">
        <v>4003</v>
      </c>
      <c r="C482" s="3" t="s">
        <v>8112</v>
      </c>
      <c r="D482" s="9">
        <v>2000</v>
      </c>
      <c r="E482" s="8">
        <v>5</v>
      </c>
      <c r="F482" t="s">
        <v>8220</v>
      </c>
      <c r="G482" t="s">
        <v>8223</v>
      </c>
      <c r="H482" t="s">
        <v>8245</v>
      </c>
      <c r="I482">
        <v>1409070480</v>
      </c>
      <c r="J482">
        <v>1406572381</v>
      </c>
      <c r="K482" t="b">
        <v>0</v>
      </c>
      <c r="L482">
        <v>1</v>
      </c>
      <c r="M482" t="b">
        <v>0</v>
      </c>
      <c r="N482" t="s">
        <v>8269</v>
      </c>
      <c r="O482" s="10">
        <v>0</v>
      </c>
      <c r="P482">
        <v>5</v>
      </c>
      <c r="Q482" t="s">
        <v>8324</v>
      </c>
      <c r="R482" t="s">
        <v>8327</v>
      </c>
      <c r="S482" s="14">
        <v>41848.772928240738</v>
      </c>
      <c r="T482" s="14">
        <v>41877.686111111114</v>
      </c>
    </row>
    <row r="483" spans="1:20" ht="45" x14ac:dyDescent="0.25">
      <c r="A483">
        <v>2847</v>
      </c>
      <c r="B483" s="3" t="s">
        <v>2847</v>
      </c>
      <c r="C483" s="3" t="s">
        <v>6957</v>
      </c>
      <c r="D483" s="9">
        <v>2000</v>
      </c>
      <c r="E483" s="8">
        <v>0</v>
      </c>
      <c r="F483" t="s">
        <v>8220</v>
      </c>
      <c r="G483" t="s">
        <v>8223</v>
      </c>
      <c r="H483" t="s">
        <v>8245</v>
      </c>
      <c r="I483">
        <v>1464031265</v>
      </c>
      <c r="J483">
        <v>1458847265</v>
      </c>
      <c r="K483" t="b">
        <v>0</v>
      </c>
      <c r="L483" t="s">
        <v>8308</v>
      </c>
      <c r="M483" t="b">
        <v>0</v>
      </c>
      <c r="N483" t="s">
        <v>8269</v>
      </c>
      <c r="O483" s="10">
        <v>0</v>
      </c>
      <c r="P483">
        <v>0</v>
      </c>
      <c r="Q483" t="s">
        <v>8324</v>
      </c>
      <c r="R483" t="s">
        <v>8327</v>
      </c>
      <c r="S483" s="14">
        <v>42453.806307870371</v>
      </c>
      <c r="T483" s="14">
        <v>42513.806307870371</v>
      </c>
    </row>
    <row r="484" spans="1:20" ht="45" x14ac:dyDescent="0.25">
      <c r="A484">
        <v>3176</v>
      </c>
      <c r="B484" s="3" t="s">
        <v>3176</v>
      </c>
      <c r="C484" s="3" t="s">
        <v>7286</v>
      </c>
      <c r="D484" s="9">
        <v>1900</v>
      </c>
      <c r="E484" s="8">
        <v>2182</v>
      </c>
      <c r="F484" t="s">
        <v>8218</v>
      </c>
      <c r="G484" t="s">
        <v>8223</v>
      </c>
      <c r="H484" t="s">
        <v>8245</v>
      </c>
      <c r="I484">
        <v>1376838000</v>
      </c>
      <c r="J484">
        <v>1374531631</v>
      </c>
      <c r="K484" t="b">
        <v>1</v>
      </c>
      <c r="L484">
        <v>55</v>
      </c>
      <c r="M484" t="b">
        <v>1</v>
      </c>
      <c r="N484" t="s">
        <v>8269</v>
      </c>
      <c r="O484" s="10">
        <v>115</v>
      </c>
      <c r="P484">
        <v>39.67</v>
      </c>
      <c r="Q484" t="s">
        <v>8324</v>
      </c>
      <c r="R484" t="s">
        <v>8327</v>
      </c>
      <c r="S484" s="14">
        <v>41477.930914351848</v>
      </c>
      <c r="T484" s="14">
        <v>41504.625</v>
      </c>
    </row>
    <row r="485" spans="1:20" ht="45" x14ac:dyDescent="0.25">
      <c r="A485">
        <v>3328</v>
      </c>
      <c r="B485" s="3" t="s">
        <v>3328</v>
      </c>
      <c r="C485" s="3" t="s">
        <v>7438</v>
      </c>
      <c r="D485" s="9">
        <v>1800</v>
      </c>
      <c r="E485" s="8">
        <v>2635</v>
      </c>
      <c r="F485" t="s">
        <v>8218</v>
      </c>
      <c r="G485" t="s">
        <v>8223</v>
      </c>
      <c r="H485" t="s">
        <v>8245</v>
      </c>
      <c r="I485">
        <v>1404522000</v>
      </c>
      <c r="J485">
        <v>1404308883</v>
      </c>
      <c r="K485" t="b">
        <v>0</v>
      </c>
      <c r="L485">
        <v>9</v>
      </c>
      <c r="M485" t="b">
        <v>1</v>
      </c>
      <c r="N485" t="s">
        <v>8269</v>
      </c>
      <c r="O485" s="10">
        <v>146</v>
      </c>
      <c r="P485">
        <v>292.77999999999997</v>
      </c>
      <c r="Q485" t="s">
        <v>8324</v>
      </c>
      <c r="R485" t="s">
        <v>8327</v>
      </c>
      <c r="S485" s="14">
        <v>41822.57503472222</v>
      </c>
      <c r="T485" s="14">
        <v>41825.041666666664</v>
      </c>
    </row>
    <row r="486" spans="1:20" ht="30" x14ac:dyDescent="0.25">
      <c r="A486">
        <v>3148</v>
      </c>
      <c r="B486" s="3" t="s">
        <v>3148</v>
      </c>
      <c r="C486" s="3" t="s">
        <v>7258</v>
      </c>
      <c r="D486" s="9">
        <v>1800</v>
      </c>
      <c r="E486" s="8">
        <v>2361</v>
      </c>
      <c r="F486" t="s">
        <v>8218</v>
      </c>
      <c r="G486" t="s">
        <v>8223</v>
      </c>
      <c r="H486" t="s">
        <v>8245</v>
      </c>
      <c r="I486">
        <v>1412136000</v>
      </c>
      <c r="J486">
        <v>1410278284</v>
      </c>
      <c r="K486" t="b">
        <v>1</v>
      </c>
      <c r="L486">
        <v>57</v>
      </c>
      <c r="M486" t="b">
        <v>1</v>
      </c>
      <c r="N486" t="s">
        <v>8269</v>
      </c>
      <c r="O486" s="10">
        <v>131</v>
      </c>
      <c r="P486">
        <v>41.42</v>
      </c>
      <c r="Q486" t="s">
        <v>8324</v>
      </c>
      <c r="R486" t="s">
        <v>8327</v>
      </c>
      <c r="S486" s="14">
        <v>41891.665324074071</v>
      </c>
      <c r="T486" s="14">
        <v>41913.166666666664</v>
      </c>
    </row>
    <row r="487" spans="1:20" ht="45" x14ac:dyDescent="0.25">
      <c r="A487">
        <v>3303</v>
      </c>
      <c r="B487" s="3" t="s">
        <v>3303</v>
      </c>
      <c r="C487" s="3" t="s">
        <v>7413</v>
      </c>
      <c r="D487" s="9">
        <v>1800</v>
      </c>
      <c r="E487" s="8">
        <v>2086</v>
      </c>
      <c r="F487" t="s">
        <v>8218</v>
      </c>
      <c r="G487" t="s">
        <v>8223</v>
      </c>
      <c r="H487" t="s">
        <v>8245</v>
      </c>
      <c r="I487">
        <v>1427553484</v>
      </c>
      <c r="J487">
        <v>1424533084</v>
      </c>
      <c r="K487" t="b">
        <v>0</v>
      </c>
      <c r="L487">
        <v>35</v>
      </c>
      <c r="M487" t="b">
        <v>1</v>
      </c>
      <c r="N487" t="s">
        <v>8269</v>
      </c>
      <c r="O487" s="10">
        <v>116</v>
      </c>
      <c r="P487">
        <v>59.6</v>
      </c>
      <c r="Q487" t="s">
        <v>8324</v>
      </c>
      <c r="R487" t="s">
        <v>8327</v>
      </c>
      <c r="S487" s="14">
        <v>42056.65143518518</v>
      </c>
      <c r="T487" s="14">
        <v>42091.609768518523</v>
      </c>
    </row>
    <row r="488" spans="1:20" ht="45" x14ac:dyDescent="0.25">
      <c r="A488">
        <v>3477</v>
      </c>
      <c r="B488" s="3" t="s">
        <v>3476</v>
      </c>
      <c r="C488" s="3" t="s">
        <v>7587</v>
      </c>
      <c r="D488" s="9">
        <v>1800</v>
      </c>
      <c r="E488" s="8">
        <v>2076</v>
      </c>
      <c r="F488" t="s">
        <v>8218</v>
      </c>
      <c r="G488" t="s">
        <v>8223</v>
      </c>
      <c r="H488" t="s">
        <v>8245</v>
      </c>
      <c r="I488">
        <v>1431831600</v>
      </c>
      <c r="J488">
        <v>1430761243</v>
      </c>
      <c r="K488" t="b">
        <v>0</v>
      </c>
      <c r="L488">
        <v>39</v>
      </c>
      <c r="M488" t="b">
        <v>1</v>
      </c>
      <c r="N488" t="s">
        <v>8269</v>
      </c>
      <c r="O488" s="10">
        <v>115</v>
      </c>
      <c r="P488">
        <v>53.23</v>
      </c>
      <c r="Q488" t="s">
        <v>8324</v>
      </c>
      <c r="R488" t="s">
        <v>8327</v>
      </c>
      <c r="S488" s="14">
        <v>42128.736608796295</v>
      </c>
      <c r="T488" s="14">
        <v>42141.125</v>
      </c>
    </row>
    <row r="489" spans="1:20" ht="45" x14ac:dyDescent="0.25">
      <c r="A489">
        <v>3275</v>
      </c>
      <c r="B489" s="3" t="s">
        <v>3275</v>
      </c>
      <c r="C489" s="3" t="s">
        <v>7385</v>
      </c>
      <c r="D489" s="9">
        <v>1800</v>
      </c>
      <c r="E489" s="8">
        <v>1805</v>
      </c>
      <c r="F489" t="s">
        <v>8218</v>
      </c>
      <c r="G489" t="s">
        <v>8223</v>
      </c>
      <c r="H489" t="s">
        <v>8245</v>
      </c>
      <c r="I489">
        <v>1423456200</v>
      </c>
      <c r="J489">
        <v>1421183271</v>
      </c>
      <c r="K489" t="b">
        <v>1</v>
      </c>
      <c r="L489">
        <v>12</v>
      </c>
      <c r="M489" t="b">
        <v>1</v>
      </c>
      <c r="N489" t="s">
        <v>8269</v>
      </c>
      <c r="O489" s="10">
        <v>100</v>
      </c>
      <c r="P489">
        <v>150.41999999999999</v>
      </c>
      <c r="Q489" t="s">
        <v>8324</v>
      </c>
      <c r="R489" t="s">
        <v>8327</v>
      </c>
      <c r="S489" s="14">
        <v>42017.88045138889</v>
      </c>
      <c r="T489" s="14">
        <v>42044.1875</v>
      </c>
    </row>
    <row r="490" spans="1:20" ht="45" x14ac:dyDescent="0.25">
      <c r="A490">
        <v>2911</v>
      </c>
      <c r="B490" s="3" t="s">
        <v>2911</v>
      </c>
      <c r="C490" s="3" t="s">
        <v>7021</v>
      </c>
      <c r="D490" s="9">
        <v>1800</v>
      </c>
      <c r="E490" s="8">
        <v>657</v>
      </c>
      <c r="F490" t="s">
        <v>8220</v>
      </c>
      <c r="G490" t="s">
        <v>8223</v>
      </c>
      <c r="H490" t="s">
        <v>8245</v>
      </c>
      <c r="I490">
        <v>1435429626</v>
      </c>
      <c r="J490">
        <v>1431973626</v>
      </c>
      <c r="K490" t="b">
        <v>0</v>
      </c>
      <c r="L490">
        <v>14</v>
      </c>
      <c r="M490" t="b">
        <v>0</v>
      </c>
      <c r="N490" t="s">
        <v>8269</v>
      </c>
      <c r="O490" s="10">
        <v>37</v>
      </c>
      <c r="P490">
        <v>46.93</v>
      </c>
      <c r="Q490" t="s">
        <v>8324</v>
      </c>
      <c r="R490" t="s">
        <v>8327</v>
      </c>
      <c r="S490" s="14">
        <v>42142.768819444449</v>
      </c>
      <c r="T490" s="14">
        <v>42182.768819444449</v>
      </c>
    </row>
    <row r="491" spans="1:20" ht="45" x14ac:dyDescent="0.25">
      <c r="A491">
        <v>3383</v>
      </c>
      <c r="B491" s="3" t="s">
        <v>3382</v>
      </c>
      <c r="C491" s="3" t="s">
        <v>7493</v>
      </c>
      <c r="D491" s="9">
        <v>1750</v>
      </c>
      <c r="E491" s="8">
        <v>1955</v>
      </c>
      <c r="F491" t="s">
        <v>8218</v>
      </c>
      <c r="G491" t="s">
        <v>8223</v>
      </c>
      <c r="H491" t="s">
        <v>8245</v>
      </c>
      <c r="I491">
        <v>1466707620</v>
      </c>
      <c r="J491">
        <v>1464979620</v>
      </c>
      <c r="K491" t="b">
        <v>0</v>
      </c>
      <c r="L491">
        <v>30</v>
      </c>
      <c r="M491" t="b">
        <v>1</v>
      </c>
      <c r="N491" t="s">
        <v>8269</v>
      </c>
      <c r="O491" s="10">
        <v>112</v>
      </c>
      <c r="P491">
        <v>65.17</v>
      </c>
      <c r="Q491" t="s">
        <v>8324</v>
      </c>
      <c r="R491" t="s">
        <v>8327</v>
      </c>
      <c r="S491" s="14">
        <v>42524.782638888893</v>
      </c>
      <c r="T491" s="14">
        <v>42544.782638888893</v>
      </c>
    </row>
    <row r="492" spans="1:20" ht="45" x14ac:dyDescent="0.25">
      <c r="A492">
        <v>3955</v>
      </c>
      <c r="B492" s="3" t="s">
        <v>3952</v>
      </c>
      <c r="C492" s="3" t="s">
        <v>8062</v>
      </c>
      <c r="D492" s="9">
        <v>1750</v>
      </c>
      <c r="E492" s="8">
        <v>425</v>
      </c>
      <c r="F492" t="s">
        <v>8220</v>
      </c>
      <c r="G492" t="s">
        <v>8223</v>
      </c>
      <c r="H492" t="s">
        <v>8245</v>
      </c>
      <c r="I492">
        <v>1448745741</v>
      </c>
      <c r="J492">
        <v>1446150141</v>
      </c>
      <c r="K492" t="b">
        <v>0</v>
      </c>
      <c r="L492">
        <v>8</v>
      </c>
      <c r="M492" t="b">
        <v>0</v>
      </c>
      <c r="N492" t="s">
        <v>8269</v>
      </c>
      <c r="O492" s="10">
        <v>24</v>
      </c>
      <c r="P492">
        <v>53.13</v>
      </c>
      <c r="Q492" t="s">
        <v>8324</v>
      </c>
      <c r="R492" t="s">
        <v>8327</v>
      </c>
      <c r="S492" s="14">
        <v>42306.848854166667</v>
      </c>
      <c r="T492" s="14">
        <v>42336.890520833331</v>
      </c>
    </row>
    <row r="493" spans="1:20" ht="45" x14ac:dyDescent="0.25">
      <c r="A493">
        <v>3417</v>
      </c>
      <c r="B493" s="3" t="s">
        <v>3416</v>
      </c>
      <c r="C493" s="3" t="s">
        <v>7527</v>
      </c>
      <c r="D493" s="9">
        <v>1700</v>
      </c>
      <c r="E493" s="8">
        <v>1700.01</v>
      </c>
      <c r="F493" t="s">
        <v>8218</v>
      </c>
      <c r="G493" t="s">
        <v>8223</v>
      </c>
      <c r="H493" t="s">
        <v>8245</v>
      </c>
      <c r="I493">
        <v>1414284180</v>
      </c>
      <c r="J493">
        <v>1410558948</v>
      </c>
      <c r="K493" t="b">
        <v>0</v>
      </c>
      <c r="L493">
        <v>45</v>
      </c>
      <c r="M493" t="b">
        <v>1</v>
      </c>
      <c r="N493" t="s">
        <v>8269</v>
      </c>
      <c r="O493" s="10">
        <v>100</v>
      </c>
      <c r="P493">
        <v>37.78</v>
      </c>
      <c r="Q493" t="s">
        <v>8324</v>
      </c>
      <c r="R493" t="s">
        <v>8327</v>
      </c>
      <c r="S493" s="14">
        <v>41894.91375</v>
      </c>
      <c r="T493" s="14">
        <v>41938.029861111114</v>
      </c>
    </row>
    <row r="494" spans="1:20" ht="45" x14ac:dyDescent="0.25">
      <c r="A494">
        <v>3967</v>
      </c>
      <c r="B494" s="3" t="s">
        <v>3964</v>
      </c>
      <c r="C494" s="3" t="s">
        <v>8074</v>
      </c>
      <c r="D494" s="9">
        <v>1700</v>
      </c>
      <c r="E494" s="8">
        <v>410</v>
      </c>
      <c r="F494" t="s">
        <v>8220</v>
      </c>
      <c r="G494" t="s">
        <v>8223</v>
      </c>
      <c r="H494" t="s">
        <v>8245</v>
      </c>
      <c r="I494">
        <v>1488783507</v>
      </c>
      <c r="J494">
        <v>1486191507</v>
      </c>
      <c r="K494" t="b">
        <v>0</v>
      </c>
      <c r="L494">
        <v>10</v>
      </c>
      <c r="M494" t="b">
        <v>0</v>
      </c>
      <c r="N494" t="s">
        <v>8269</v>
      </c>
      <c r="O494" s="10">
        <v>24</v>
      </c>
      <c r="P494">
        <v>41</v>
      </c>
      <c r="Q494" t="s">
        <v>8324</v>
      </c>
      <c r="R494" t="s">
        <v>8327</v>
      </c>
      <c r="S494" s="14">
        <v>42770.290590277778</v>
      </c>
      <c r="T494" s="14">
        <v>42800.290590277778</v>
      </c>
    </row>
    <row r="495" spans="1:20" ht="45" x14ac:dyDescent="0.25">
      <c r="A495">
        <v>3485</v>
      </c>
      <c r="B495" s="3" t="s">
        <v>3484</v>
      </c>
      <c r="C495" s="3" t="s">
        <v>7595</v>
      </c>
      <c r="D495" s="9">
        <v>1650</v>
      </c>
      <c r="E495" s="8">
        <v>1660</v>
      </c>
      <c r="F495" t="s">
        <v>8218</v>
      </c>
      <c r="G495" t="s">
        <v>8223</v>
      </c>
      <c r="H495" t="s">
        <v>8245</v>
      </c>
      <c r="I495">
        <v>1454431080</v>
      </c>
      <c r="J495">
        <v>1451839080</v>
      </c>
      <c r="K495" t="b">
        <v>0</v>
      </c>
      <c r="L495">
        <v>30</v>
      </c>
      <c r="M495" t="b">
        <v>1</v>
      </c>
      <c r="N495" t="s">
        <v>8269</v>
      </c>
      <c r="O495" s="10">
        <v>101</v>
      </c>
      <c r="P495">
        <v>55.33</v>
      </c>
      <c r="Q495" t="s">
        <v>8324</v>
      </c>
      <c r="R495" t="s">
        <v>8327</v>
      </c>
      <c r="S495" s="14">
        <v>42372.693055555559</v>
      </c>
      <c r="T495" s="14">
        <v>42402.693055555559</v>
      </c>
    </row>
    <row r="496" spans="1:20" ht="45" x14ac:dyDescent="0.25">
      <c r="A496">
        <v>3594</v>
      </c>
      <c r="B496" s="3" t="s">
        <v>3593</v>
      </c>
      <c r="C496" s="3" t="s">
        <v>7704</v>
      </c>
      <c r="D496" s="9">
        <v>1600</v>
      </c>
      <c r="E496" s="8">
        <v>2015</v>
      </c>
      <c r="F496" t="s">
        <v>8218</v>
      </c>
      <c r="G496" t="s">
        <v>8223</v>
      </c>
      <c r="H496" t="s">
        <v>8245</v>
      </c>
      <c r="I496">
        <v>1472952982</v>
      </c>
      <c r="J496">
        <v>1470792982</v>
      </c>
      <c r="K496" t="b">
        <v>0</v>
      </c>
      <c r="L496">
        <v>36</v>
      </c>
      <c r="M496" t="b">
        <v>1</v>
      </c>
      <c r="N496" t="s">
        <v>8269</v>
      </c>
      <c r="O496" s="10">
        <v>126</v>
      </c>
      <c r="P496">
        <v>55.97</v>
      </c>
      <c r="Q496" t="s">
        <v>8324</v>
      </c>
      <c r="R496" t="s">
        <v>8327</v>
      </c>
      <c r="S496" s="14">
        <v>42592.066921296297</v>
      </c>
      <c r="T496" s="14">
        <v>42617.066921296297</v>
      </c>
    </row>
    <row r="497" spans="1:20" ht="45" x14ac:dyDescent="0.25">
      <c r="A497">
        <v>4091</v>
      </c>
      <c r="B497" s="3" t="s">
        <v>4087</v>
      </c>
      <c r="C497" s="3" t="s">
        <v>8194</v>
      </c>
      <c r="D497" s="9">
        <v>1600</v>
      </c>
      <c r="E497" s="8">
        <v>204</v>
      </c>
      <c r="F497" t="s">
        <v>8220</v>
      </c>
      <c r="G497" t="s">
        <v>8223</v>
      </c>
      <c r="H497" t="s">
        <v>8245</v>
      </c>
      <c r="I497">
        <v>1421410151</v>
      </c>
      <c r="J497">
        <v>1418818151</v>
      </c>
      <c r="K497" t="b">
        <v>0</v>
      </c>
      <c r="L497">
        <v>8</v>
      </c>
      <c r="M497" t="b">
        <v>0</v>
      </c>
      <c r="N497" t="s">
        <v>8269</v>
      </c>
      <c r="O497" s="10">
        <v>13</v>
      </c>
      <c r="P497">
        <v>25.5</v>
      </c>
      <c r="Q497" t="s">
        <v>8324</v>
      </c>
      <c r="R497" t="s">
        <v>8327</v>
      </c>
      <c r="S497" s="14">
        <v>41990.506377314814</v>
      </c>
      <c r="T497" s="14">
        <v>42020.506377314814</v>
      </c>
    </row>
    <row r="498" spans="1:20" ht="45" x14ac:dyDescent="0.25">
      <c r="A498">
        <v>3896</v>
      </c>
      <c r="B498" s="3" t="s">
        <v>3893</v>
      </c>
      <c r="C498" s="3" t="s">
        <v>8004</v>
      </c>
      <c r="D498" s="9">
        <v>1600</v>
      </c>
      <c r="E498" s="8">
        <v>170</v>
      </c>
      <c r="F498" t="s">
        <v>8220</v>
      </c>
      <c r="G498" t="s">
        <v>8223</v>
      </c>
      <c r="H498" t="s">
        <v>8245</v>
      </c>
      <c r="I498">
        <v>1402979778</v>
      </c>
      <c r="J498">
        <v>1401770178</v>
      </c>
      <c r="K498" t="b">
        <v>0</v>
      </c>
      <c r="L498">
        <v>4</v>
      </c>
      <c r="M498" t="b">
        <v>0</v>
      </c>
      <c r="N498" t="s">
        <v>8269</v>
      </c>
      <c r="O498" s="10">
        <v>11</v>
      </c>
      <c r="P498">
        <v>42.5</v>
      </c>
      <c r="Q498" t="s">
        <v>8324</v>
      </c>
      <c r="R498" t="s">
        <v>8327</v>
      </c>
      <c r="S498" s="14">
        <v>41793.191875000004</v>
      </c>
      <c r="T498" s="14">
        <v>41807.191875000004</v>
      </c>
    </row>
    <row r="499" spans="1:20" ht="45" x14ac:dyDescent="0.25">
      <c r="A499">
        <v>3497</v>
      </c>
      <c r="B499" s="3" t="s">
        <v>3496</v>
      </c>
      <c r="C499" s="3" t="s">
        <v>7607</v>
      </c>
      <c r="D499" s="9">
        <v>1551</v>
      </c>
      <c r="E499" s="8">
        <v>1686</v>
      </c>
      <c r="F499" t="s">
        <v>8218</v>
      </c>
      <c r="G499" t="s">
        <v>8223</v>
      </c>
      <c r="H499" t="s">
        <v>8245</v>
      </c>
      <c r="I499">
        <v>1464904800</v>
      </c>
      <c r="J499">
        <v>1463852904</v>
      </c>
      <c r="K499" t="b">
        <v>0</v>
      </c>
      <c r="L499">
        <v>49</v>
      </c>
      <c r="M499" t="b">
        <v>1</v>
      </c>
      <c r="N499" t="s">
        <v>8269</v>
      </c>
      <c r="O499" s="10">
        <v>109</v>
      </c>
      <c r="P499">
        <v>34.409999999999997</v>
      </c>
      <c r="Q499" t="s">
        <v>8324</v>
      </c>
      <c r="R499" t="s">
        <v>8327</v>
      </c>
      <c r="S499" s="14">
        <v>42511.741944444439</v>
      </c>
      <c r="T499" s="14">
        <v>42523.916666666672</v>
      </c>
    </row>
    <row r="500" spans="1:20" ht="45" x14ac:dyDescent="0.25">
      <c r="A500">
        <v>3306</v>
      </c>
      <c r="B500" s="3" t="s">
        <v>3306</v>
      </c>
      <c r="C500" s="3" t="s">
        <v>7416</v>
      </c>
      <c r="D500" s="9">
        <v>1500</v>
      </c>
      <c r="E500" s="8">
        <v>2630</v>
      </c>
      <c r="F500" t="s">
        <v>8218</v>
      </c>
      <c r="G500" t="s">
        <v>8223</v>
      </c>
      <c r="H500" t="s">
        <v>8245</v>
      </c>
      <c r="I500">
        <v>1465527600</v>
      </c>
      <c r="J500">
        <v>1462252542</v>
      </c>
      <c r="K500" t="b">
        <v>0</v>
      </c>
      <c r="L500">
        <v>54</v>
      </c>
      <c r="M500" t="b">
        <v>1</v>
      </c>
      <c r="N500" t="s">
        <v>8269</v>
      </c>
      <c r="O500" s="10">
        <v>175</v>
      </c>
      <c r="P500">
        <v>48.7</v>
      </c>
      <c r="Q500" t="s">
        <v>8324</v>
      </c>
      <c r="R500" t="s">
        <v>8327</v>
      </c>
      <c r="S500" s="14">
        <v>42493.219236111108</v>
      </c>
      <c r="T500" s="14">
        <v>42531.125</v>
      </c>
    </row>
    <row r="501" spans="1:20" ht="45" x14ac:dyDescent="0.25">
      <c r="A501">
        <v>3603</v>
      </c>
      <c r="B501" s="3" t="s">
        <v>3602</v>
      </c>
      <c r="C501" s="3" t="s">
        <v>7713</v>
      </c>
      <c r="D501" s="9">
        <v>1500</v>
      </c>
      <c r="E501" s="8">
        <v>2560</v>
      </c>
      <c r="F501" t="s">
        <v>8218</v>
      </c>
      <c r="G501" t="s">
        <v>8223</v>
      </c>
      <c r="H501" t="s">
        <v>8245</v>
      </c>
      <c r="I501">
        <v>1446759880</v>
      </c>
      <c r="J501">
        <v>1444164280</v>
      </c>
      <c r="K501" t="b">
        <v>0</v>
      </c>
      <c r="L501">
        <v>57</v>
      </c>
      <c r="M501" t="b">
        <v>1</v>
      </c>
      <c r="N501" t="s">
        <v>8269</v>
      </c>
      <c r="O501" s="10">
        <v>171</v>
      </c>
      <c r="P501">
        <v>44.91</v>
      </c>
      <c r="Q501" t="s">
        <v>8324</v>
      </c>
      <c r="R501" t="s">
        <v>8327</v>
      </c>
      <c r="S501" s="14">
        <v>42283.864351851851</v>
      </c>
      <c r="T501" s="14">
        <v>42313.906018518523</v>
      </c>
    </row>
    <row r="502" spans="1:20" ht="45" x14ac:dyDescent="0.25">
      <c r="A502">
        <v>3480</v>
      </c>
      <c r="B502" s="3" t="s">
        <v>3479</v>
      </c>
      <c r="C502" s="3" t="s">
        <v>7590</v>
      </c>
      <c r="D502" s="9">
        <v>1500</v>
      </c>
      <c r="E502" s="8">
        <v>2140</v>
      </c>
      <c r="F502" t="s">
        <v>8218</v>
      </c>
      <c r="G502" t="s">
        <v>8223</v>
      </c>
      <c r="H502" t="s">
        <v>8245</v>
      </c>
      <c r="I502">
        <v>1436562000</v>
      </c>
      <c r="J502">
        <v>1434440227</v>
      </c>
      <c r="K502" t="b">
        <v>0</v>
      </c>
      <c r="L502">
        <v>13</v>
      </c>
      <c r="M502" t="b">
        <v>1</v>
      </c>
      <c r="N502" t="s">
        <v>8269</v>
      </c>
      <c r="O502" s="10">
        <v>143</v>
      </c>
      <c r="P502">
        <v>164.62</v>
      </c>
      <c r="Q502" t="s">
        <v>8324</v>
      </c>
      <c r="R502" t="s">
        <v>8327</v>
      </c>
      <c r="S502" s="14">
        <v>42171.317442129628</v>
      </c>
      <c r="T502" s="14">
        <v>42195.875</v>
      </c>
    </row>
    <row r="503" spans="1:20" ht="45" x14ac:dyDescent="0.25">
      <c r="A503">
        <v>3814</v>
      </c>
      <c r="B503" s="3" t="s">
        <v>3811</v>
      </c>
      <c r="C503" s="3" t="s">
        <v>7924</v>
      </c>
      <c r="D503" s="9">
        <v>1500</v>
      </c>
      <c r="E503" s="8">
        <v>2102</v>
      </c>
      <c r="F503" t="s">
        <v>8218</v>
      </c>
      <c r="G503" t="s">
        <v>8223</v>
      </c>
      <c r="H503" t="s">
        <v>8245</v>
      </c>
      <c r="I503">
        <v>1427860740</v>
      </c>
      <c r="J503">
        <v>1424727712</v>
      </c>
      <c r="K503" t="b">
        <v>0</v>
      </c>
      <c r="L503">
        <v>34</v>
      </c>
      <c r="M503" t="b">
        <v>1</v>
      </c>
      <c r="N503" t="s">
        <v>8269</v>
      </c>
      <c r="O503" s="10">
        <v>140</v>
      </c>
      <c r="P503">
        <v>61.82</v>
      </c>
      <c r="Q503" t="s">
        <v>8324</v>
      </c>
      <c r="R503" t="s">
        <v>8327</v>
      </c>
      <c r="S503" s="14">
        <v>42058.904074074075</v>
      </c>
      <c r="T503" s="14">
        <v>42095.165972222225</v>
      </c>
    </row>
    <row r="504" spans="1:20" ht="30" x14ac:dyDescent="0.25">
      <c r="A504">
        <v>3159</v>
      </c>
      <c r="B504" s="3" t="s">
        <v>3159</v>
      </c>
      <c r="C504" s="3" t="s">
        <v>7269</v>
      </c>
      <c r="D504" s="9">
        <v>1500</v>
      </c>
      <c r="E504" s="8">
        <v>2002.22</v>
      </c>
      <c r="F504" t="s">
        <v>8218</v>
      </c>
      <c r="G504" t="s">
        <v>8223</v>
      </c>
      <c r="H504" t="s">
        <v>8245</v>
      </c>
      <c r="I504">
        <v>1326927600</v>
      </c>
      <c r="J504">
        <v>1323221761</v>
      </c>
      <c r="K504" t="b">
        <v>1</v>
      </c>
      <c r="L504">
        <v>52</v>
      </c>
      <c r="M504" t="b">
        <v>1</v>
      </c>
      <c r="N504" t="s">
        <v>8269</v>
      </c>
      <c r="O504" s="10">
        <v>133</v>
      </c>
      <c r="P504">
        <v>38.5</v>
      </c>
      <c r="Q504" t="s">
        <v>8324</v>
      </c>
      <c r="R504" t="s">
        <v>8327</v>
      </c>
      <c r="S504" s="14">
        <v>40884.066678240742</v>
      </c>
      <c r="T504" s="14">
        <v>40926.958333333336</v>
      </c>
    </row>
    <row r="505" spans="1:20" ht="30" x14ac:dyDescent="0.25">
      <c r="A505">
        <v>1289</v>
      </c>
      <c r="B505" s="3" t="s">
        <v>1290</v>
      </c>
      <c r="C505" s="3" t="s">
        <v>5399</v>
      </c>
      <c r="D505" s="9">
        <v>1500</v>
      </c>
      <c r="E505" s="8">
        <v>1876</v>
      </c>
      <c r="F505" t="s">
        <v>8218</v>
      </c>
      <c r="G505" t="s">
        <v>8223</v>
      </c>
      <c r="H505" t="s">
        <v>8245</v>
      </c>
      <c r="I505">
        <v>1483499645</v>
      </c>
      <c r="J505">
        <v>1480907645</v>
      </c>
      <c r="K505" t="b">
        <v>0</v>
      </c>
      <c r="L505">
        <v>52</v>
      </c>
      <c r="M505" t="b">
        <v>1</v>
      </c>
      <c r="N505" t="s">
        <v>8269</v>
      </c>
      <c r="O505" s="10">
        <v>125</v>
      </c>
      <c r="P505">
        <v>36.08</v>
      </c>
      <c r="Q505" t="s">
        <v>8324</v>
      </c>
      <c r="R505" t="s">
        <v>8327</v>
      </c>
      <c r="S505" s="14">
        <v>42709.134780092587</v>
      </c>
      <c r="T505" s="14">
        <v>42739.134780092587</v>
      </c>
    </row>
    <row r="506" spans="1:20" ht="45" x14ac:dyDescent="0.25">
      <c r="A506">
        <v>3810</v>
      </c>
      <c r="B506" s="3" t="s">
        <v>3807</v>
      </c>
      <c r="C506" s="3" t="s">
        <v>7920</v>
      </c>
      <c r="D506" s="9">
        <v>1500</v>
      </c>
      <c r="E506" s="8">
        <v>1826</v>
      </c>
      <c r="F506" t="s">
        <v>8218</v>
      </c>
      <c r="G506" t="s">
        <v>8223</v>
      </c>
      <c r="H506" t="s">
        <v>8245</v>
      </c>
      <c r="I506">
        <v>1426965758</v>
      </c>
      <c r="J506">
        <v>1424377358</v>
      </c>
      <c r="K506" t="b">
        <v>0</v>
      </c>
      <c r="L506">
        <v>26</v>
      </c>
      <c r="M506" t="b">
        <v>1</v>
      </c>
      <c r="N506" t="s">
        <v>8269</v>
      </c>
      <c r="O506" s="10">
        <v>122</v>
      </c>
      <c r="P506">
        <v>70.23</v>
      </c>
      <c r="Q506" t="s">
        <v>8324</v>
      </c>
      <c r="R506" t="s">
        <v>8327</v>
      </c>
      <c r="S506" s="14">
        <v>42054.849050925928</v>
      </c>
      <c r="T506" s="14">
        <v>42084.807384259257</v>
      </c>
    </row>
    <row r="507" spans="1:20" ht="30" x14ac:dyDescent="0.25">
      <c r="A507">
        <v>3706</v>
      </c>
      <c r="B507" s="3" t="s">
        <v>3703</v>
      </c>
      <c r="C507" s="3" t="s">
        <v>7816</v>
      </c>
      <c r="D507" s="9">
        <v>1500</v>
      </c>
      <c r="E507" s="8">
        <v>1820</v>
      </c>
      <c r="F507" t="s">
        <v>8218</v>
      </c>
      <c r="G507" t="s">
        <v>8223</v>
      </c>
      <c r="H507" t="s">
        <v>8245</v>
      </c>
      <c r="I507">
        <v>1410558949</v>
      </c>
      <c r="J507">
        <v>1409262949</v>
      </c>
      <c r="K507" t="b">
        <v>0</v>
      </c>
      <c r="L507">
        <v>13</v>
      </c>
      <c r="M507" t="b">
        <v>1</v>
      </c>
      <c r="N507" t="s">
        <v>8269</v>
      </c>
      <c r="O507" s="10">
        <v>121</v>
      </c>
      <c r="P507">
        <v>140</v>
      </c>
      <c r="Q507" t="s">
        <v>8324</v>
      </c>
      <c r="R507" t="s">
        <v>8327</v>
      </c>
      <c r="S507" s="14">
        <v>41879.913761574076</v>
      </c>
      <c r="T507" s="14">
        <v>41894.913761574076</v>
      </c>
    </row>
    <row r="508" spans="1:20" ht="45" x14ac:dyDescent="0.25">
      <c r="A508">
        <v>3690</v>
      </c>
      <c r="B508" s="3" t="s">
        <v>3687</v>
      </c>
      <c r="C508" s="3" t="s">
        <v>7800</v>
      </c>
      <c r="D508" s="9">
        <v>1500</v>
      </c>
      <c r="E508" s="8">
        <v>1800</v>
      </c>
      <c r="F508" t="s">
        <v>8218</v>
      </c>
      <c r="G508" t="s">
        <v>8223</v>
      </c>
      <c r="H508" t="s">
        <v>8245</v>
      </c>
      <c r="I508">
        <v>1417101683</v>
      </c>
      <c r="J508">
        <v>1414506083</v>
      </c>
      <c r="K508" t="b">
        <v>0</v>
      </c>
      <c r="L508">
        <v>31</v>
      </c>
      <c r="M508" t="b">
        <v>1</v>
      </c>
      <c r="N508" t="s">
        <v>8269</v>
      </c>
      <c r="O508" s="10">
        <v>120</v>
      </c>
      <c r="P508">
        <v>58.06</v>
      </c>
      <c r="Q508" t="s">
        <v>8324</v>
      </c>
      <c r="R508" t="s">
        <v>8327</v>
      </c>
      <c r="S508" s="14">
        <v>41940.598182870373</v>
      </c>
      <c r="T508" s="14">
        <v>41970.639849537038</v>
      </c>
    </row>
    <row r="509" spans="1:20" ht="60" x14ac:dyDescent="0.25">
      <c r="A509">
        <v>3816</v>
      </c>
      <c r="B509" s="3" t="s">
        <v>3813</v>
      </c>
      <c r="C509" s="3" t="s">
        <v>7926</v>
      </c>
      <c r="D509" s="9">
        <v>1500</v>
      </c>
      <c r="E509" s="8">
        <v>1788.57</v>
      </c>
      <c r="F509" t="s">
        <v>8218</v>
      </c>
      <c r="G509" t="s">
        <v>8223</v>
      </c>
      <c r="H509" t="s">
        <v>8245</v>
      </c>
      <c r="I509">
        <v>1405614823</v>
      </c>
      <c r="J509">
        <v>1403022823</v>
      </c>
      <c r="K509" t="b">
        <v>0</v>
      </c>
      <c r="L509">
        <v>37</v>
      </c>
      <c r="M509" t="b">
        <v>1</v>
      </c>
      <c r="N509" t="s">
        <v>8269</v>
      </c>
      <c r="O509" s="10">
        <v>119</v>
      </c>
      <c r="P509">
        <v>48.34</v>
      </c>
      <c r="Q509" t="s">
        <v>8324</v>
      </c>
      <c r="R509" t="s">
        <v>8327</v>
      </c>
      <c r="S509" s="14">
        <v>41807.690081018518</v>
      </c>
      <c r="T509" s="14">
        <v>41837.690081018518</v>
      </c>
    </row>
    <row r="510" spans="1:20" ht="30" x14ac:dyDescent="0.25">
      <c r="A510">
        <v>3370</v>
      </c>
      <c r="B510" s="3" t="s">
        <v>3369</v>
      </c>
      <c r="C510" s="3" t="s">
        <v>7480</v>
      </c>
      <c r="D510" s="9">
        <v>1500</v>
      </c>
      <c r="E510" s="8">
        <v>1766</v>
      </c>
      <c r="F510" t="s">
        <v>8218</v>
      </c>
      <c r="G510" t="s">
        <v>8223</v>
      </c>
      <c r="H510" t="s">
        <v>8245</v>
      </c>
      <c r="I510">
        <v>1481961600</v>
      </c>
      <c r="J510">
        <v>1479283285</v>
      </c>
      <c r="K510" t="b">
        <v>0</v>
      </c>
      <c r="L510">
        <v>26</v>
      </c>
      <c r="M510" t="b">
        <v>1</v>
      </c>
      <c r="N510" t="s">
        <v>8269</v>
      </c>
      <c r="O510" s="10">
        <v>118</v>
      </c>
      <c r="P510">
        <v>67.92</v>
      </c>
      <c r="Q510" t="s">
        <v>8324</v>
      </c>
      <c r="R510" t="s">
        <v>8327</v>
      </c>
      <c r="S510" s="14">
        <v>42690.334317129629</v>
      </c>
      <c r="T510" s="14">
        <v>42721.333333333328</v>
      </c>
    </row>
    <row r="511" spans="1:20" ht="45" x14ac:dyDescent="0.25">
      <c r="A511">
        <v>3251</v>
      </c>
      <c r="B511" s="3" t="s">
        <v>3251</v>
      </c>
      <c r="C511" s="3" t="s">
        <v>7361</v>
      </c>
      <c r="D511" s="9">
        <v>1500</v>
      </c>
      <c r="E511" s="8">
        <v>1661</v>
      </c>
      <c r="F511" t="s">
        <v>8218</v>
      </c>
      <c r="G511" t="s">
        <v>8223</v>
      </c>
      <c r="H511" t="s">
        <v>8245</v>
      </c>
      <c r="I511">
        <v>1434907966</v>
      </c>
      <c r="J511">
        <v>1432315966</v>
      </c>
      <c r="K511" t="b">
        <v>1</v>
      </c>
      <c r="L511">
        <v>20</v>
      </c>
      <c r="M511" t="b">
        <v>1</v>
      </c>
      <c r="N511" t="s">
        <v>8269</v>
      </c>
      <c r="O511" s="10">
        <v>111</v>
      </c>
      <c r="P511">
        <v>83.05</v>
      </c>
      <c r="Q511" t="s">
        <v>8324</v>
      </c>
      <c r="R511" t="s">
        <v>8327</v>
      </c>
      <c r="S511" s="14">
        <v>42146.731087962966</v>
      </c>
      <c r="T511" s="14">
        <v>42176.731087962966</v>
      </c>
    </row>
    <row r="512" spans="1:20" ht="45" x14ac:dyDescent="0.25">
      <c r="A512">
        <v>3518</v>
      </c>
      <c r="B512" s="3" t="s">
        <v>3517</v>
      </c>
      <c r="C512" s="3" t="s">
        <v>7628</v>
      </c>
      <c r="D512" s="9">
        <v>1500</v>
      </c>
      <c r="E512" s="8">
        <v>1650.69</v>
      </c>
      <c r="F512" t="s">
        <v>8218</v>
      </c>
      <c r="G512" t="s">
        <v>8223</v>
      </c>
      <c r="H512" t="s">
        <v>8245</v>
      </c>
      <c r="I512">
        <v>1412259660</v>
      </c>
      <c r="J512">
        <v>1410461299</v>
      </c>
      <c r="K512" t="b">
        <v>0</v>
      </c>
      <c r="L512">
        <v>33</v>
      </c>
      <c r="M512" t="b">
        <v>1</v>
      </c>
      <c r="N512" t="s">
        <v>8269</v>
      </c>
      <c r="O512" s="10">
        <v>110</v>
      </c>
      <c r="P512">
        <v>50.02</v>
      </c>
      <c r="Q512" t="s">
        <v>8324</v>
      </c>
      <c r="R512" t="s">
        <v>8327</v>
      </c>
      <c r="S512" s="14">
        <v>41893.783553240741</v>
      </c>
      <c r="T512" s="14">
        <v>41914.597916666666</v>
      </c>
    </row>
    <row r="513" spans="1:20" ht="45" x14ac:dyDescent="0.25">
      <c r="A513">
        <v>3346</v>
      </c>
      <c r="B513" s="3" t="s">
        <v>3346</v>
      </c>
      <c r="C513" s="3" t="s">
        <v>7456</v>
      </c>
      <c r="D513" s="9">
        <v>1500</v>
      </c>
      <c r="E513" s="8">
        <v>1650</v>
      </c>
      <c r="F513" t="s">
        <v>8218</v>
      </c>
      <c r="G513" t="s">
        <v>8223</v>
      </c>
      <c r="H513" t="s">
        <v>8245</v>
      </c>
      <c r="I513">
        <v>1424910910</v>
      </c>
      <c r="J513">
        <v>1424306110</v>
      </c>
      <c r="K513" t="b">
        <v>0</v>
      </c>
      <c r="L513">
        <v>18</v>
      </c>
      <c r="M513" t="b">
        <v>1</v>
      </c>
      <c r="N513" t="s">
        <v>8269</v>
      </c>
      <c r="O513" s="10">
        <v>110</v>
      </c>
      <c r="P513">
        <v>91.67</v>
      </c>
      <c r="Q513" t="s">
        <v>8324</v>
      </c>
      <c r="R513" t="s">
        <v>8327</v>
      </c>
      <c r="S513" s="14">
        <v>42054.024421296301</v>
      </c>
      <c r="T513" s="14">
        <v>42061.024421296301</v>
      </c>
    </row>
    <row r="514" spans="1:20" ht="45" x14ac:dyDescent="0.25">
      <c r="A514">
        <v>2965</v>
      </c>
      <c r="B514" s="3" t="s">
        <v>2965</v>
      </c>
      <c r="C514" s="3" t="s">
        <v>7075</v>
      </c>
      <c r="D514" s="9">
        <v>1500</v>
      </c>
      <c r="E514" s="8">
        <v>1635</v>
      </c>
      <c r="F514" t="s">
        <v>8218</v>
      </c>
      <c r="G514" t="s">
        <v>8223</v>
      </c>
      <c r="H514" t="s">
        <v>8245</v>
      </c>
      <c r="I514">
        <v>1436290233</v>
      </c>
      <c r="J514">
        <v>1433698233</v>
      </c>
      <c r="K514" t="b">
        <v>0</v>
      </c>
      <c r="L514">
        <v>39</v>
      </c>
      <c r="M514" t="b">
        <v>1</v>
      </c>
      <c r="N514" t="s">
        <v>8269</v>
      </c>
      <c r="O514" s="10">
        <v>109</v>
      </c>
      <c r="P514">
        <v>41.92</v>
      </c>
      <c r="Q514" t="s">
        <v>8324</v>
      </c>
      <c r="R514" t="s">
        <v>8327</v>
      </c>
      <c r="S514" s="14">
        <v>42162.729548611111</v>
      </c>
      <c r="T514" s="14">
        <v>42192.729548611111</v>
      </c>
    </row>
    <row r="515" spans="1:20" ht="45" x14ac:dyDescent="0.25">
      <c r="A515">
        <v>3393</v>
      </c>
      <c r="B515" s="3" t="s">
        <v>3392</v>
      </c>
      <c r="C515" s="3" t="s">
        <v>7503</v>
      </c>
      <c r="D515" s="9">
        <v>1500</v>
      </c>
      <c r="E515" s="8">
        <v>1587</v>
      </c>
      <c r="F515" t="s">
        <v>8218</v>
      </c>
      <c r="G515" t="s">
        <v>8223</v>
      </c>
      <c r="H515" t="s">
        <v>8245</v>
      </c>
      <c r="I515">
        <v>1415234760</v>
      </c>
      <c r="J515">
        <v>1413065230</v>
      </c>
      <c r="K515" t="b">
        <v>0</v>
      </c>
      <c r="L515">
        <v>44</v>
      </c>
      <c r="M515" t="b">
        <v>1</v>
      </c>
      <c r="N515" t="s">
        <v>8269</v>
      </c>
      <c r="O515" s="10">
        <v>106</v>
      </c>
      <c r="P515">
        <v>36.07</v>
      </c>
      <c r="Q515" t="s">
        <v>8324</v>
      </c>
      <c r="R515" t="s">
        <v>8327</v>
      </c>
      <c r="S515" s="14">
        <v>41923.921643518523</v>
      </c>
      <c r="T515" s="14">
        <v>41949.031944444447</v>
      </c>
    </row>
    <row r="516" spans="1:20" ht="45" x14ac:dyDescent="0.25">
      <c r="A516">
        <v>3396</v>
      </c>
      <c r="B516" s="3" t="s">
        <v>3395</v>
      </c>
      <c r="C516" s="3" t="s">
        <v>7506</v>
      </c>
      <c r="D516" s="9">
        <v>1500</v>
      </c>
      <c r="E516" s="8">
        <v>1565</v>
      </c>
      <c r="F516" t="s">
        <v>8218</v>
      </c>
      <c r="G516" t="s">
        <v>8223</v>
      </c>
      <c r="H516" t="s">
        <v>8245</v>
      </c>
      <c r="I516">
        <v>1401595140</v>
      </c>
      <c r="J516">
        <v>1399286589</v>
      </c>
      <c r="K516" t="b">
        <v>0</v>
      </c>
      <c r="L516">
        <v>28</v>
      </c>
      <c r="M516" t="b">
        <v>1</v>
      </c>
      <c r="N516" t="s">
        <v>8269</v>
      </c>
      <c r="O516" s="10">
        <v>104</v>
      </c>
      <c r="P516">
        <v>55.89</v>
      </c>
      <c r="Q516" t="s">
        <v>8324</v>
      </c>
      <c r="R516" t="s">
        <v>8327</v>
      </c>
      <c r="S516" s="14">
        <v>41764.44663194444</v>
      </c>
      <c r="T516" s="14">
        <v>41791.165972222225</v>
      </c>
    </row>
    <row r="517" spans="1:20" ht="45" x14ac:dyDescent="0.25">
      <c r="A517">
        <v>3390</v>
      </c>
      <c r="B517" s="3" t="s">
        <v>3389</v>
      </c>
      <c r="C517" s="3" t="s">
        <v>7500</v>
      </c>
      <c r="D517" s="9">
        <v>1500</v>
      </c>
      <c r="E517" s="8">
        <v>1536</v>
      </c>
      <c r="F517" t="s">
        <v>8218</v>
      </c>
      <c r="G517" t="s">
        <v>8223</v>
      </c>
      <c r="H517" t="s">
        <v>8245</v>
      </c>
      <c r="I517">
        <v>1405017345</v>
      </c>
      <c r="J517">
        <v>1403721345</v>
      </c>
      <c r="K517" t="b">
        <v>0</v>
      </c>
      <c r="L517">
        <v>22</v>
      </c>
      <c r="M517" t="b">
        <v>1</v>
      </c>
      <c r="N517" t="s">
        <v>8269</v>
      </c>
      <c r="O517" s="10">
        <v>102</v>
      </c>
      <c r="P517">
        <v>69.819999999999993</v>
      </c>
      <c r="Q517" t="s">
        <v>8324</v>
      </c>
      <c r="R517" t="s">
        <v>8327</v>
      </c>
      <c r="S517" s="14">
        <v>41815.774826388886</v>
      </c>
      <c r="T517" s="14">
        <v>41830.774826388886</v>
      </c>
    </row>
    <row r="518" spans="1:20" ht="45" x14ac:dyDescent="0.25">
      <c r="A518">
        <v>3551</v>
      </c>
      <c r="B518" s="3" t="s">
        <v>3550</v>
      </c>
      <c r="C518" s="3" t="s">
        <v>7661</v>
      </c>
      <c r="D518" s="9">
        <v>1500</v>
      </c>
      <c r="E518" s="8">
        <v>1527.5</v>
      </c>
      <c r="F518" t="s">
        <v>8218</v>
      </c>
      <c r="G518" t="s">
        <v>8223</v>
      </c>
      <c r="H518" t="s">
        <v>8245</v>
      </c>
      <c r="I518">
        <v>1400796420</v>
      </c>
      <c r="J518">
        <v>1398342170</v>
      </c>
      <c r="K518" t="b">
        <v>0</v>
      </c>
      <c r="L518">
        <v>25</v>
      </c>
      <c r="M518" t="b">
        <v>1</v>
      </c>
      <c r="N518" t="s">
        <v>8269</v>
      </c>
      <c r="O518" s="10">
        <v>102</v>
      </c>
      <c r="P518">
        <v>61.1</v>
      </c>
      <c r="Q518" t="s">
        <v>8324</v>
      </c>
      <c r="R518" t="s">
        <v>8327</v>
      </c>
      <c r="S518" s="14">
        <v>41753.515856481477</v>
      </c>
      <c r="T518" s="14">
        <v>41781.921527777777</v>
      </c>
    </row>
    <row r="519" spans="1:20" ht="30" x14ac:dyDescent="0.25">
      <c r="A519">
        <v>3658</v>
      </c>
      <c r="B519" s="3" t="s">
        <v>3655</v>
      </c>
      <c r="C519" s="3" t="s">
        <v>7768</v>
      </c>
      <c r="D519" s="9">
        <v>1500</v>
      </c>
      <c r="E519" s="8">
        <v>1510</v>
      </c>
      <c r="F519" t="s">
        <v>8218</v>
      </c>
      <c r="G519" t="s">
        <v>8223</v>
      </c>
      <c r="H519" t="s">
        <v>8245</v>
      </c>
      <c r="I519">
        <v>1404273540</v>
      </c>
      <c r="J519">
        <v>1400272580</v>
      </c>
      <c r="K519" t="b">
        <v>0</v>
      </c>
      <c r="L519">
        <v>20</v>
      </c>
      <c r="M519" t="b">
        <v>1</v>
      </c>
      <c r="N519" t="s">
        <v>8269</v>
      </c>
      <c r="O519" s="10">
        <v>101</v>
      </c>
      <c r="P519">
        <v>75.5</v>
      </c>
      <c r="Q519" t="s">
        <v>8324</v>
      </c>
      <c r="R519" t="s">
        <v>8327</v>
      </c>
      <c r="S519" s="14">
        <v>41775.858564814815</v>
      </c>
      <c r="T519" s="14">
        <v>41822.165972222225</v>
      </c>
    </row>
    <row r="520" spans="1:20" ht="45" x14ac:dyDescent="0.25">
      <c r="A520">
        <v>3493</v>
      </c>
      <c r="B520" s="3" t="s">
        <v>3492</v>
      </c>
      <c r="C520" s="3" t="s">
        <v>7603</v>
      </c>
      <c r="D520" s="9">
        <v>1500</v>
      </c>
      <c r="E520" s="8">
        <v>1500</v>
      </c>
      <c r="F520" t="s">
        <v>8218</v>
      </c>
      <c r="G520" t="s">
        <v>8223</v>
      </c>
      <c r="H520" t="s">
        <v>8245</v>
      </c>
      <c r="I520">
        <v>1408252260</v>
      </c>
      <c r="J520">
        <v>1406580436</v>
      </c>
      <c r="K520" t="b">
        <v>0</v>
      </c>
      <c r="L520">
        <v>29</v>
      </c>
      <c r="M520" t="b">
        <v>1</v>
      </c>
      <c r="N520" t="s">
        <v>8269</v>
      </c>
      <c r="O520" s="10">
        <v>100</v>
      </c>
      <c r="P520">
        <v>51.72</v>
      </c>
      <c r="Q520" t="s">
        <v>8324</v>
      </c>
      <c r="R520" t="s">
        <v>8327</v>
      </c>
      <c r="S520" s="14">
        <v>41848.866157407407</v>
      </c>
      <c r="T520" s="14">
        <v>41868.21597222222</v>
      </c>
    </row>
    <row r="521" spans="1:20" ht="45" x14ac:dyDescent="0.25">
      <c r="A521">
        <v>4056</v>
      </c>
      <c r="B521" s="3" t="s">
        <v>4052</v>
      </c>
      <c r="C521" s="3" t="s">
        <v>8160</v>
      </c>
      <c r="D521" s="9">
        <v>1500</v>
      </c>
      <c r="E521" s="8">
        <v>795</v>
      </c>
      <c r="F521" t="s">
        <v>8220</v>
      </c>
      <c r="G521" t="s">
        <v>8223</v>
      </c>
      <c r="H521" t="s">
        <v>8245</v>
      </c>
      <c r="I521">
        <v>1467575940</v>
      </c>
      <c r="J521">
        <v>1465856639</v>
      </c>
      <c r="K521" t="b">
        <v>0</v>
      </c>
      <c r="L521">
        <v>9</v>
      </c>
      <c r="M521" t="b">
        <v>0</v>
      </c>
      <c r="N521" t="s">
        <v>8269</v>
      </c>
      <c r="O521" s="10">
        <v>53</v>
      </c>
      <c r="P521">
        <v>88.33</v>
      </c>
      <c r="Q521" t="s">
        <v>8324</v>
      </c>
      <c r="R521" t="s">
        <v>8327</v>
      </c>
      <c r="S521" s="14">
        <v>42534.933321759265</v>
      </c>
      <c r="T521" s="14">
        <v>42554.832638888889</v>
      </c>
    </row>
    <row r="522" spans="1:20" ht="45" x14ac:dyDescent="0.25">
      <c r="A522">
        <v>3734</v>
      </c>
      <c r="B522" s="3" t="s">
        <v>3731</v>
      </c>
      <c r="C522" s="3" t="s">
        <v>7844</v>
      </c>
      <c r="D522" s="9">
        <v>1500</v>
      </c>
      <c r="E522" s="8">
        <v>427</v>
      </c>
      <c r="F522" t="s">
        <v>8220</v>
      </c>
      <c r="G522" t="s">
        <v>8223</v>
      </c>
      <c r="H522" t="s">
        <v>8245</v>
      </c>
      <c r="I522">
        <v>1432589896</v>
      </c>
      <c r="J522">
        <v>1427405896</v>
      </c>
      <c r="K522" t="b">
        <v>0</v>
      </c>
      <c r="L522">
        <v>7</v>
      </c>
      <c r="M522" t="b">
        <v>0</v>
      </c>
      <c r="N522" t="s">
        <v>8269</v>
      </c>
      <c r="O522" s="10">
        <v>28</v>
      </c>
      <c r="P522">
        <v>61</v>
      </c>
      <c r="Q522" t="s">
        <v>8324</v>
      </c>
      <c r="R522" t="s">
        <v>8327</v>
      </c>
      <c r="S522" s="14">
        <v>42089.901574074072</v>
      </c>
      <c r="T522" s="14">
        <v>42149.901574074072</v>
      </c>
    </row>
    <row r="523" spans="1:20" ht="45" x14ac:dyDescent="0.25">
      <c r="A523">
        <v>3137</v>
      </c>
      <c r="B523" s="3" t="s">
        <v>3137</v>
      </c>
      <c r="C523" s="3" t="s">
        <v>7247</v>
      </c>
      <c r="D523" s="9">
        <v>1500</v>
      </c>
      <c r="E523" s="8">
        <v>50</v>
      </c>
      <c r="F523" t="s">
        <v>8221</v>
      </c>
      <c r="G523" t="s">
        <v>8223</v>
      </c>
      <c r="H523" t="s">
        <v>8245</v>
      </c>
      <c r="I523">
        <v>1493838720</v>
      </c>
      <c r="J523">
        <v>1489439669</v>
      </c>
      <c r="K523" t="b">
        <v>0</v>
      </c>
      <c r="L523">
        <v>1</v>
      </c>
      <c r="M523" t="b">
        <v>0</v>
      </c>
      <c r="N523" t="s">
        <v>8269</v>
      </c>
      <c r="O523" s="10">
        <v>3</v>
      </c>
      <c r="P523">
        <v>50</v>
      </c>
      <c r="Q523" t="s">
        <v>8324</v>
      </c>
      <c r="R523" t="s">
        <v>8327</v>
      </c>
      <c r="S523" s="14">
        <v>42807.885057870371</v>
      </c>
      <c r="T523" s="14">
        <v>42858.8</v>
      </c>
    </row>
    <row r="524" spans="1:20" ht="30" x14ac:dyDescent="0.25">
      <c r="A524">
        <v>3988</v>
      </c>
      <c r="B524" s="3" t="s">
        <v>3984</v>
      </c>
      <c r="C524" s="3" t="s">
        <v>8094</v>
      </c>
      <c r="D524" s="9">
        <v>1500</v>
      </c>
      <c r="E524" s="8">
        <v>32</v>
      </c>
      <c r="F524" t="s">
        <v>8220</v>
      </c>
      <c r="G524" t="s">
        <v>8223</v>
      </c>
      <c r="H524" t="s">
        <v>8245</v>
      </c>
      <c r="I524">
        <v>1440813413</v>
      </c>
      <c r="J524">
        <v>1439517413</v>
      </c>
      <c r="K524" t="b">
        <v>0</v>
      </c>
      <c r="L524">
        <v>4</v>
      </c>
      <c r="M524" t="b">
        <v>0</v>
      </c>
      <c r="N524" t="s">
        <v>8269</v>
      </c>
      <c r="O524" s="10">
        <v>2</v>
      </c>
      <c r="P524">
        <v>8</v>
      </c>
      <c r="Q524" t="s">
        <v>8324</v>
      </c>
      <c r="R524" t="s">
        <v>8327</v>
      </c>
      <c r="S524" s="14">
        <v>42230.08116898148</v>
      </c>
      <c r="T524" s="14">
        <v>42245.08116898148</v>
      </c>
    </row>
    <row r="525" spans="1:20" ht="45" x14ac:dyDescent="0.25">
      <c r="A525">
        <v>4113</v>
      </c>
      <c r="B525" s="3" t="s">
        <v>4109</v>
      </c>
      <c r="C525" s="3" t="s">
        <v>8215</v>
      </c>
      <c r="D525" s="9">
        <v>1500</v>
      </c>
      <c r="E525" s="8">
        <v>3</v>
      </c>
      <c r="F525" t="s">
        <v>8220</v>
      </c>
      <c r="G525" t="s">
        <v>8223</v>
      </c>
      <c r="H525" t="s">
        <v>8245</v>
      </c>
      <c r="I525">
        <v>1452234840</v>
      </c>
      <c r="J525">
        <v>1450619123</v>
      </c>
      <c r="K525" t="b">
        <v>0</v>
      </c>
      <c r="L525">
        <v>3</v>
      </c>
      <c r="M525" t="b">
        <v>0</v>
      </c>
      <c r="N525" t="s">
        <v>8269</v>
      </c>
      <c r="O525" s="10">
        <v>0</v>
      </c>
      <c r="P525">
        <v>1</v>
      </c>
      <c r="Q525" t="s">
        <v>8324</v>
      </c>
      <c r="R525" t="s">
        <v>8327</v>
      </c>
      <c r="S525" s="14">
        <v>42358.573182870372</v>
      </c>
      <c r="T525" s="14">
        <v>42377.273611111115</v>
      </c>
    </row>
    <row r="526" spans="1:20" ht="45" x14ac:dyDescent="0.25">
      <c r="A526">
        <v>4050</v>
      </c>
      <c r="B526" s="3" t="s">
        <v>4046</v>
      </c>
      <c r="C526" s="3" t="s">
        <v>8154</v>
      </c>
      <c r="D526" s="9">
        <v>1500</v>
      </c>
      <c r="E526" s="8">
        <v>1</v>
      </c>
      <c r="F526" t="s">
        <v>8220</v>
      </c>
      <c r="G526" t="s">
        <v>8223</v>
      </c>
      <c r="H526" t="s">
        <v>8245</v>
      </c>
      <c r="I526">
        <v>1414077391</v>
      </c>
      <c r="J526">
        <v>1411485391</v>
      </c>
      <c r="K526" t="b">
        <v>0</v>
      </c>
      <c r="L526">
        <v>1</v>
      </c>
      <c r="M526" t="b">
        <v>0</v>
      </c>
      <c r="N526" t="s">
        <v>8269</v>
      </c>
      <c r="O526" s="10">
        <v>0</v>
      </c>
      <c r="P526">
        <v>1</v>
      </c>
      <c r="Q526" t="s">
        <v>8324</v>
      </c>
      <c r="R526" t="s">
        <v>8327</v>
      </c>
      <c r="S526" s="14">
        <v>41905.636469907404</v>
      </c>
      <c r="T526" s="14">
        <v>41935.636469907404</v>
      </c>
    </row>
    <row r="527" spans="1:20" ht="30" x14ac:dyDescent="0.25">
      <c r="A527">
        <v>3733</v>
      </c>
      <c r="B527" s="3" t="s">
        <v>3730</v>
      </c>
      <c r="C527" s="3" t="s">
        <v>7843</v>
      </c>
      <c r="D527" s="9">
        <v>1500</v>
      </c>
      <c r="E527" s="8">
        <v>0</v>
      </c>
      <c r="F527" t="s">
        <v>8220</v>
      </c>
      <c r="G527" t="s">
        <v>8223</v>
      </c>
      <c r="H527" t="s">
        <v>8245</v>
      </c>
      <c r="I527">
        <v>1429396200</v>
      </c>
      <c r="J527">
        <v>1428539708</v>
      </c>
      <c r="K527" t="b">
        <v>0</v>
      </c>
      <c r="L527" t="s">
        <v>8308</v>
      </c>
      <c r="M527" t="b">
        <v>0</v>
      </c>
      <c r="N527" t="s">
        <v>8269</v>
      </c>
      <c r="O527" s="10">
        <v>0</v>
      </c>
      <c r="P527">
        <v>0</v>
      </c>
      <c r="Q527" t="s">
        <v>8324</v>
      </c>
      <c r="R527" t="s">
        <v>8327</v>
      </c>
      <c r="S527" s="14">
        <v>42103.024398148147</v>
      </c>
      <c r="T527" s="14">
        <v>42112.9375</v>
      </c>
    </row>
    <row r="528" spans="1:20" ht="45" x14ac:dyDescent="0.25">
      <c r="A528">
        <v>3903</v>
      </c>
      <c r="B528" s="3" t="s">
        <v>3900</v>
      </c>
      <c r="C528" s="3" t="s">
        <v>8011</v>
      </c>
      <c r="D528" s="9">
        <v>1500</v>
      </c>
      <c r="E528" s="8">
        <v>0</v>
      </c>
      <c r="F528" t="s">
        <v>8220</v>
      </c>
      <c r="G528" t="s">
        <v>8223</v>
      </c>
      <c r="H528" t="s">
        <v>8245</v>
      </c>
      <c r="I528">
        <v>1439581080</v>
      </c>
      <c r="J528">
        <v>1435709765</v>
      </c>
      <c r="K528" t="b">
        <v>0</v>
      </c>
      <c r="L528" t="s">
        <v>8308</v>
      </c>
      <c r="M528" t="b">
        <v>0</v>
      </c>
      <c r="N528" t="s">
        <v>8269</v>
      </c>
      <c r="O528" s="10">
        <v>0</v>
      </c>
      <c r="P528">
        <v>0</v>
      </c>
      <c r="Q528" t="s">
        <v>8324</v>
      </c>
      <c r="R528" t="s">
        <v>8327</v>
      </c>
      <c r="S528" s="14">
        <v>42186.01116898148</v>
      </c>
      <c r="T528" s="14">
        <v>42230.818055555559</v>
      </c>
    </row>
    <row r="529" spans="1:20" ht="30" x14ac:dyDescent="0.25">
      <c r="A529">
        <v>3710</v>
      </c>
      <c r="B529" s="3" t="s">
        <v>3707</v>
      </c>
      <c r="C529" s="3" t="s">
        <v>7820</v>
      </c>
      <c r="D529" s="9">
        <v>1300</v>
      </c>
      <c r="E529" s="8">
        <v>1835</v>
      </c>
      <c r="F529" t="s">
        <v>8218</v>
      </c>
      <c r="G529" t="s">
        <v>8223</v>
      </c>
      <c r="H529" t="s">
        <v>8245</v>
      </c>
      <c r="I529">
        <v>1428068988</v>
      </c>
      <c r="J529">
        <v>1425908988</v>
      </c>
      <c r="K529" t="b">
        <v>0</v>
      </c>
      <c r="L529">
        <v>27</v>
      </c>
      <c r="M529" t="b">
        <v>1</v>
      </c>
      <c r="N529" t="s">
        <v>8269</v>
      </c>
      <c r="O529" s="10">
        <v>141</v>
      </c>
      <c r="P529">
        <v>67.959999999999994</v>
      </c>
      <c r="Q529" t="s">
        <v>8324</v>
      </c>
      <c r="R529" t="s">
        <v>8327</v>
      </c>
      <c r="S529" s="14">
        <v>42072.576249999998</v>
      </c>
      <c r="T529" s="14">
        <v>42097.576249999998</v>
      </c>
    </row>
    <row r="530" spans="1:20" ht="45" x14ac:dyDescent="0.25">
      <c r="A530">
        <v>3976</v>
      </c>
      <c r="B530" s="3" t="s">
        <v>3973</v>
      </c>
      <c r="C530" s="3" t="s">
        <v>8083</v>
      </c>
      <c r="D530" s="9">
        <v>1300</v>
      </c>
      <c r="E530" s="8">
        <v>620</v>
      </c>
      <c r="F530" t="s">
        <v>8220</v>
      </c>
      <c r="G530" t="s">
        <v>8223</v>
      </c>
      <c r="H530" t="s">
        <v>8245</v>
      </c>
      <c r="I530">
        <v>1406876400</v>
      </c>
      <c r="J530">
        <v>1405024561</v>
      </c>
      <c r="K530" t="b">
        <v>0</v>
      </c>
      <c r="L530">
        <v>10</v>
      </c>
      <c r="M530" t="b">
        <v>0</v>
      </c>
      <c r="N530" t="s">
        <v>8269</v>
      </c>
      <c r="O530" s="10">
        <v>48</v>
      </c>
      <c r="P530">
        <v>62</v>
      </c>
      <c r="Q530" t="s">
        <v>8324</v>
      </c>
      <c r="R530" t="s">
        <v>8327</v>
      </c>
      <c r="S530" s="14">
        <v>41830.858344907407</v>
      </c>
      <c r="T530" s="14">
        <v>41852.291666666664</v>
      </c>
    </row>
    <row r="531" spans="1:20" ht="30" x14ac:dyDescent="0.25">
      <c r="A531">
        <v>2781</v>
      </c>
      <c r="B531" s="3" t="s">
        <v>2781</v>
      </c>
      <c r="C531" s="3" t="s">
        <v>6891</v>
      </c>
      <c r="D531" s="9">
        <v>1250</v>
      </c>
      <c r="E531" s="8">
        <v>1316</v>
      </c>
      <c r="F531" t="s">
        <v>8218</v>
      </c>
      <c r="G531" t="s">
        <v>8223</v>
      </c>
      <c r="H531" t="s">
        <v>8245</v>
      </c>
      <c r="I531">
        <v>1423724400</v>
      </c>
      <c r="J531">
        <v>1421274954</v>
      </c>
      <c r="K531" t="b">
        <v>0</v>
      </c>
      <c r="L531">
        <v>28</v>
      </c>
      <c r="M531" t="b">
        <v>1</v>
      </c>
      <c r="N531" t="s">
        <v>8269</v>
      </c>
      <c r="O531" s="10">
        <v>105</v>
      </c>
      <c r="P531">
        <v>47</v>
      </c>
      <c r="Q531" t="s">
        <v>8324</v>
      </c>
      <c r="R531" t="s">
        <v>8327</v>
      </c>
      <c r="S531" s="14">
        <v>42018.94159722222</v>
      </c>
      <c r="T531" s="14">
        <v>42047.291666666672</v>
      </c>
    </row>
    <row r="532" spans="1:20" ht="45" x14ac:dyDescent="0.25">
      <c r="A532">
        <v>3149</v>
      </c>
      <c r="B532" s="3" t="s">
        <v>3149</v>
      </c>
      <c r="C532" s="3" t="s">
        <v>7259</v>
      </c>
      <c r="D532" s="9">
        <v>1250</v>
      </c>
      <c r="E532" s="8">
        <v>1300</v>
      </c>
      <c r="F532" t="s">
        <v>8218</v>
      </c>
      <c r="G532" t="s">
        <v>8223</v>
      </c>
      <c r="H532" t="s">
        <v>8245</v>
      </c>
      <c r="I532">
        <v>1354845600</v>
      </c>
      <c r="J532">
        <v>1352766300</v>
      </c>
      <c r="K532" t="b">
        <v>1</v>
      </c>
      <c r="L532">
        <v>25</v>
      </c>
      <c r="M532" t="b">
        <v>1</v>
      </c>
      <c r="N532" t="s">
        <v>8269</v>
      </c>
      <c r="O532" s="10">
        <v>104</v>
      </c>
      <c r="P532">
        <v>52</v>
      </c>
      <c r="Q532" t="s">
        <v>8324</v>
      </c>
      <c r="R532" t="s">
        <v>8327</v>
      </c>
      <c r="S532" s="14">
        <v>41226.017361111109</v>
      </c>
      <c r="T532" s="14">
        <v>41250.083333333336</v>
      </c>
    </row>
    <row r="533" spans="1:20" ht="30" x14ac:dyDescent="0.25">
      <c r="A533">
        <v>3613</v>
      </c>
      <c r="B533" s="3" t="s">
        <v>3612</v>
      </c>
      <c r="C533" s="3" t="s">
        <v>7723</v>
      </c>
      <c r="D533" s="9">
        <v>1250</v>
      </c>
      <c r="E533" s="8">
        <v>1250</v>
      </c>
      <c r="F533" t="s">
        <v>8218</v>
      </c>
      <c r="G533" t="s">
        <v>8223</v>
      </c>
      <c r="H533" t="s">
        <v>8245</v>
      </c>
      <c r="I533">
        <v>1403964574</v>
      </c>
      <c r="J533">
        <v>1401372574</v>
      </c>
      <c r="K533" t="b">
        <v>0</v>
      </c>
      <c r="L533">
        <v>20</v>
      </c>
      <c r="M533" t="b">
        <v>1</v>
      </c>
      <c r="N533" t="s">
        <v>8269</v>
      </c>
      <c r="O533" s="10">
        <v>100</v>
      </c>
      <c r="P533">
        <v>62.5</v>
      </c>
      <c r="Q533" t="s">
        <v>8324</v>
      </c>
      <c r="R533" t="s">
        <v>8327</v>
      </c>
      <c r="S533" s="14">
        <v>41788.58997685185</v>
      </c>
      <c r="T533" s="14">
        <v>41818.58997685185</v>
      </c>
    </row>
    <row r="534" spans="1:20" ht="30" x14ac:dyDescent="0.25">
      <c r="A534">
        <v>3998</v>
      </c>
      <c r="B534" s="3" t="s">
        <v>3994</v>
      </c>
      <c r="C534" s="3" t="s">
        <v>8104</v>
      </c>
      <c r="D534" s="9">
        <v>1250</v>
      </c>
      <c r="E534" s="8">
        <v>715</v>
      </c>
      <c r="F534" t="s">
        <v>8220</v>
      </c>
      <c r="G534" t="s">
        <v>8223</v>
      </c>
      <c r="H534" t="s">
        <v>8245</v>
      </c>
      <c r="I534">
        <v>1427580426</v>
      </c>
      <c r="J534">
        <v>1424992026</v>
      </c>
      <c r="K534" t="b">
        <v>0</v>
      </c>
      <c r="L534">
        <v>12</v>
      </c>
      <c r="M534" t="b">
        <v>0</v>
      </c>
      <c r="N534" t="s">
        <v>8269</v>
      </c>
      <c r="O534" s="10">
        <v>57</v>
      </c>
      <c r="P534">
        <v>59.58</v>
      </c>
      <c r="Q534" t="s">
        <v>8324</v>
      </c>
      <c r="R534" t="s">
        <v>8327</v>
      </c>
      <c r="S534" s="14">
        <v>42061.963263888887</v>
      </c>
      <c r="T534" s="14">
        <v>42091.921597222223</v>
      </c>
    </row>
    <row r="535" spans="1:20" ht="45" x14ac:dyDescent="0.25">
      <c r="A535">
        <v>4002</v>
      </c>
      <c r="B535" s="3" t="s">
        <v>3998</v>
      </c>
      <c r="C535" s="3" t="s">
        <v>8108</v>
      </c>
      <c r="D535" s="9">
        <v>1250</v>
      </c>
      <c r="E535" s="8">
        <v>23</v>
      </c>
      <c r="F535" t="s">
        <v>8220</v>
      </c>
      <c r="G535" t="s">
        <v>8223</v>
      </c>
      <c r="H535" t="s">
        <v>8245</v>
      </c>
      <c r="I535">
        <v>1411779761</v>
      </c>
      <c r="J535">
        <v>1409187761</v>
      </c>
      <c r="K535" t="b">
        <v>0</v>
      </c>
      <c r="L535">
        <v>4</v>
      </c>
      <c r="M535" t="b">
        <v>0</v>
      </c>
      <c r="N535" t="s">
        <v>8269</v>
      </c>
      <c r="O535" s="10">
        <v>2</v>
      </c>
      <c r="P535">
        <v>5.75</v>
      </c>
      <c r="Q535" t="s">
        <v>8324</v>
      </c>
      <c r="R535" t="s">
        <v>8327</v>
      </c>
      <c r="S535" s="14">
        <v>41879.043530092589</v>
      </c>
      <c r="T535" s="14">
        <v>41909.043530092589</v>
      </c>
    </row>
    <row r="536" spans="1:20" ht="45" x14ac:dyDescent="0.25">
      <c r="A536">
        <v>3129</v>
      </c>
      <c r="B536" s="3" t="s">
        <v>3129</v>
      </c>
      <c r="C536" s="3" t="s">
        <v>7239</v>
      </c>
      <c r="D536" s="9">
        <v>1250</v>
      </c>
      <c r="E536" s="8">
        <v>10</v>
      </c>
      <c r="F536" t="s">
        <v>8221</v>
      </c>
      <c r="G536" t="s">
        <v>8223</v>
      </c>
      <c r="H536" t="s">
        <v>8245</v>
      </c>
      <c r="I536">
        <v>1492542819</v>
      </c>
      <c r="J536">
        <v>1489090419</v>
      </c>
      <c r="K536" t="b">
        <v>0</v>
      </c>
      <c r="L536">
        <v>1</v>
      </c>
      <c r="M536" t="b">
        <v>0</v>
      </c>
      <c r="N536" t="s">
        <v>8269</v>
      </c>
      <c r="O536" s="10">
        <v>1</v>
      </c>
      <c r="P536">
        <v>10</v>
      </c>
      <c r="Q536" t="s">
        <v>8324</v>
      </c>
      <c r="R536" t="s">
        <v>8327</v>
      </c>
      <c r="S536" s="14">
        <v>42803.842812499999</v>
      </c>
      <c r="T536" s="14">
        <v>42843.801145833335</v>
      </c>
    </row>
    <row r="537" spans="1:20" ht="30" x14ac:dyDescent="0.25">
      <c r="A537">
        <v>3439</v>
      </c>
      <c r="B537" s="3" t="s">
        <v>3438</v>
      </c>
      <c r="C537" s="3" t="s">
        <v>7549</v>
      </c>
      <c r="D537" s="9">
        <v>1200</v>
      </c>
      <c r="E537" s="8">
        <v>1616.14</v>
      </c>
      <c r="F537" t="s">
        <v>8218</v>
      </c>
      <c r="G537" t="s">
        <v>8223</v>
      </c>
      <c r="H537" t="s">
        <v>8245</v>
      </c>
      <c r="I537">
        <v>1453179540</v>
      </c>
      <c r="J537">
        <v>1452030730</v>
      </c>
      <c r="K537" t="b">
        <v>0</v>
      </c>
      <c r="L537">
        <v>18</v>
      </c>
      <c r="M537" t="b">
        <v>1</v>
      </c>
      <c r="N537" t="s">
        <v>8269</v>
      </c>
      <c r="O537" s="10">
        <v>135</v>
      </c>
      <c r="P537">
        <v>89.79</v>
      </c>
      <c r="Q537" t="s">
        <v>8324</v>
      </c>
      <c r="R537" t="s">
        <v>8327</v>
      </c>
      <c r="S537" s="14">
        <v>42374.911226851851</v>
      </c>
      <c r="T537" s="14">
        <v>42388.207638888889</v>
      </c>
    </row>
    <row r="538" spans="1:20" ht="45" x14ac:dyDescent="0.25">
      <c r="A538">
        <v>3832</v>
      </c>
      <c r="B538" s="3" t="s">
        <v>3829</v>
      </c>
      <c r="C538" s="3" t="s">
        <v>7941</v>
      </c>
      <c r="D538" s="9">
        <v>1200</v>
      </c>
      <c r="E538" s="8">
        <v>1256</v>
      </c>
      <c r="F538" t="s">
        <v>8218</v>
      </c>
      <c r="G538" t="s">
        <v>8223</v>
      </c>
      <c r="H538" t="s">
        <v>8245</v>
      </c>
      <c r="I538">
        <v>1455936335</v>
      </c>
      <c r="J538">
        <v>1452048335</v>
      </c>
      <c r="K538" t="b">
        <v>0</v>
      </c>
      <c r="L538">
        <v>9</v>
      </c>
      <c r="M538" t="b">
        <v>1</v>
      </c>
      <c r="N538" t="s">
        <v>8269</v>
      </c>
      <c r="O538" s="10">
        <v>105</v>
      </c>
      <c r="P538">
        <v>139.56</v>
      </c>
      <c r="Q538" t="s">
        <v>8324</v>
      </c>
      <c r="R538" t="s">
        <v>8327</v>
      </c>
      <c r="S538" s="14">
        <v>42375.114988425921</v>
      </c>
      <c r="T538" s="14">
        <v>42420.114988425921</v>
      </c>
    </row>
    <row r="539" spans="1:20" ht="30" x14ac:dyDescent="0.25">
      <c r="A539">
        <v>3666</v>
      </c>
      <c r="B539" s="3" t="s">
        <v>3663</v>
      </c>
      <c r="C539" s="3" t="s">
        <v>7776</v>
      </c>
      <c r="D539" s="9">
        <v>1200</v>
      </c>
      <c r="E539" s="8">
        <v>1200</v>
      </c>
      <c r="F539" t="s">
        <v>8218</v>
      </c>
      <c r="G539" t="s">
        <v>8223</v>
      </c>
      <c r="H539" t="s">
        <v>8245</v>
      </c>
      <c r="I539">
        <v>1406185200</v>
      </c>
      <c r="J539">
        <v>1404337382</v>
      </c>
      <c r="K539" t="b">
        <v>0</v>
      </c>
      <c r="L539">
        <v>38</v>
      </c>
      <c r="M539" t="b">
        <v>1</v>
      </c>
      <c r="N539" t="s">
        <v>8269</v>
      </c>
      <c r="O539" s="10">
        <v>100</v>
      </c>
      <c r="P539">
        <v>31.58</v>
      </c>
      <c r="Q539" t="s">
        <v>8324</v>
      </c>
      <c r="R539" t="s">
        <v>8327</v>
      </c>
      <c r="S539" s="14">
        <v>41822.90488425926</v>
      </c>
      <c r="T539" s="14">
        <v>41844.291666666664</v>
      </c>
    </row>
    <row r="540" spans="1:20" ht="45" x14ac:dyDescent="0.25">
      <c r="A540">
        <v>3959</v>
      </c>
      <c r="B540" s="3" t="s">
        <v>3956</v>
      </c>
      <c r="C540" s="3" t="s">
        <v>8066</v>
      </c>
      <c r="D540" s="9">
        <v>1200</v>
      </c>
      <c r="E540" s="8">
        <v>292</v>
      </c>
      <c r="F540" t="s">
        <v>8220</v>
      </c>
      <c r="G540" t="s">
        <v>8223</v>
      </c>
      <c r="H540" t="s">
        <v>8245</v>
      </c>
      <c r="I540">
        <v>1411930556</v>
      </c>
      <c r="J540">
        <v>1409338556</v>
      </c>
      <c r="K540" t="b">
        <v>0</v>
      </c>
      <c r="L540">
        <v>12</v>
      </c>
      <c r="M540" t="b">
        <v>0</v>
      </c>
      <c r="N540" t="s">
        <v>8269</v>
      </c>
      <c r="O540" s="10">
        <v>24</v>
      </c>
      <c r="P540">
        <v>24.33</v>
      </c>
      <c r="Q540" t="s">
        <v>8324</v>
      </c>
      <c r="R540" t="s">
        <v>8327</v>
      </c>
      <c r="S540" s="14">
        <v>41880.788842592592</v>
      </c>
      <c r="T540" s="14">
        <v>41910.788842592592</v>
      </c>
    </row>
    <row r="541" spans="1:20" ht="45" x14ac:dyDescent="0.25">
      <c r="A541">
        <v>2843</v>
      </c>
      <c r="B541" s="3" t="s">
        <v>2843</v>
      </c>
      <c r="C541" s="3" t="s">
        <v>6953</v>
      </c>
      <c r="D541" s="9">
        <v>1200</v>
      </c>
      <c r="E541" s="8">
        <v>0</v>
      </c>
      <c r="F541" t="s">
        <v>8220</v>
      </c>
      <c r="G541" t="s">
        <v>8223</v>
      </c>
      <c r="H541" t="s">
        <v>8245</v>
      </c>
      <c r="I541">
        <v>1465790400</v>
      </c>
      <c r="J541">
        <v>1462210950</v>
      </c>
      <c r="K541" t="b">
        <v>0</v>
      </c>
      <c r="L541" t="s">
        <v>8308</v>
      </c>
      <c r="M541" t="b">
        <v>0</v>
      </c>
      <c r="N541" t="s">
        <v>8269</v>
      </c>
      <c r="O541" s="10">
        <v>0</v>
      </c>
      <c r="P541">
        <v>0</v>
      </c>
      <c r="Q541" t="s">
        <v>8324</v>
      </c>
      <c r="R541" t="s">
        <v>8327</v>
      </c>
      <c r="S541" s="14">
        <v>42492.737847222219</v>
      </c>
      <c r="T541" s="14">
        <v>42534.166666666672</v>
      </c>
    </row>
    <row r="542" spans="1:20" ht="45" x14ac:dyDescent="0.25">
      <c r="A542">
        <v>3744</v>
      </c>
      <c r="B542" s="3" t="s">
        <v>3741</v>
      </c>
      <c r="C542" s="3" t="s">
        <v>7854</v>
      </c>
      <c r="D542" s="9">
        <v>1200</v>
      </c>
      <c r="E542" s="8">
        <v>0</v>
      </c>
      <c r="F542" t="s">
        <v>8220</v>
      </c>
      <c r="G542" t="s">
        <v>8223</v>
      </c>
      <c r="H542" t="s">
        <v>8245</v>
      </c>
      <c r="I542">
        <v>1404532740</v>
      </c>
      <c r="J542">
        <v>1401823952</v>
      </c>
      <c r="K542" t="b">
        <v>0</v>
      </c>
      <c r="L542" t="s">
        <v>8308</v>
      </c>
      <c r="M542" t="b">
        <v>0</v>
      </c>
      <c r="N542" t="s">
        <v>8269</v>
      </c>
      <c r="O542" s="10">
        <v>0</v>
      </c>
      <c r="P542">
        <v>0</v>
      </c>
      <c r="Q542" t="s">
        <v>8324</v>
      </c>
      <c r="R542" t="s">
        <v>8327</v>
      </c>
      <c r="S542" s="14">
        <v>41793.814259259263</v>
      </c>
      <c r="T542" s="14">
        <v>41825.165972222225</v>
      </c>
    </row>
    <row r="543" spans="1:20" ht="45" x14ac:dyDescent="0.25">
      <c r="A543">
        <v>3942</v>
      </c>
      <c r="B543" s="3" t="s">
        <v>3939</v>
      </c>
      <c r="C543" s="3" t="s">
        <v>8050</v>
      </c>
      <c r="D543" s="9">
        <v>1200</v>
      </c>
      <c r="E543" s="8">
        <v>0</v>
      </c>
      <c r="F543" t="s">
        <v>8220</v>
      </c>
      <c r="G543" t="s">
        <v>8223</v>
      </c>
      <c r="H543" t="s">
        <v>8245</v>
      </c>
      <c r="I543">
        <v>1434490914</v>
      </c>
      <c r="J543">
        <v>1429306914</v>
      </c>
      <c r="K543" t="b">
        <v>0</v>
      </c>
      <c r="L543" t="s">
        <v>8308</v>
      </c>
      <c r="M543" t="b">
        <v>0</v>
      </c>
      <c r="N543" t="s">
        <v>8269</v>
      </c>
      <c r="O543" s="10">
        <v>0</v>
      </c>
      <c r="P543">
        <v>0</v>
      </c>
      <c r="Q543" t="s">
        <v>8324</v>
      </c>
      <c r="R543" t="s">
        <v>8327</v>
      </c>
      <c r="S543" s="14">
        <v>42111.904097222221</v>
      </c>
      <c r="T543" s="14">
        <v>42171.904097222221</v>
      </c>
    </row>
    <row r="544" spans="1:20" x14ac:dyDescent="0.25">
      <c r="A544">
        <v>528</v>
      </c>
      <c r="B544" s="3" t="s">
        <v>529</v>
      </c>
      <c r="C544" s="3" t="s">
        <v>4638</v>
      </c>
      <c r="D544" s="9">
        <v>1150</v>
      </c>
      <c r="E544" s="8">
        <v>1330</v>
      </c>
      <c r="F544" t="s">
        <v>8218</v>
      </c>
      <c r="G544" t="s">
        <v>8223</v>
      </c>
      <c r="H544" t="s">
        <v>8245</v>
      </c>
      <c r="I544">
        <v>1434921600</v>
      </c>
      <c r="J544">
        <v>1433109907</v>
      </c>
      <c r="K544" t="b">
        <v>0</v>
      </c>
      <c r="L544">
        <v>30</v>
      </c>
      <c r="M544" t="b">
        <v>1</v>
      </c>
      <c r="N544" t="s">
        <v>8269</v>
      </c>
      <c r="O544" s="10">
        <v>116</v>
      </c>
      <c r="P544">
        <v>44.33</v>
      </c>
      <c r="Q544" t="s">
        <v>8324</v>
      </c>
      <c r="R544" t="s">
        <v>8327</v>
      </c>
      <c r="S544" s="14">
        <v>42155.920219907406</v>
      </c>
      <c r="T544" s="14">
        <v>42176.888888888891</v>
      </c>
    </row>
    <row r="545" spans="1:20" ht="45" x14ac:dyDescent="0.25">
      <c r="A545">
        <v>3546</v>
      </c>
      <c r="B545" s="3" t="s">
        <v>3545</v>
      </c>
      <c r="C545" s="3" t="s">
        <v>7656</v>
      </c>
      <c r="D545" s="9">
        <v>1100</v>
      </c>
      <c r="E545" s="8">
        <v>1125</v>
      </c>
      <c r="F545" t="s">
        <v>8218</v>
      </c>
      <c r="G545" t="s">
        <v>8223</v>
      </c>
      <c r="H545" t="s">
        <v>8245</v>
      </c>
      <c r="I545">
        <v>1427860740</v>
      </c>
      <c r="J545">
        <v>1426002684</v>
      </c>
      <c r="K545" t="b">
        <v>0</v>
      </c>
      <c r="L545">
        <v>19</v>
      </c>
      <c r="M545" t="b">
        <v>1</v>
      </c>
      <c r="N545" t="s">
        <v>8269</v>
      </c>
      <c r="O545" s="10">
        <v>102</v>
      </c>
      <c r="P545">
        <v>59.21</v>
      </c>
      <c r="Q545" t="s">
        <v>8324</v>
      </c>
      <c r="R545" t="s">
        <v>8327</v>
      </c>
      <c r="S545" s="14">
        <v>42073.660694444443</v>
      </c>
      <c r="T545" s="14">
        <v>42095.165972222225</v>
      </c>
    </row>
    <row r="546" spans="1:20" ht="45" x14ac:dyDescent="0.25">
      <c r="A546">
        <v>3703</v>
      </c>
      <c r="B546" s="3" t="s">
        <v>3700</v>
      </c>
      <c r="C546" s="3" t="s">
        <v>7813</v>
      </c>
      <c r="D546" s="9">
        <v>1050</v>
      </c>
      <c r="E546" s="8">
        <v>1296</v>
      </c>
      <c r="F546" t="s">
        <v>8218</v>
      </c>
      <c r="G546" t="s">
        <v>8223</v>
      </c>
      <c r="H546" t="s">
        <v>8245</v>
      </c>
      <c r="I546">
        <v>1471071540</v>
      </c>
      <c r="J546">
        <v>1467720388</v>
      </c>
      <c r="K546" t="b">
        <v>0</v>
      </c>
      <c r="L546">
        <v>30</v>
      </c>
      <c r="M546" t="b">
        <v>1</v>
      </c>
      <c r="N546" t="s">
        <v>8269</v>
      </c>
      <c r="O546" s="10">
        <v>123</v>
      </c>
      <c r="P546">
        <v>43.2</v>
      </c>
      <c r="Q546" t="s">
        <v>8324</v>
      </c>
      <c r="R546" t="s">
        <v>8327</v>
      </c>
      <c r="S546" s="14">
        <v>42556.504490740743</v>
      </c>
      <c r="T546" s="14">
        <v>42595.290972222225</v>
      </c>
    </row>
    <row r="547" spans="1:20" ht="30" x14ac:dyDescent="0.25">
      <c r="A547">
        <v>3317</v>
      </c>
      <c r="B547" s="3" t="s">
        <v>3317</v>
      </c>
      <c r="C547" s="3" t="s">
        <v>7427</v>
      </c>
      <c r="D547" s="9">
        <v>1050</v>
      </c>
      <c r="E547" s="8">
        <v>1115</v>
      </c>
      <c r="F547" t="s">
        <v>8218</v>
      </c>
      <c r="G547" t="s">
        <v>8223</v>
      </c>
      <c r="H547" t="s">
        <v>8245</v>
      </c>
      <c r="I547">
        <v>1465347424</v>
      </c>
      <c r="J547">
        <v>1462755424</v>
      </c>
      <c r="K547" t="b">
        <v>0</v>
      </c>
      <c r="L547">
        <v>18</v>
      </c>
      <c r="M547" t="b">
        <v>1</v>
      </c>
      <c r="N547" t="s">
        <v>8269</v>
      </c>
      <c r="O547" s="10">
        <v>106</v>
      </c>
      <c r="P547">
        <v>61.94</v>
      </c>
      <c r="Q547" t="s">
        <v>8324</v>
      </c>
      <c r="R547" t="s">
        <v>8327</v>
      </c>
      <c r="S547" s="14">
        <v>42499.039629629624</v>
      </c>
      <c r="T547" s="14">
        <v>42529.039629629624</v>
      </c>
    </row>
    <row r="548" spans="1:20" ht="45" x14ac:dyDescent="0.25">
      <c r="A548">
        <v>3582</v>
      </c>
      <c r="B548" s="3" t="s">
        <v>3581</v>
      </c>
      <c r="C548" s="3" t="s">
        <v>7692</v>
      </c>
      <c r="D548" s="9">
        <v>1000</v>
      </c>
      <c r="E548" s="8">
        <v>2870</v>
      </c>
      <c r="F548" t="s">
        <v>8218</v>
      </c>
      <c r="G548" t="s">
        <v>8223</v>
      </c>
      <c r="H548" t="s">
        <v>8245</v>
      </c>
      <c r="I548">
        <v>1459822682</v>
      </c>
      <c r="J548">
        <v>1458613082</v>
      </c>
      <c r="K548" t="b">
        <v>0</v>
      </c>
      <c r="L548">
        <v>49</v>
      </c>
      <c r="M548" t="b">
        <v>1</v>
      </c>
      <c r="N548" t="s">
        <v>8269</v>
      </c>
      <c r="O548" s="10">
        <v>287</v>
      </c>
      <c r="P548">
        <v>58.57</v>
      </c>
      <c r="Q548" t="s">
        <v>8324</v>
      </c>
      <c r="R548" t="s">
        <v>8327</v>
      </c>
      <c r="S548" s="14">
        <v>42451.095856481479</v>
      </c>
      <c r="T548" s="14">
        <v>42465.095856481479</v>
      </c>
    </row>
    <row r="549" spans="1:20" ht="30" x14ac:dyDescent="0.25">
      <c r="A549">
        <v>3707</v>
      </c>
      <c r="B549" s="3" t="s">
        <v>3704</v>
      </c>
      <c r="C549" s="3" t="s">
        <v>7817</v>
      </c>
      <c r="D549" s="9">
        <v>1000</v>
      </c>
      <c r="E549" s="8">
        <v>1860</v>
      </c>
      <c r="F549" t="s">
        <v>8218</v>
      </c>
      <c r="G549" t="s">
        <v>8223</v>
      </c>
      <c r="H549" t="s">
        <v>8245</v>
      </c>
      <c r="I549">
        <v>1469165160</v>
      </c>
      <c r="J549">
        <v>1467335378</v>
      </c>
      <c r="K549" t="b">
        <v>0</v>
      </c>
      <c r="L549">
        <v>23</v>
      </c>
      <c r="M549" t="b">
        <v>1</v>
      </c>
      <c r="N549" t="s">
        <v>8269</v>
      </c>
      <c r="O549" s="10">
        <v>186</v>
      </c>
      <c r="P549">
        <v>80.87</v>
      </c>
      <c r="Q549" t="s">
        <v>8324</v>
      </c>
      <c r="R549" t="s">
        <v>8327</v>
      </c>
      <c r="S549" s="14">
        <v>42552.048356481479</v>
      </c>
      <c r="T549" s="14">
        <v>42573.226388888885</v>
      </c>
    </row>
    <row r="550" spans="1:20" ht="45" x14ac:dyDescent="0.25">
      <c r="A550">
        <v>3443</v>
      </c>
      <c r="B550" s="3" t="s">
        <v>3442</v>
      </c>
      <c r="C550" s="3" t="s">
        <v>7553</v>
      </c>
      <c r="D550" s="9">
        <v>1000</v>
      </c>
      <c r="E550" s="8">
        <v>1855</v>
      </c>
      <c r="F550" t="s">
        <v>8218</v>
      </c>
      <c r="G550" t="s">
        <v>8223</v>
      </c>
      <c r="H550" t="s">
        <v>8245</v>
      </c>
      <c r="I550">
        <v>1410266146</v>
      </c>
      <c r="J550">
        <v>1407674146</v>
      </c>
      <c r="K550" t="b">
        <v>0</v>
      </c>
      <c r="L550">
        <v>45</v>
      </c>
      <c r="M550" t="b">
        <v>1</v>
      </c>
      <c r="N550" t="s">
        <v>8269</v>
      </c>
      <c r="O550" s="10">
        <v>186</v>
      </c>
      <c r="P550">
        <v>41.22</v>
      </c>
      <c r="Q550" t="s">
        <v>8324</v>
      </c>
      <c r="R550" t="s">
        <v>8327</v>
      </c>
      <c r="S550" s="14">
        <v>41861.524837962963</v>
      </c>
      <c r="T550" s="14">
        <v>41891.524837962963</v>
      </c>
    </row>
    <row r="551" spans="1:20" ht="45" x14ac:dyDescent="0.25">
      <c r="A551">
        <v>3231</v>
      </c>
      <c r="B551" s="3" t="s">
        <v>3231</v>
      </c>
      <c r="C551" s="3" t="s">
        <v>7341</v>
      </c>
      <c r="D551" s="9">
        <v>1000</v>
      </c>
      <c r="E551" s="8">
        <v>1610</v>
      </c>
      <c r="F551" t="s">
        <v>8218</v>
      </c>
      <c r="G551" t="s">
        <v>8223</v>
      </c>
      <c r="H551" t="s">
        <v>8245</v>
      </c>
      <c r="I551">
        <v>1460846347</v>
      </c>
      <c r="J551">
        <v>1458254347</v>
      </c>
      <c r="K551" t="b">
        <v>0</v>
      </c>
      <c r="L551">
        <v>28</v>
      </c>
      <c r="M551" t="b">
        <v>1</v>
      </c>
      <c r="N551" t="s">
        <v>8269</v>
      </c>
      <c r="O551" s="10">
        <v>161</v>
      </c>
      <c r="P551">
        <v>57.5</v>
      </c>
      <c r="Q551" t="s">
        <v>8324</v>
      </c>
      <c r="R551" t="s">
        <v>8327</v>
      </c>
      <c r="S551" s="14">
        <v>42446.943831018521</v>
      </c>
      <c r="T551" s="14">
        <v>42476.943831018521</v>
      </c>
    </row>
    <row r="552" spans="1:20" ht="45" x14ac:dyDescent="0.25">
      <c r="A552">
        <v>3349</v>
      </c>
      <c r="B552" s="3" t="s">
        <v>3348</v>
      </c>
      <c r="C552" s="3" t="s">
        <v>7459</v>
      </c>
      <c r="D552" s="9">
        <v>1000</v>
      </c>
      <c r="E552" s="8">
        <v>1534</v>
      </c>
      <c r="F552" t="s">
        <v>8218</v>
      </c>
      <c r="G552" t="s">
        <v>8223</v>
      </c>
      <c r="H552" t="s">
        <v>8245</v>
      </c>
      <c r="I552">
        <v>1465837200</v>
      </c>
      <c r="J552">
        <v>1463971172</v>
      </c>
      <c r="K552" t="b">
        <v>0</v>
      </c>
      <c r="L552">
        <v>14</v>
      </c>
      <c r="M552" t="b">
        <v>1</v>
      </c>
      <c r="N552" t="s">
        <v>8269</v>
      </c>
      <c r="O552" s="10">
        <v>153</v>
      </c>
      <c r="P552">
        <v>109.57</v>
      </c>
      <c r="Q552" t="s">
        <v>8324</v>
      </c>
      <c r="R552" t="s">
        <v>8327</v>
      </c>
      <c r="S552" s="14">
        <v>42513.110787037032</v>
      </c>
      <c r="T552" s="14">
        <v>42534.708333333328</v>
      </c>
    </row>
    <row r="553" spans="1:20" ht="45" x14ac:dyDescent="0.25">
      <c r="A553">
        <v>3452</v>
      </c>
      <c r="B553" s="3" t="s">
        <v>3451</v>
      </c>
      <c r="C553" s="3" t="s">
        <v>7562</v>
      </c>
      <c r="D553" s="9">
        <v>1000</v>
      </c>
      <c r="E553" s="8">
        <v>1532</v>
      </c>
      <c r="F553" t="s">
        <v>8218</v>
      </c>
      <c r="G553" t="s">
        <v>8223</v>
      </c>
      <c r="H553" t="s">
        <v>8245</v>
      </c>
      <c r="I553">
        <v>1406087940</v>
      </c>
      <c r="J553">
        <v>1404141626</v>
      </c>
      <c r="K553" t="b">
        <v>0</v>
      </c>
      <c r="L553">
        <v>37</v>
      </c>
      <c r="M553" t="b">
        <v>1</v>
      </c>
      <c r="N553" t="s">
        <v>8269</v>
      </c>
      <c r="O553" s="10">
        <v>153</v>
      </c>
      <c r="P553">
        <v>41.41</v>
      </c>
      <c r="Q553" t="s">
        <v>8324</v>
      </c>
      <c r="R553" t="s">
        <v>8327</v>
      </c>
      <c r="S553" s="14">
        <v>41820.639189814814</v>
      </c>
      <c r="T553" s="14">
        <v>41843.165972222225</v>
      </c>
    </row>
    <row r="554" spans="1:20" ht="45" x14ac:dyDescent="0.25">
      <c r="A554">
        <v>3232</v>
      </c>
      <c r="B554" s="3" t="s">
        <v>3232</v>
      </c>
      <c r="C554" s="3" t="s">
        <v>7342</v>
      </c>
      <c r="D554" s="9">
        <v>1000</v>
      </c>
      <c r="E554" s="8">
        <v>1312</v>
      </c>
      <c r="F554" t="s">
        <v>8218</v>
      </c>
      <c r="G554" t="s">
        <v>8223</v>
      </c>
      <c r="H554" t="s">
        <v>8245</v>
      </c>
      <c r="I554">
        <v>1462334340</v>
      </c>
      <c r="J554">
        <v>1459711917</v>
      </c>
      <c r="K554" t="b">
        <v>1</v>
      </c>
      <c r="L554">
        <v>26</v>
      </c>
      <c r="M554" t="b">
        <v>1</v>
      </c>
      <c r="N554" t="s">
        <v>8269</v>
      </c>
      <c r="O554" s="10">
        <v>131</v>
      </c>
      <c r="P554">
        <v>50.46</v>
      </c>
      <c r="Q554" t="s">
        <v>8324</v>
      </c>
      <c r="R554" t="s">
        <v>8327</v>
      </c>
      <c r="S554" s="14">
        <v>42463.81385416667</v>
      </c>
      <c r="T554" s="14">
        <v>42494.165972222225</v>
      </c>
    </row>
    <row r="555" spans="1:20" x14ac:dyDescent="0.25">
      <c r="A555">
        <v>3531</v>
      </c>
      <c r="B555" s="3" t="s">
        <v>3530</v>
      </c>
      <c r="C555" s="3" t="s">
        <v>7641</v>
      </c>
      <c r="D555" s="9">
        <v>1000</v>
      </c>
      <c r="E555" s="8">
        <v>1280</v>
      </c>
      <c r="F555" t="s">
        <v>8218</v>
      </c>
      <c r="G555" t="s">
        <v>8223</v>
      </c>
      <c r="H555" t="s">
        <v>8245</v>
      </c>
      <c r="I555">
        <v>1467301334</v>
      </c>
      <c r="J555">
        <v>1464709334</v>
      </c>
      <c r="K555" t="b">
        <v>0</v>
      </c>
      <c r="L555">
        <v>26</v>
      </c>
      <c r="M555" t="b">
        <v>1</v>
      </c>
      <c r="N555" t="s">
        <v>8269</v>
      </c>
      <c r="O555" s="10">
        <v>128</v>
      </c>
      <c r="P555">
        <v>49.23</v>
      </c>
      <c r="Q555" t="s">
        <v>8324</v>
      </c>
      <c r="R555" t="s">
        <v>8327</v>
      </c>
      <c r="S555" s="14">
        <v>42521.654328703706</v>
      </c>
      <c r="T555" s="14">
        <v>42551.654328703706</v>
      </c>
    </row>
    <row r="556" spans="1:20" ht="45" x14ac:dyDescent="0.25">
      <c r="A556">
        <v>3490</v>
      </c>
      <c r="B556" s="3" t="s">
        <v>3489</v>
      </c>
      <c r="C556" s="3" t="s">
        <v>7600</v>
      </c>
      <c r="D556" s="9">
        <v>1000</v>
      </c>
      <c r="E556" s="8">
        <v>1275</v>
      </c>
      <c r="F556" t="s">
        <v>8218</v>
      </c>
      <c r="G556" t="s">
        <v>8223</v>
      </c>
      <c r="H556" t="s">
        <v>8245</v>
      </c>
      <c r="I556">
        <v>1460574924</v>
      </c>
      <c r="J556">
        <v>1457982924</v>
      </c>
      <c r="K556" t="b">
        <v>0</v>
      </c>
      <c r="L556">
        <v>27</v>
      </c>
      <c r="M556" t="b">
        <v>1</v>
      </c>
      <c r="N556" t="s">
        <v>8269</v>
      </c>
      <c r="O556" s="10">
        <v>128</v>
      </c>
      <c r="P556">
        <v>47.22</v>
      </c>
      <c r="Q556" t="s">
        <v>8324</v>
      </c>
      <c r="R556" t="s">
        <v>8327</v>
      </c>
      <c r="S556" s="14">
        <v>42443.802361111113</v>
      </c>
      <c r="T556" s="14">
        <v>42473.802361111113</v>
      </c>
    </row>
    <row r="557" spans="1:20" ht="30" x14ac:dyDescent="0.25">
      <c r="A557">
        <v>3692</v>
      </c>
      <c r="B557" s="3" t="s">
        <v>3689</v>
      </c>
      <c r="C557" s="3" t="s">
        <v>7802</v>
      </c>
      <c r="D557" s="9">
        <v>1000</v>
      </c>
      <c r="E557" s="8">
        <v>1260</v>
      </c>
      <c r="F557" t="s">
        <v>8218</v>
      </c>
      <c r="G557" t="s">
        <v>8223</v>
      </c>
      <c r="H557" t="s">
        <v>8245</v>
      </c>
      <c r="I557">
        <v>1411084800</v>
      </c>
      <c r="J557">
        <v>1410304179</v>
      </c>
      <c r="K557" t="b">
        <v>0</v>
      </c>
      <c r="L557">
        <v>17</v>
      </c>
      <c r="M557" t="b">
        <v>1</v>
      </c>
      <c r="N557" t="s">
        <v>8269</v>
      </c>
      <c r="O557" s="10">
        <v>126</v>
      </c>
      <c r="P557">
        <v>74.12</v>
      </c>
      <c r="Q557" t="s">
        <v>8324</v>
      </c>
      <c r="R557" t="s">
        <v>8327</v>
      </c>
      <c r="S557" s="14">
        <v>41891.96503472222</v>
      </c>
      <c r="T557" s="14">
        <v>41901</v>
      </c>
    </row>
    <row r="558" spans="1:20" ht="45" x14ac:dyDescent="0.25">
      <c r="A558">
        <v>2962</v>
      </c>
      <c r="B558" s="3" t="s">
        <v>2962</v>
      </c>
      <c r="C558" s="3" t="s">
        <v>7072</v>
      </c>
      <c r="D558" s="9">
        <v>1000</v>
      </c>
      <c r="E558" s="8">
        <v>1218</v>
      </c>
      <c r="F558" t="s">
        <v>8218</v>
      </c>
      <c r="G558" t="s">
        <v>8223</v>
      </c>
      <c r="H558" t="s">
        <v>8245</v>
      </c>
      <c r="I558">
        <v>1425193140</v>
      </c>
      <c r="J558">
        <v>1422769906</v>
      </c>
      <c r="K558" t="b">
        <v>0</v>
      </c>
      <c r="L558">
        <v>20</v>
      </c>
      <c r="M558" t="b">
        <v>1</v>
      </c>
      <c r="N558" t="s">
        <v>8269</v>
      </c>
      <c r="O558" s="10">
        <v>122</v>
      </c>
      <c r="P558">
        <v>60.9</v>
      </c>
      <c r="Q558" t="s">
        <v>8324</v>
      </c>
      <c r="R558" t="s">
        <v>8327</v>
      </c>
      <c r="S558" s="14">
        <v>42036.24428240741</v>
      </c>
      <c r="T558" s="14">
        <v>42064.290972222225</v>
      </c>
    </row>
    <row r="559" spans="1:20" ht="30" x14ac:dyDescent="0.25">
      <c r="A559">
        <v>2782</v>
      </c>
      <c r="B559" s="3" t="s">
        <v>2782</v>
      </c>
      <c r="C559" s="3" t="s">
        <v>6892</v>
      </c>
      <c r="D559" s="9">
        <v>1000</v>
      </c>
      <c r="E559" s="8">
        <v>1200</v>
      </c>
      <c r="F559" t="s">
        <v>8218</v>
      </c>
      <c r="G559" t="s">
        <v>8223</v>
      </c>
      <c r="H559" t="s">
        <v>8245</v>
      </c>
      <c r="I559">
        <v>1424149140</v>
      </c>
      <c r="J559">
        <v>1421964718</v>
      </c>
      <c r="K559" t="b">
        <v>0</v>
      </c>
      <c r="L559">
        <v>18</v>
      </c>
      <c r="M559" t="b">
        <v>1</v>
      </c>
      <c r="N559" t="s">
        <v>8269</v>
      </c>
      <c r="O559" s="10">
        <v>120</v>
      </c>
      <c r="P559">
        <v>66.67</v>
      </c>
      <c r="Q559" t="s">
        <v>8324</v>
      </c>
      <c r="R559" t="s">
        <v>8327</v>
      </c>
      <c r="S559" s="14">
        <v>42026.924976851849</v>
      </c>
      <c r="T559" s="14">
        <v>42052.207638888889</v>
      </c>
    </row>
    <row r="560" spans="1:20" ht="45" x14ac:dyDescent="0.25">
      <c r="A560">
        <v>2787</v>
      </c>
      <c r="B560" s="3" t="s">
        <v>2787</v>
      </c>
      <c r="C560" s="3" t="s">
        <v>6897</v>
      </c>
      <c r="D560" s="9">
        <v>1000</v>
      </c>
      <c r="E560" s="8">
        <v>1197</v>
      </c>
      <c r="F560" t="s">
        <v>8218</v>
      </c>
      <c r="G560" t="s">
        <v>8223</v>
      </c>
      <c r="H560" t="s">
        <v>8245</v>
      </c>
      <c r="I560">
        <v>1405658752</v>
      </c>
      <c r="J560">
        <v>1403066752</v>
      </c>
      <c r="K560" t="b">
        <v>0</v>
      </c>
      <c r="L560">
        <v>38</v>
      </c>
      <c r="M560" t="b">
        <v>1</v>
      </c>
      <c r="N560" t="s">
        <v>8269</v>
      </c>
      <c r="O560" s="10">
        <v>120</v>
      </c>
      <c r="P560">
        <v>31.5</v>
      </c>
      <c r="Q560" t="s">
        <v>8324</v>
      </c>
      <c r="R560" t="s">
        <v>8327</v>
      </c>
      <c r="S560" s="14">
        <v>41808.198518518519</v>
      </c>
      <c r="T560" s="14">
        <v>41838.198518518519</v>
      </c>
    </row>
    <row r="561" spans="1:20" ht="45" x14ac:dyDescent="0.25">
      <c r="A561">
        <v>3619</v>
      </c>
      <c r="B561" s="3" t="s">
        <v>3617</v>
      </c>
      <c r="C561" s="3" t="s">
        <v>7729</v>
      </c>
      <c r="D561" s="9">
        <v>1000</v>
      </c>
      <c r="E561" s="8">
        <v>1130</v>
      </c>
      <c r="F561" t="s">
        <v>8218</v>
      </c>
      <c r="G561" t="s">
        <v>8223</v>
      </c>
      <c r="H561" t="s">
        <v>8245</v>
      </c>
      <c r="I561">
        <v>1479592800</v>
      </c>
      <c r="J561">
        <v>1476760226</v>
      </c>
      <c r="K561" t="b">
        <v>0</v>
      </c>
      <c r="L561">
        <v>17</v>
      </c>
      <c r="M561" t="b">
        <v>1</v>
      </c>
      <c r="N561" t="s">
        <v>8269</v>
      </c>
      <c r="O561" s="10">
        <v>113</v>
      </c>
      <c r="P561">
        <v>66.47</v>
      </c>
      <c r="Q561" t="s">
        <v>8324</v>
      </c>
      <c r="R561" t="s">
        <v>8327</v>
      </c>
      <c r="S561" s="14">
        <v>42661.132245370376</v>
      </c>
      <c r="T561" s="14">
        <v>42693.916666666672</v>
      </c>
    </row>
    <row r="562" spans="1:20" ht="45" x14ac:dyDescent="0.25">
      <c r="A562">
        <v>3435</v>
      </c>
      <c r="B562" s="3" t="s">
        <v>3434</v>
      </c>
      <c r="C562" s="3" t="s">
        <v>7545</v>
      </c>
      <c r="D562" s="9">
        <v>1000</v>
      </c>
      <c r="E562" s="8">
        <v>1120</v>
      </c>
      <c r="F562" t="s">
        <v>8218</v>
      </c>
      <c r="G562" t="s">
        <v>8223</v>
      </c>
      <c r="H562" t="s">
        <v>8245</v>
      </c>
      <c r="I562">
        <v>1470538800</v>
      </c>
      <c r="J562">
        <v>1469112493</v>
      </c>
      <c r="K562" t="b">
        <v>0</v>
      </c>
      <c r="L562">
        <v>19</v>
      </c>
      <c r="M562" t="b">
        <v>1</v>
      </c>
      <c r="N562" t="s">
        <v>8269</v>
      </c>
      <c r="O562" s="10">
        <v>112</v>
      </c>
      <c r="P562">
        <v>58.95</v>
      </c>
      <c r="Q562" t="s">
        <v>8324</v>
      </c>
      <c r="R562" t="s">
        <v>8327</v>
      </c>
      <c r="S562" s="14">
        <v>42572.61681712963</v>
      </c>
      <c r="T562" s="14">
        <v>42589.125</v>
      </c>
    </row>
    <row r="563" spans="1:20" ht="45" x14ac:dyDescent="0.25">
      <c r="A563">
        <v>3681</v>
      </c>
      <c r="B563" s="3" t="s">
        <v>3678</v>
      </c>
      <c r="C563" s="3" t="s">
        <v>7791</v>
      </c>
      <c r="D563" s="9">
        <v>1000</v>
      </c>
      <c r="E563" s="8">
        <v>1119</v>
      </c>
      <c r="F563" t="s">
        <v>8218</v>
      </c>
      <c r="G563" t="s">
        <v>8223</v>
      </c>
      <c r="H563" t="s">
        <v>8245</v>
      </c>
      <c r="I563">
        <v>1452872290</v>
      </c>
      <c r="J563">
        <v>1452008290</v>
      </c>
      <c r="K563" t="b">
        <v>0</v>
      </c>
      <c r="L563">
        <v>18</v>
      </c>
      <c r="M563" t="b">
        <v>1</v>
      </c>
      <c r="N563" t="s">
        <v>8269</v>
      </c>
      <c r="O563" s="10">
        <v>112</v>
      </c>
      <c r="P563">
        <v>62.17</v>
      </c>
      <c r="Q563" t="s">
        <v>8324</v>
      </c>
      <c r="R563" t="s">
        <v>8327</v>
      </c>
      <c r="S563" s="14">
        <v>42374.651504629626</v>
      </c>
      <c r="T563" s="14">
        <v>42384.651504629626</v>
      </c>
    </row>
    <row r="564" spans="1:20" ht="45" x14ac:dyDescent="0.25">
      <c r="A564">
        <v>3568</v>
      </c>
      <c r="B564" s="3" t="s">
        <v>3567</v>
      </c>
      <c r="C564" s="3" t="s">
        <v>7678</v>
      </c>
      <c r="D564" s="9">
        <v>1000</v>
      </c>
      <c r="E564" s="8">
        <v>1110</v>
      </c>
      <c r="F564" t="s">
        <v>8218</v>
      </c>
      <c r="G564" t="s">
        <v>8223</v>
      </c>
      <c r="H564" t="s">
        <v>8245</v>
      </c>
      <c r="I564">
        <v>1410975994</v>
      </c>
      <c r="J564">
        <v>1408383994</v>
      </c>
      <c r="K564" t="b">
        <v>0</v>
      </c>
      <c r="L564">
        <v>19</v>
      </c>
      <c r="M564" t="b">
        <v>1</v>
      </c>
      <c r="N564" t="s">
        <v>8269</v>
      </c>
      <c r="O564" s="10">
        <v>111</v>
      </c>
      <c r="P564">
        <v>58.42</v>
      </c>
      <c r="Q564" t="s">
        <v>8324</v>
      </c>
      <c r="R564" t="s">
        <v>8327</v>
      </c>
      <c r="S564" s="14">
        <v>41869.740671296298</v>
      </c>
      <c r="T564" s="14">
        <v>41899.740671296298</v>
      </c>
    </row>
    <row r="565" spans="1:20" ht="30" x14ac:dyDescent="0.25">
      <c r="A565">
        <v>3598</v>
      </c>
      <c r="B565" s="3" t="s">
        <v>3597</v>
      </c>
      <c r="C565" s="3" t="s">
        <v>7708</v>
      </c>
      <c r="D565" s="9">
        <v>1000</v>
      </c>
      <c r="E565" s="8">
        <v>1101</v>
      </c>
      <c r="F565" t="s">
        <v>8218</v>
      </c>
      <c r="G565" t="s">
        <v>8223</v>
      </c>
      <c r="H565" t="s">
        <v>8245</v>
      </c>
      <c r="I565">
        <v>1409720340</v>
      </c>
      <c r="J565">
        <v>1408129822</v>
      </c>
      <c r="K565" t="b">
        <v>0</v>
      </c>
      <c r="L565">
        <v>27</v>
      </c>
      <c r="M565" t="b">
        <v>1</v>
      </c>
      <c r="N565" t="s">
        <v>8269</v>
      </c>
      <c r="O565" s="10">
        <v>110</v>
      </c>
      <c r="P565">
        <v>40.78</v>
      </c>
      <c r="Q565" t="s">
        <v>8324</v>
      </c>
      <c r="R565" t="s">
        <v>8327</v>
      </c>
      <c r="S565" s="14">
        <v>41866.79886574074</v>
      </c>
      <c r="T565" s="14">
        <v>41885.207638888889</v>
      </c>
    </row>
    <row r="566" spans="1:20" ht="30" x14ac:dyDescent="0.25">
      <c r="A566">
        <v>3447</v>
      </c>
      <c r="B566" s="3" t="s">
        <v>3446</v>
      </c>
      <c r="C566" s="3" t="s">
        <v>7557</v>
      </c>
      <c r="D566" s="9">
        <v>1000</v>
      </c>
      <c r="E566" s="8">
        <v>1078</v>
      </c>
      <c r="F566" t="s">
        <v>8218</v>
      </c>
      <c r="G566" t="s">
        <v>8223</v>
      </c>
      <c r="H566" t="s">
        <v>8245</v>
      </c>
      <c r="I566">
        <v>1458332412</v>
      </c>
      <c r="J566">
        <v>1454448012</v>
      </c>
      <c r="K566" t="b">
        <v>0</v>
      </c>
      <c r="L566">
        <v>14</v>
      </c>
      <c r="M566" t="b">
        <v>1</v>
      </c>
      <c r="N566" t="s">
        <v>8269</v>
      </c>
      <c r="O566" s="10">
        <v>108</v>
      </c>
      <c r="P566">
        <v>77</v>
      </c>
      <c r="Q566" t="s">
        <v>8324</v>
      </c>
      <c r="R566" t="s">
        <v>8327</v>
      </c>
      <c r="S566" s="14">
        <v>42402.889027777783</v>
      </c>
      <c r="T566" s="14">
        <v>42447.847361111111</v>
      </c>
    </row>
    <row r="567" spans="1:20" ht="45" x14ac:dyDescent="0.25">
      <c r="A567">
        <v>3307</v>
      </c>
      <c r="B567" s="3" t="s">
        <v>3307</v>
      </c>
      <c r="C567" s="3" t="s">
        <v>7417</v>
      </c>
      <c r="D567" s="9">
        <v>1000</v>
      </c>
      <c r="E567" s="8">
        <v>1066.8</v>
      </c>
      <c r="F567" t="s">
        <v>8218</v>
      </c>
      <c r="G567" t="s">
        <v>8223</v>
      </c>
      <c r="H567" t="s">
        <v>8245</v>
      </c>
      <c r="I567">
        <v>1463275339</v>
      </c>
      <c r="J567">
        <v>1460683339</v>
      </c>
      <c r="K567" t="b">
        <v>0</v>
      </c>
      <c r="L567">
        <v>20</v>
      </c>
      <c r="M567" t="b">
        <v>1</v>
      </c>
      <c r="N567" t="s">
        <v>8269</v>
      </c>
      <c r="O567" s="10">
        <v>107</v>
      </c>
      <c r="P567">
        <v>53.34</v>
      </c>
      <c r="Q567" t="s">
        <v>8324</v>
      </c>
      <c r="R567" t="s">
        <v>8327</v>
      </c>
      <c r="S567" s="14">
        <v>42475.057164351849</v>
      </c>
      <c r="T567" s="14">
        <v>42505.057164351849</v>
      </c>
    </row>
    <row r="568" spans="1:20" ht="30" x14ac:dyDescent="0.25">
      <c r="A568">
        <v>3819</v>
      </c>
      <c r="B568" s="3" t="s">
        <v>3816</v>
      </c>
      <c r="C568" s="3" t="s">
        <v>7817</v>
      </c>
      <c r="D568" s="9">
        <v>1000</v>
      </c>
      <c r="E568" s="8">
        <v>1064</v>
      </c>
      <c r="F568" t="s">
        <v>8218</v>
      </c>
      <c r="G568" t="s">
        <v>8223</v>
      </c>
      <c r="H568" t="s">
        <v>8245</v>
      </c>
      <c r="I568">
        <v>1437166920</v>
      </c>
      <c r="J568">
        <v>1435554104</v>
      </c>
      <c r="K568" t="b">
        <v>0</v>
      </c>
      <c r="L568">
        <v>26</v>
      </c>
      <c r="M568" t="b">
        <v>1</v>
      </c>
      <c r="N568" t="s">
        <v>8269</v>
      </c>
      <c r="O568" s="10">
        <v>106</v>
      </c>
      <c r="P568">
        <v>40.92</v>
      </c>
      <c r="Q568" t="s">
        <v>8324</v>
      </c>
      <c r="R568" t="s">
        <v>8327</v>
      </c>
      <c r="S568" s="14">
        <v>42184.209537037037</v>
      </c>
      <c r="T568" s="14">
        <v>42202.876388888893</v>
      </c>
    </row>
    <row r="569" spans="1:20" ht="45" x14ac:dyDescent="0.25">
      <c r="A569">
        <v>3500</v>
      </c>
      <c r="B569" s="3" t="s">
        <v>3499</v>
      </c>
      <c r="C569" s="3" t="s">
        <v>7610</v>
      </c>
      <c r="D569" s="9">
        <v>1000</v>
      </c>
      <c r="E569" s="8">
        <v>1063</v>
      </c>
      <c r="F569" t="s">
        <v>8218</v>
      </c>
      <c r="G569" t="s">
        <v>8223</v>
      </c>
      <c r="H569" t="s">
        <v>8245</v>
      </c>
      <c r="I569">
        <v>1457326740</v>
      </c>
      <c r="J569">
        <v>1455919438</v>
      </c>
      <c r="K569" t="b">
        <v>0</v>
      </c>
      <c r="L569">
        <v>42</v>
      </c>
      <c r="M569" t="b">
        <v>1</v>
      </c>
      <c r="N569" t="s">
        <v>8269</v>
      </c>
      <c r="O569" s="10">
        <v>106</v>
      </c>
      <c r="P569">
        <v>25.31</v>
      </c>
      <c r="Q569" t="s">
        <v>8324</v>
      </c>
      <c r="R569" t="s">
        <v>8327</v>
      </c>
      <c r="S569" s="14">
        <v>42419.91942129629</v>
      </c>
      <c r="T569" s="14">
        <v>42436.207638888889</v>
      </c>
    </row>
    <row r="570" spans="1:20" ht="30" x14ac:dyDescent="0.25">
      <c r="A570">
        <v>3368</v>
      </c>
      <c r="B570" s="3" t="s">
        <v>3367</v>
      </c>
      <c r="C570" s="3" t="s">
        <v>7478</v>
      </c>
      <c r="D570" s="9">
        <v>1000</v>
      </c>
      <c r="E570" s="8">
        <v>1046</v>
      </c>
      <c r="F570" t="s">
        <v>8218</v>
      </c>
      <c r="G570" t="s">
        <v>8223</v>
      </c>
      <c r="H570" t="s">
        <v>8245</v>
      </c>
      <c r="I570">
        <v>1420088400</v>
      </c>
      <c r="J570">
        <v>1416977259</v>
      </c>
      <c r="K570" t="b">
        <v>0</v>
      </c>
      <c r="L570">
        <v>23</v>
      </c>
      <c r="M570" t="b">
        <v>1</v>
      </c>
      <c r="N570" t="s">
        <v>8269</v>
      </c>
      <c r="O570" s="10">
        <v>105</v>
      </c>
      <c r="P570">
        <v>45.48</v>
      </c>
      <c r="Q570" t="s">
        <v>8324</v>
      </c>
      <c r="R570" t="s">
        <v>8327</v>
      </c>
      <c r="S570" s="14">
        <v>41969.199756944443</v>
      </c>
      <c r="T570" s="14">
        <v>42005.208333333328</v>
      </c>
    </row>
    <row r="571" spans="1:20" ht="30" x14ac:dyDescent="0.25">
      <c r="A571">
        <v>3372</v>
      </c>
      <c r="B571" s="3" t="s">
        <v>3371</v>
      </c>
      <c r="C571" s="3" t="s">
        <v>7482</v>
      </c>
      <c r="D571" s="9">
        <v>1000</v>
      </c>
      <c r="E571" s="8">
        <v>1035</v>
      </c>
      <c r="F571" t="s">
        <v>8218</v>
      </c>
      <c r="G571" t="s">
        <v>8223</v>
      </c>
      <c r="H571" t="s">
        <v>8245</v>
      </c>
      <c r="I571">
        <v>1408942740</v>
      </c>
      <c r="J571">
        <v>1407157756</v>
      </c>
      <c r="K571" t="b">
        <v>0</v>
      </c>
      <c r="L571">
        <v>27</v>
      </c>
      <c r="M571" t="b">
        <v>1</v>
      </c>
      <c r="N571" t="s">
        <v>8269</v>
      </c>
      <c r="O571" s="10">
        <v>104</v>
      </c>
      <c r="P571">
        <v>38.33</v>
      </c>
      <c r="Q571" t="s">
        <v>8324</v>
      </c>
      <c r="R571" t="s">
        <v>8327</v>
      </c>
      <c r="S571" s="14">
        <v>41855.548101851848</v>
      </c>
      <c r="T571" s="14">
        <v>41876.207638888889</v>
      </c>
    </row>
    <row r="572" spans="1:20" ht="45" x14ac:dyDescent="0.25">
      <c r="A572">
        <v>3668</v>
      </c>
      <c r="B572" s="3" t="s">
        <v>3665</v>
      </c>
      <c r="C572" s="3" t="s">
        <v>7778</v>
      </c>
      <c r="D572" s="9">
        <v>1000</v>
      </c>
      <c r="E572" s="8">
        <v>1035</v>
      </c>
      <c r="F572" t="s">
        <v>8218</v>
      </c>
      <c r="G572" t="s">
        <v>8223</v>
      </c>
      <c r="H572" t="s">
        <v>8245</v>
      </c>
      <c r="I572">
        <v>1437676380</v>
      </c>
      <c r="J572">
        <v>1435670452</v>
      </c>
      <c r="K572" t="b">
        <v>0</v>
      </c>
      <c r="L572">
        <v>28</v>
      </c>
      <c r="M572" t="b">
        <v>1</v>
      </c>
      <c r="N572" t="s">
        <v>8269</v>
      </c>
      <c r="O572" s="10">
        <v>104</v>
      </c>
      <c r="P572">
        <v>36.96</v>
      </c>
      <c r="Q572" t="s">
        <v>8324</v>
      </c>
      <c r="R572" t="s">
        <v>8327</v>
      </c>
      <c r="S572" s="14">
        <v>42185.556157407409</v>
      </c>
      <c r="T572" s="14">
        <v>42208.772916666669</v>
      </c>
    </row>
    <row r="573" spans="1:20" ht="30" x14ac:dyDescent="0.25">
      <c r="A573">
        <v>3622</v>
      </c>
      <c r="B573" s="3" t="s">
        <v>3620</v>
      </c>
      <c r="C573" s="3" t="s">
        <v>7732</v>
      </c>
      <c r="D573" s="9">
        <v>1000</v>
      </c>
      <c r="E573" s="8">
        <v>1000.99</v>
      </c>
      <c r="F573" t="s">
        <v>8218</v>
      </c>
      <c r="G573" t="s">
        <v>8223</v>
      </c>
      <c r="H573" t="s">
        <v>8245</v>
      </c>
      <c r="I573">
        <v>1411874580</v>
      </c>
      <c r="J573">
        <v>1409030371</v>
      </c>
      <c r="K573" t="b">
        <v>0</v>
      </c>
      <c r="L573">
        <v>21</v>
      </c>
      <c r="M573" t="b">
        <v>1</v>
      </c>
      <c r="N573" t="s">
        <v>8269</v>
      </c>
      <c r="O573" s="10">
        <v>100</v>
      </c>
      <c r="P573">
        <v>47.67</v>
      </c>
      <c r="Q573" t="s">
        <v>8324</v>
      </c>
      <c r="R573" t="s">
        <v>8327</v>
      </c>
      <c r="S573" s="14">
        <v>41877.221886574072</v>
      </c>
      <c r="T573" s="14">
        <v>41910.140972222223</v>
      </c>
    </row>
    <row r="574" spans="1:20" ht="45" x14ac:dyDescent="0.25">
      <c r="A574">
        <v>3504</v>
      </c>
      <c r="B574" s="3" t="s">
        <v>3503</v>
      </c>
      <c r="C574" s="3" t="s">
        <v>7614</v>
      </c>
      <c r="D574" s="9">
        <v>1000</v>
      </c>
      <c r="E574" s="8">
        <v>1000</v>
      </c>
      <c r="F574" t="s">
        <v>8218</v>
      </c>
      <c r="G574" t="s">
        <v>8223</v>
      </c>
      <c r="H574" t="s">
        <v>8245</v>
      </c>
      <c r="I574">
        <v>1447959491</v>
      </c>
      <c r="J574">
        <v>1445363891</v>
      </c>
      <c r="K574" t="b">
        <v>0</v>
      </c>
      <c r="L574">
        <v>8</v>
      </c>
      <c r="M574" t="b">
        <v>1</v>
      </c>
      <c r="N574" t="s">
        <v>8269</v>
      </c>
      <c r="O574" s="10">
        <v>100</v>
      </c>
      <c r="P574">
        <v>125</v>
      </c>
      <c r="Q574" t="s">
        <v>8324</v>
      </c>
      <c r="R574" t="s">
        <v>8327</v>
      </c>
      <c r="S574" s="14">
        <v>42297.748738425929</v>
      </c>
      <c r="T574" s="14">
        <v>42327.790405092594</v>
      </c>
    </row>
    <row r="575" spans="1:20" ht="30" x14ac:dyDescent="0.25">
      <c r="A575">
        <v>3972</v>
      </c>
      <c r="B575" s="3" t="s">
        <v>3969</v>
      </c>
      <c r="C575" s="3" t="s">
        <v>8079</v>
      </c>
      <c r="D575" s="9">
        <v>1000</v>
      </c>
      <c r="E575" s="8">
        <v>211</v>
      </c>
      <c r="F575" t="s">
        <v>8220</v>
      </c>
      <c r="G575" t="s">
        <v>8223</v>
      </c>
      <c r="H575" t="s">
        <v>8245</v>
      </c>
      <c r="I575">
        <v>1423186634</v>
      </c>
      <c r="J575">
        <v>1418002634</v>
      </c>
      <c r="K575" t="b">
        <v>0</v>
      </c>
      <c r="L575">
        <v>8</v>
      </c>
      <c r="M575" t="b">
        <v>0</v>
      </c>
      <c r="N575" t="s">
        <v>8269</v>
      </c>
      <c r="O575" s="10">
        <v>21</v>
      </c>
      <c r="P575">
        <v>26.38</v>
      </c>
      <c r="Q575" t="s">
        <v>8324</v>
      </c>
      <c r="R575" t="s">
        <v>8327</v>
      </c>
      <c r="S575" s="14">
        <v>41981.067523148144</v>
      </c>
      <c r="T575" s="14">
        <v>42041.067523148144</v>
      </c>
    </row>
    <row r="576" spans="1:20" ht="30" x14ac:dyDescent="0.25">
      <c r="A576">
        <v>4070</v>
      </c>
      <c r="B576" s="3" t="s">
        <v>4066</v>
      </c>
      <c r="C576" s="3" t="s">
        <v>8173</v>
      </c>
      <c r="D576" s="9">
        <v>1000</v>
      </c>
      <c r="E576" s="8">
        <v>165</v>
      </c>
      <c r="F576" t="s">
        <v>8220</v>
      </c>
      <c r="G576" t="s">
        <v>8223</v>
      </c>
      <c r="H576" t="s">
        <v>8245</v>
      </c>
      <c r="I576">
        <v>1425178800</v>
      </c>
      <c r="J576">
        <v>1422374420</v>
      </c>
      <c r="K576" t="b">
        <v>0</v>
      </c>
      <c r="L576">
        <v>6</v>
      </c>
      <c r="M576" t="b">
        <v>0</v>
      </c>
      <c r="N576" t="s">
        <v>8269</v>
      </c>
      <c r="O576" s="10">
        <v>17</v>
      </c>
      <c r="P576">
        <v>27.5</v>
      </c>
      <c r="Q576" t="s">
        <v>8324</v>
      </c>
      <c r="R576" t="s">
        <v>8327</v>
      </c>
      <c r="S576" s="14">
        <v>42031.666898148149</v>
      </c>
      <c r="T576" s="14">
        <v>42064.125</v>
      </c>
    </row>
    <row r="577" spans="1:20" ht="45" x14ac:dyDescent="0.25">
      <c r="A577">
        <v>3907</v>
      </c>
      <c r="B577" s="3" t="s">
        <v>3904</v>
      </c>
      <c r="C577" s="3" t="s">
        <v>8015</v>
      </c>
      <c r="D577" s="9">
        <v>1000</v>
      </c>
      <c r="E577" s="8">
        <v>153</v>
      </c>
      <c r="F577" t="s">
        <v>8220</v>
      </c>
      <c r="G577" t="s">
        <v>8223</v>
      </c>
      <c r="H577" t="s">
        <v>8245</v>
      </c>
      <c r="I577">
        <v>1414354080</v>
      </c>
      <c r="J577">
        <v>1411587606</v>
      </c>
      <c r="K577" t="b">
        <v>0</v>
      </c>
      <c r="L577">
        <v>4</v>
      </c>
      <c r="M577" t="b">
        <v>0</v>
      </c>
      <c r="N577" t="s">
        <v>8269</v>
      </c>
      <c r="O577" s="10">
        <v>15</v>
      </c>
      <c r="P577">
        <v>38.25</v>
      </c>
      <c r="Q577" t="s">
        <v>8324</v>
      </c>
      <c r="R577" t="s">
        <v>8327</v>
      </c>
      <c r="S577" s="14">
        <v>41906.819513888891</v>
      </c>
      <c r="T577" s="14">
        <v>41938.838888888888</v>
      </c>
    </row>
    <row r="578" spans="1:20" ht="45" x14ac:dyDescent="0.25">
      <c r="A578">
        <v>3730</v>
      </c>
      <c r="B578" s="3" t="s">
        <v>3727</v>
      </c>
      <c r="C578" s="3" t="s">
        <v>7840</v>
      </c>
      <c r="D578" s="9">
        <v>1000</v>
      </c>
      <c r="E578" s="8">
        <v>100</v>
      </c>
      <c r="F578" t="s">
        <v>8220</v>
      </c>
      <c r="G578" t="s">
        <v>8223</v>
      </c>
      <c r="H578" t="s">
        <v>8245</v>
      </c>
      <c r="I578">
        <v>1439828159</v>
      </c>
      <c r="J578">
        <v>1437236159</v>
      </c>
      <c r="K578" t="b">
        <v>0</v>
      </c>
      <c r="L578">
        <v>1</v>
      </c>
      <c r="M578" t="b">
        <v>0</v>
      </c>
      <c r="N578" t="s">
        <v>8269</v>
      </c>
      <c r="O578" s="10">
        <v>10</v>
      </c>
      <c r="P578">
        <v>100</v>
      </c>
      <c r="Q578" t="s">
        <v>8324</v>
      </c>
      <c r="R578" t="s">
        <v>8327</v>
      </c>
      <c r="S578" s="14">
        <v>42203.677766203706</v>
      </c>
      <c r="T578" s="14">
        <v>42233.677766203706</v>
      </c>
    </row>
    <row r="579" spans="1:20" ht="45" x14ac:dyDescent="0.25">
      <c r="A579">
        <v>4103</v>
      </c>
      <c r="B579" s="3" t="s">
        <v>4099</v>
      </c>
      <c r="C579" s="3" t="s">
        <v>8206</v>
      </c>
      <c r="D579" s="9">
        <v>1000</v>
      </c>
      <c r="E579" s="8">
        <v>100</v>
      </c>
      <c r="F579" t="s">
        <v>8220</v>
      </c>
      <c r="G579" t="s">
        <v>8223</v>
      </c>
      <c r="H579" t="s">
        <v>8245</v>
      </c>
      <c r="I579">
        <v>1440613920</v>
      </c>
      <c r="J579">
        <v>1435953566</v>
      </c>
      <c r="K579" t="b">
        <v>0</v>
      </c>
      <c r="L579">
        <v>6</v>
      </c>
      <c r="M579" t="b">
        <v>0</v>
      </c>
      <c r="N579" t="s">
        <v>8269</v>
      </c>
      <c r="O579" s="10">
        <v>10</v>
      </c>
      <c r="P579">
        <v>16.670000000000002</v>
      </c>
      <c r="Q579" t="s">
        <v>8324</v>
      </c>
      <c r="R579" t="s">
        <v>8327</v>
      </c>
      <c r="S579" s="14">
        <v>42188.83293981482</v>
      </c>
      <c r="T579" s="14">
        <v>42242.772222222222</v>
      </c>
    </row>
    <row r="580" spans="1:20" ht="45" x14ac:dyDescent="0.25">
      <c r="A580">
        <v>3895</v>
      </c>
      <c r="B580" s="3" t="s">
        <v>3892</v>
      </c>
      <c r="C580" s="3" t="s">
        <v>8003</v>
      </c>
      <c r="D580" s="9">
        <v>1000</v>
      </c>
      <c r="E580" s="8">
        <v>50</v>
      </c>
      <c r="F580" t="s">
        <v>8220</v>
      </c>
      <c r="G580" t="s">
        <v>8223</v>
      </c>
      <c r="H580" t="s">
        <v>8245</v>
      </c>
      <c r="I580">
        <v>1425103218</v>
      </c>
      <c r="J580">
        <v>1422424818</v>
      </c>
      <c r="K580" t="b">
        <v>0</v>
      </c>
      <c r="L580">
        <v>1</v>
      </c>
      <c r="M580" t="b">
        <v>0</v>
      </c>
      <c r="N580" t="s">
        <v>8269</v>
      </c>
      <c r="O580" s="10">
        <v>5</v>
      </c>
      <c r="P580">
        <v>50</v>
      </c>
      <c r="Q580" t="s">
        <v>8324</v>
      </c>
      <c r="R580" t="s">
        <v>8327</v>
      </c>
      <c r="S580" s="14">
        <v>42032.250208333338</v>
      </c>
      <c r="T580" s="14">
        <v>42063.250208333338</v>
      </c>
    </row>
    <row r="581" spans="1:20" ht="45" x14ac:dyDescent="0.25">
      <c r="A581">
        <v>4086</v>
      </c>
      <c r="B581" s="3" t="s">
        <v>4082</v>
      </c>
      <c r="C581" s="3" t="s">
        <v>8189</v>
      </c>
      <c r="D581" s="9">
        <v>1000</v>
      </c>
      <c r="E581" s="8">
        <v>47</v>
      </c>
      <c r="F581" t="s">
        <v>8220</v>
      </c>
      <c r="G581" t="s">
        <v>8223</v>
      </c>
      <c r="H581" t="s">
        <v>8245</v>
      </c>
      <c r="I581">
        <v>1448078400</v>
      </c>
      <c r="J581">
        <v>1445985299</v>
      </c>
      <c r="K581" t="b">
        <v>0</v>
      </c>
      <c r="L581">
        <v>5</v>
      </c>
      <c r="M581" t="b">
        <v>0</v>
      </c>
      <c r="N581" t="s">
        <v>8269</v>
      </c>
      <c r="O581" s="10">
        <v>5</v>
      </c>
      <c r="P581">
        <v>9.4</v>
      </c>
      <c r="Q581" t="s">
        <v>8324</v>
      </c>
      <c r="R581" t="s">
        <v>8327</v>
      </c>
      <c r="S581" s="14">
        <v>42304.940960648149</v>
      </c>
      <c r="T581" s="14">
        <v>42329.166666666672</v>
      </c>
    </row>
    <row r="582" spans="1:20" ht="30" x14ac:dyDescent="0.25">
      <c r="A582">
        <v>3850</v>
      </c>
      <c r="B582" s="3" t="s">
        <v>3847</v>
      </c>
      <c r="C582" s="3" t="s">
        <v>7959</v>
      </c>
      <c r="D582" s="9">
        <v>1000</v>
      </c>
      <c r="E582" s="8">
        <v>38</v>
      </c>
      <c r="F582" t="s">
        <v>8220</v>
      </c>
      <c r="G582" t="s">
        <v>8223</v>
      </c>
      <c r="H582" t="s">
        <v>8245</v>
      </c>
      <c r="I582">
        <v>1420081143</v>
      </c>
      <c r="J582">
        <v>1417489143</v>
      </c>
      <c r="K582" t="b">
        <v>1</v>
      </c>
      <c r="L582">
        <v>4</v>
      </c>
      <c r="M582" t="b">
        <v>0</v>
      </c>
      <c r="N582" t="s">
        <v>8269</v>
      </c>
      <c r="O582" s="10">
        <v>4</v>
      </c>
      <c r="P582">
        <v>9.5</v>
      </c>
      <c r="Q582" t="s">
        <v>8324</v>
      </c>
      <c r="R582" t="s">
        <v>8327</v>
      </c>
      <c r="S582" s="14">
        <v>41975.124340277776</v>
      </c>
      <c r="T582" s="14">
        <v>42005.124340277776</v>
      </c>
    </row>
    <row r="583" spans="1:20" ht="30" x14ac:dyDescent="0.25">
      <c r="A583">
        <v>4090</v>
      </c>
      <c r="B583" s="3" t="s">
        <v>4086</v>
      </c>
      <c r="C583" s="3" t="s">
        <v>8193</v>
      </c>
      <c r="D583" s="9">
        <v>1000</v>
      </c>
      <c r="E583" s="8">
        <v>32</v>
      </c>
      <c r="F583" t="s">
        <v>8220</v>
      </c>
      <c r="G583" t="s">
        <v>8223</v>
      </c>
      <c r="H583" t="s">
        <v>8245</v>
      </c>
      <c r="I583">
        <v>1438959600</v>
      </c>
      <c r="J583">
        <v>1437754137</v>
      </c>
      <c r="K583" t="b">
        <v>0</v>
      </c>
      <c r="L583">
        <v>3</v>
      </c>
      <c r="M583" t="b">
        <v>0</v>
      </c>
      <c r="N583" t="s">
        <v>8269</v>
      </c>
      <c r="O583" s="10">
        <v>3</v>
      </c>
      <c r="P583">
        <v>10.67</v>
      </c>
      <c r="Q583" t="s">
        <v>8324</v>
      </c>
      <c r="R583" t="s">
        <v>8327</v>
      </c>
      <c r="S583" s="14">
        <v>42209.67288194444</v>
      </c>
      <c r="T583" s="14">
        <v>42223.625</v>
      </c>
    </row>
    <row r="584" spans="1:20" ht="45" x14ac:dyDescent="0.25">
      <c r="A584">
        <v>3855</v>
      </c>
      <c r="B584" s="3" t="s">
        <v>3852</v>
      </c>
      <c r="C584" s="3" t="s">
        <v>7964</v>
      </c>
      <c r="D584" s="9">
        <v>1000</v>
      </c>
      <c r="E584" s="8">
        <v>25</v>
      </c>
      <c r="F584" t="s">
        <v>8220</v>
      </c>
      <c r="G584" t="s">
        <v>8223</v>
      </c>
      <c r="H584" t="s">
        <v>8245</v>
      </c>
      <c r="I584">
        <v>1427408271</v>
      </c>
      <c r="J584">
        <v>1424819871</v>
      </c>
      <c r="K584" t="b">
        <v>0</v>
      </c>
      <c r="L584">
        <v>1</v>
      </c>
      <c r="M584" t="b">
        <v>0</v>
      </c>
      <c r="N584" t="s">
        <v>8269</v>
      </c>
      <c r="O584" s="10">
        <v>3</v>
      </c>
      <c r="P584">
        <v>25</v>
      </c>
      <c r="Q584" t="s">
        <v>8324</v>
      </c>
      <c r="R584" t="s">
        <v>8327</v>
      </c>
      <c r="S584" s="14">
        <v>42059.970729166671</v>
      </c>
      <c r="T584" s="14">
        <v>42089.929062499999</v>
      </c>
    </row>
    <row r="585" spans="1:20" ht="45" x14ac:dyDescent="0.25">
      <c r="A585">
        <v>3892</v>
      </c>
      <c r="B585" s="3" t="s">
        <v>3889</v>
      </c>
      <c r="C585" s="3" t="s">
        <v>8000</v>
      </c>
      <c r="D585" s="9">
        <v>1000</v>
      </c>
      <c r="E585" s="8">
        <v>0</v>
      </c>
      <c r="F585" t="s">
        <v>8220</v>
      </c>
      <c r="G585" t="s">
        <v>8223</v>
      </c>
      <c r="H585" t="s">
        <v>8245</v>
      </c>
      <c r="I585">
        <v>1408863600</v>
      </c>
      <c r="J585">
        <v>1408203557</v>
      </c>
      <c r="K585" t="b">
        <v>0</v>
      </c>
      <c r="L585" t="s">
        <v>8308</v>
      </c>
      <c r="M585" t="b">
        <v>0</v>
      </c>
      <c r="N585" t="s">
        <v>8269</v>
      </c>
      <c r="O585" s="10">
        <v>0</v>
      </c>
      <c r="P585">
        <v>0</v>
      </c>
      <c r="Q585" t="s">
        <v>8324</v>
      </c>
      <c r="R585" t="s">
        <v>8327</v>
      </c>
      <c r="S585" s="14">
        <v>41867.652280092596</v>
      </c>
      <c r="T585" s="14">
        <v>41875.291666666664</v>
      </c>
    </row>
    <row r="586" spans="1:20" ht="45" x14ac:dyDescent="0.25">
      <c r="A586">
        <v>3458</v>
      </c>
      <c r="B586" s="3" t="s">
        <v>3457</v>
      </c>
      <c r="C586" s="3" t="s">
        <v>7568</v>
      </c>
      <c r="D586" s="9">
        <v>978</v>
      </c>
      <c r="E586" s="8">
        <v>1216</v>
      </c>
      <c r="F586" t="s">
        <v>8218</v>
      </c>
      <c r="G586" t="s">
        <v>8223</v>
      </c>
      <c r="H586" t="s">
        <v>8245</v>
      </c>
      <c r="I586">
        <v>1422937620</v>
      </c>
      <c r="J586">
        <v>1420606303</v>
      </c>
      <c r="K586" t="b">
        <v>0</v>
      </c>
      <c r="L586">
        <v>27</v>
      </c>
      <c r="M586" t="b">
        <v>1</v>
      </c>
      <c r="N586" t="s">
        <v>8269</v>
      </c>
      <c r="O586" s="10">
        <v>124</v>
      </c>
      <c r="P586">
        <v>45.04</v>
      </c>
      <c r="Q586" t="s">
        <v>8324</v>
      </c>
      <c r="R586" t="s">
        <v>8327</v>
      </c>
      <c r="S586" s="14">
        <v>42011.202581018515</v>
      </c>
      <c r="T586" s="14">
        <v>42038.185416666667</v>
      </c>
    </row>
    <row r="587" spans="1:20" ht="45" x14ac:dyDescent="0.25">
      <c r="A587">
        <v>3532</v>
      </c>
      <c r="B587" s="3" t="s">
        <v>3531</v>
      </c>
      <c r="C587" s="3" t="s">
        <v>7642</v>
      </c>
      <c r="D587" s="9">
        <v>960</v>
      </c>
      <c r="E587" s="8">
        <v>1142</v>
      </c>
      <c r="F587" t="s">
        <v>8218</v>
      </c>
      <c r="G587" t="s">
        <v>8223</v>
      </c>
      <c r="H587" t="s">
        <v>8245</v>
      </c>
      <c r="I587">
        <v>1411012740</v>
      </c>
      <c r="J587">
        <v>1409667827</v>
      </c>
      <c r="K587" t="b">
        <v>0</v>
      </c>
      <c r="L587">
        <v>27</v>
      </c>
      <c r="M587" t="b">
        <v>1</v>
      </c>
      <c r="N587" t="s">
        <v>8269</v>
      </c>
      <c r="O587" s="10">
        <v>119</v>
      </c>
      <c r="P587">
        <v>42.3</v>
      </c>
      <c r="Q587" t="s">
        <v>8324</v>
      </c>
      <c r="R587" t="s">
        <v>8327</v>
      </c>
      <c r="S587" s="14">
        <v>41884.599849537037</v>
      </c>
      <c r="T587" s="14">
        <v>41900.165972222225</v>
      </c>
    </row>
    <row r="588" spans="1:20" ht="45" x14ac:dyDescent="0.25">
      <c r="A588">
        <v>3565</v>
      </c>
      <c r="B588" s="3" t="s">
        <v>3564</v>
      </c>
      <c r="C588" s="3" t="s">
        <v>7675</v>
      </c>
      <c r="D588" s="9">
        <v>900</v>
      </c>
      <c r="E588" s="8">
        <v>1175</v>
      </c>
      <c r="F588" t="s">
        <v>8218</v>
      </c>
      <c r="G588" t="s">
        <v>8223</v>
      </c>
      <c r="H588" t="s">
        <v>8245</v>
      </c>
      <c r="I588">
        <v>1420048208</v>
      </c>
      <c r="J588">
        <v>1417456208</v>
      </c>
      <c r="K588" t="b">
        <v>0</v>
      </c>
      <c r="L588">
        <v>12</v>
      </c>
      <c r="M588" t="b">
        <v>1</v>
      </c>
      <c r="N588" t="s">
        <v>8269</v>
      </c>
      <c r="O588" s="10">
        <v>131</v>
      </c>
      <c r="P588">
        <v>97.92</v>
      </c>
      <c r="Q588" t="s">
        <v>8324</v>
      </c>
      <c r="R588" t="s">
        <v>8327</v>
      </c>
      <c r="S588" s="14">
        <v>41974.743148148147</v>
      </c>
      <c r="T588" s="14">
        <v>42004.743148148147</v>
      </c>
    </row>
    <row r="589" spans="1:20" ht="45" x14ac:dyDescent="0.25">
      <c r="A589">
        <v>3580</v>
      </c>
      <c r="B589" s="3" t="s">
        <v>3579</v>
      </c>
      <c r="C589" s="3" t="s">
        <v>7690</v>
      </c>
      <c r="D589" s="9">
        <v>900</v>
      </c>
      <c r="E589" s="8">
        <v>1025</v>
      </c>
      <c r="F589" t="s">
        <v>8218</v>
      </c>
      <c r="G589" t="s">
        <v>8223</v>
      </c>
      <c r="H589" t="s">
        <v>8245</v>
      </c>
      <c r="I589">
        <v>1425185940</v>
      </c>
      <c r="J589">
        <v>1421900022</v>
      </c>
      <c r="K589" t="b">
        <v>0</v>
      </c>
      <c r="L589">
        <v>27</v>
      </c>
      <c r="M589" t="b">
        <v>1</v>
      </c>
      <c r="N589" t="s">
        <v>8269</v>
      </c>
      <c r="O589" s="10">
        <v>114</v>
      </c>
      <c r="P589">
        <v>37.96</v>
      </c>
      <c r="Q589" t="s">
        <v>8324</v>
      </c>
      <c r="R589" t="s">
        <v>8327</v>
      </c>
      <c r="S589" s="14">
        <v>42026.176180555558</v>
      </c>
      <c r="T589" s="14">
        <v>42064.207638888889</v>
      </c>
    </row>
    <row r="590" spans="1:20" ht="45" x14ac:dyDescent="0.25">
      <c r="A590">
        <v>3510</v>
      </c>
      <c r="B590" s="3" t="s">
        <v>3509</v>
      </c>
      <c r="C590" s="3" t="s">
        <v>7620</v>
      </c>
      <c r="D590" s="9">
        <v>900</v>
      </c>
      <c r="E590" s="8">
        <v>905</v>
      </c>
      <c r="F590" t="s">
        <v>8218</v>
      </c>
      <c r="G590" t="s">
        <v>8223</v>
      </c>
      <c r="H590" t="s">
        <v>8245</v>
      </c>
      <c r="I590">
        <v>1404312846</v>
      </c>
      <c r="J590">
        <v>1402584846</v>
      </c>
      <c r="K590" t="b">
        <v>0</v>
      </c>
      <c r="L590">
        <v>15</v>
      </c>
      <c r="M590" t="b">
        <v>1</v>
      </c>
      <c r="N590" t="s">
        <v>8269</v>
      </c>
      <c r="O590" s="10">
        <v>101</v>
      </c>
      <c r="P590">
        <v>60.33</v>
      </c>
      <c r="Q590" t="s">
        <v>8324</v>
      </c>
      <c r="R590" t="s">
        <v>8327</v>
      </c>
      <c r="S590" s="14">
        <v>41802.62090277778</v>
      </c>
      <c r="T590" s="14">
        <v>41822.62090277778</v>
      </c>
    </row>
    <row r="591" spans="1:20" ht="45" x14ac:dyDescent="0.25">
      <c r="A591">
        <v>3726</v>
      </c>
      <c r="B591" s="3" t="s">
        <v>3723</v>
      </c>
      <c r="C591" s="3" t="s">
        <v>7836</v>
      </c>
      <c r="D591" s="9">
        <v>850</v>
      </c>
      <c r="E591" s="8">
        <v>2879</v>
      </c>
      <c r="F591" t="s">
        <v>8218</v>
      </c>
      <c r="G591" t="s">
        <v>8223</v>
      </c>
      <c r="H591" t="s">
        <v>8245</v>
      </c>
      <c r="I591">
        <v>1461963600</v>
      </c>
      <c r="J591">
        <v>1459567371</v>
      </c>
      <c r="K591" t="b">
        <v>0</v>
      </c>
      <c r="L591">
        <v>46</v>
      </c>
      <c r="M591" t="b">
        <v>1</v>
      </c>
      <c r="N591" t="s">
        <v>8269</v>
      </c>
      <c r="O591" s="10">
        <v>339</v>
      </c>
      <c r="P591">
        <v>62.59</v>
      </c>
      <c r="Q591" t="s">
        <v>8324</v>
      </c>
      <c r="R591" t="s">
        <v>8327</v>
      </c>
      <c r="S591" s="14">
        <v>42462.140868055561</v>
      </c>
      <c r="T591" s="14">
        <v>42489.875</v>
      </c>
    </row>
    <row r="592" spans="1:20" ht="45" x14ac:dyDescent="0.25">
      <c r="A592">
        <v>3449</v>
      </c>
      <c r="B592" s="3" t="s">
        <v>3448</v>
      </c>
      <c r="C592" s="3" t="s">
        <v>7559</v>
      </c>
      <c r="D592" s="9">
        <v>800</v>
      </c>
      <c r="E592" s="8">
        <v>1365</v>
      </c>
      <c r="F592" t="s">
        <v>8218</v>
      </c>
      <c r="G592" t="s">
        <v>8223</v>
      </c>
      <c r="H592" t="s">
        <v>8245</v>
      </c>
      <c r="I592">
        <v>1468036800</v>
      </c>
      <c r="J592">
        <v>1465607738</v>
      </c>
      <c r="K592" t="b">
        <v>0</v>
      </c>
      <c r="L592">
        <v>20</v>
      </c>
      <c r="M592" t="b">
        <v>1</v>
      </c>
      <c r="N592" t="s">
        <v>8269</v>
      </c>
      <c r="O592" s="10">
        <v>171</v>
      </c>
      <c r="P592">
        <v>68.25</v>
      </c>
      <c r="Q592" t="s">
        <v>8324</v>
      </c>
      <c r="R592" t="s">
        <v>8327</v>
      </c>
      <c r="S592" s="14">
        <v>42532.052523148144</v>
      </c>
      <c r="T592" s="14">
        <v>42560.166666666672</v>
      </c>
    </row>
    <row r="593" spans="1:20" ht="45" x14ac:dyDescent="0.25">
      <c r="A593">
        <v>3716</v>
      </c>
      <c r="B593" s="3" t="s">
        <v>3713</v>
      </c>
      <c r="C593" s="3" t="s">
        <v>7826</v>
      </c>
      <c r="D593" s="9">
        <v>800</v>
      </c>
      <c r="E593" s="8">
        <v>1246</v>
      </c>
      <c r="F593" t="s">
        <v>8218</v>
      </c>
      <c r="G593" t="s">
        <v>8223</v>
      </c>
      <c r="H593" t="s">
        <v>8245</v>
      </c>
      <c r="I593">
        <v>1453411109</v>
      </c>
      <c r="J593">
        <v>1450819109</v>
      </c>
      <c r="K593" t="b">
        <v>0</v>
      </c>
      <c r="L593">
        <v>24</v>
      </c>
      <c r="M593" t="b">
        <v>1</v>
      </c>
      <c r="N593" t="s">
        <v>8269</v>
      </c>
      <c r="O593" s="10">
        <v>156</v>
      </c>
      <c r="P593">
        <v>51.92</v>
      </c>
      <c r="Q593" t="s">
        <v>8324</v>
      </c>
      <c r="R593" t="s">
        <v>8327</v>
      </c>
      <c r="S593" s="14">
        <v>42360.887835648144</v>
      </c>
      <c r="T593" s="14">
        <v>42390.887835648144</v>
      </c>
    </row>
    <row r="594" spans="1:20" ht="45" x14ac:dyDescent="0.25">
      <c r="A594">
        <v>3676</v>
      </c>
      <c r="B594" s="3" t="s">
        <v>3673</v>
      </c>
      <c r="C594" s="3" t="s">
        <v>7786</v>
      </c>
      <c r="D594" s="9">
        <v>800</v>
      </c>
      <c r="E594" s="8">
        <v>1030</v>
      </c>
      <c r="F594" t="s">
        <v>8218</v>
      </c>
      <c r="G594" t="s">
        <v>8223</v>
      </c>
      <c r="H594" t="s">
        <v>8245</v>
      </c>
      <c r="I594">
        <v>1410550484</v>
      </c>
      <c r="J594">
        <v>1408995284</v>
      </c>
      <c r="K594" t="b">
        <v>0</v>
      </c>
      <c r="L594">
        <v>16</v>
      </c>
      <c r="M594" t="b">
        <v>1</v>
      </c>
      <c r="N594" t="s">
        <v>8269</v>
      </c>
      <c r="O594" s="10">
        <v>129</v>
      </c>
      <c r="P594">
        <v>64.38</v>
      </c>
      <c r="Q594" t="s">
        <v>8324</v>
      </c>
      <c r="R594" t="s">
        <v>8327</v>
      </c>
      <c r="S594" s="14">
        <v>41876.815787037034</v>
      </c>
      <c r="T594" s="14">
        <v>41894.815787037034</v>
      </c>
    </row>
    <row r="595" spans="1:20" ht="30" x14ac:dyDescent="0.25">
      <c r="A595">
        <v>3836</v>
      </c>
      <c r="B595" s="3" t="s">
        <v>3833</v>
      </c>
      <c r="C595" s="3" t="s">
        <v>7945</v>
      </c>
      <c r="D595" s="9">
        <v>800</v>
      </c>
      <c r="E595" s="8">
        <v>900</v>
      </c>
      <c r="F595" t="s">
        <v>8218</v>
      </c>
      <c r="G595" t="s">
        <v>8223</v>
      </c>
      <c r="H595" t="s">
        <v>8245</v>
      </c>
      <c r="I595">
        <v>1470197340</v>
      </c>
      <c r="J595">
        <v>1467497652</v>
      </c>
      <c r="K595" t="b">
        <v>0</v>
      </c>
      <c r="L595">
        <v>14</v>
      </c>
      <c r="M595" t="b">
        <v>1</v>
      </c>
      <c r="N595" t="s">
        <v>8269</v>
      </c>
      <c r="O595" s="10">
        <v>113</v>
      </c>
      <c r="P595">
        <v>64.290000000000006</v>
      </c>
      <c r="Q595" t="s">
        <v>8324</v>
      </c>
      <c r="R595" t="s">
        <v>8327</v>
      </c>
      <c r="S595" s="14">
        <v>42553.926527777774</v>
      </c>
      <c r="T595" s="14">
        <v>42585.172916666663</v>
      </c>
    </row>
    <row r="596" spans="1:20" ht="45" x14ac:dyDescent="0.25">
      <c r="A596">
        <v>3664</v>
      </c>
      <c r="B596" s="3" t="s">
        <v>3661</v>
      </c>
      <c r="C596" s="3" t="s">
        <v>7774</v>
      </c>
      <c r="D596" s="9">
        <v>800</v>
      </c>
      <c r="E596" s="8">
        <v>875</v>
      </c>
      <c r="F596" t="s">
        <v>8218</v>
      </c>
      <c r="G596" t="s">
        <v>8223</v>
      </c>
      <c r="H596" t="s">
        <v>8245</v>
      </c>
      <c r="I596">
        <v>1466056689</v>
      </c>
      <c r="J596">
        <v>1464847089</v>
      </c>
      <c r="K596" t="b">
        <v>0</v>
      </c>
      <c r="L596">
        <v>19</v>
      </c>
      <c r="M596" t="b">
        <v>1</v>
      </c>
      <c r="N596" t="s">
        <v>8269</v>
      </c>
      <c r="O596" s="10">
        <v>109</v>
      </c>
      <c r="P596">
        <v>46.05</v>
      </c>
      <c r="Q596" t="s">
        <v>8324</v>
      </c>
      <c r="R596" t="s">
        <v>8327</v>
      </c>
      <c r="S596" s="14">
        <v>42523.248715277776</v>
      </c>
      <c r="T596" s="14">
        <v>42537.248715277776</v>
      </c>
    </row>
    <row r="597" spans="1:20" ht="30" x14ac:dyDescent="0.25">
      <c r="A597">
        <v>3891</v>
      </c>
      <c r="B597" s="3" t="s">
        <v>3888</v>
      </c>
      <c r="C597" s="3" t="s">
        <v>7999</v>
      </c>
      <c r="D597" s="9">
        <v>800</v>
      </c>
      <c r="E597" s="8">
        <v>260</v>
      </c>
      <c r="F597" t="s">
        <v>8220</v>
      </c>
      <c r="G597" t="s">
        <v>8223</v>
      </c>
      <c r="H597" t="s">
        <v>8245</v>
      </c>
      <c r="I597">
        <v>1427086740</v>
      </c>
      <c r="J597">
        <v>1424488244</v>
      </c>
      <c r="K597" t="b">
        <v>0</v>
      </c>
      <c r="L597">
        <v>7</v>
      </c>
      <c r="M597" t="b">
        <v>0</v>
      </c>
      <c r="N597" t="s">
        <v>8269</v>
      </c>
      <c r="O597" s="10">
        <v>33</v>
      </c>
      <c r="P597">
        <v>37.14</v>
      </c>
      <c r="Q597" t="s">
        <v>8324</v>
      </c>
      <c r="R597" t="s">
        <v>8327</v>
      </c>
      <c r="S597" s="14">
        <v>42056.1324537037</v>
      </c>
      <c r="T597" s="14">
        <v>42086.207638888889</v>
      </c>
    </row>
    <row r="598" spans="1:20" ht="45" x14ac:dyDescent="0.25">
      <c r="A598">
        <v>4024</v>
      </c>
      <c r="B598" s="3" t="s">
        <v>4020</v>
      </c>
      <c r="C598" s="3" t="s">
        <v>8129</v>
      </c>
      <c r="D598" s="9">
        <v>800</v>
      </c>
      <c r="E598" s="8">
        <v>10</v>
      </c>
      <c r="F598" t="s">
        <v>8220</v>
      </c>
      <c r="G598" t="s">
        <v>8223</v>
      </c>
      <c r="H598" t="s">
        <v>8245</v>
      </c>
      <c r="I598">
        <v>1441037097</v>
      </c>
      <c r="J598">
        <v>1438445097</v>
      </c>
      <c r="K598" t="b">
        <v>0</v>
      </c>
      <c r="L598">
        <v>1</v>
      </c>
      <c r="M598" t="b">
        <v>0</v>
      </c>
      <c r="N598" t="s">
        <v>8269</v>
      </c>
      <c r="O598" s="10">
        <v>1</v>
      </c>
      <c r="P598">
        <v>10</v>
      </c>
      <c r="Q598" t="s">
        <v>8324</v>
      </c>
      <c r="R598" t="s">
        <v>8327</v>
      </c>
      <c r="S598" s="14">
        <v>42217.670104166667</v>
      </c>
      <c r="T598" s="14">
        <v>42247.670104166667</v>
      </c>
    </row>
    <row r="599" spans="1:20" ht="45" x14ac:dyDescent="0.25">
      <c r="A599">
        <v>3135</v>
      </c>
      <c r="B599" s="3" t="s">
        <v>3135</v>
      </c>
      <c r="C599" s="3" t="s">
        <v>7245</v>
      </c>
      <c r="D599" s="9">
        <v>777</v>
      </c>
      <c r="E599" s="8">
        <v>162</v>
      </c>
      <c r="F599" t="s">
        <v>8221</v>
      </c>
      <c r="G599" t="s">
        <v>8223</v>
      </c>
      <c r="H599" t="s">
        <v>8245</v>
      </c>
      <c r="I599">
        <v>1491277121</v>
      </c>
      <c r="J599">
        <v>1489376321</v>
      </c>
      <c r="K599" t="b">
        <v>0</v>
      </c>
      <c r="L599">
        <v>7</v>
      </c>
      <c r="M599" t="b">
        <v>0</v>
      </c>
      <c r="N599" t="s">
        <v>8269</v>
      </c>
      <c r="O599" s="10">
        <v>21</v>
      </c>
      <c r="P599">
        <v>23.14</v>
      </c>
      <c r="Q599" t="s">
        <v>8324</v>
      </c>
      <c r="R599" t="s">
        <v>8327</v>
      </c>
      <c r="S599" s="14">
        <v>42807.151863425926</v>
      </c>
      <c r="T599" s="14">
        <v>42829.151863425926</v>
      </c>
    </row>
    <row r="600" spans="1:20" ht="45" x14ac:dyDescent="0.25">
      <c r="A600">
        <v>3165</v>
      </c>
      <c r="B600" s="3" t="s">
        <v>3165</v>
      </c>
      <c r="C600" s="3" t="s">
        <v>7275</v>
      </c>
      <c r="D600" s="9">
        <v>750</v>
      </c>
      <c r="E600" s="8">
        <v>1220</v>
      </c>
      <c r="F600" t="s">
        <v>8218</v>
      </c>
      <c r="G600" t="s">
        <v>8223</v>
      </c>
      <c r="H600" t="s">
        <v>8245</v>
      </c>
      <c r="I600">
        <v>1304395140</v>
      </c>
      <c r="J600">
        <v>1302493760</v>
      </c>
      <c r="K600" t="b">
        <v>1</v>
      </c>
      <c r="L600">
        <v>21</v>
      </c>
      <c r="M600" t="b">
        <v>1</v>
      </c>
      <c r="N600" t="s">
        <v>8269</v>
      </c>
      <c r="O600" s="10">
        <v>163</v>
      </c>
      <c r="P600">
        <v>58.1</v>
      </c>
      <c r="Q600" t="s">
        <v>8324</v>
      </c>
      <c r="R600" t="s">
        <v>8327</v>
      </c>
      <c r="S600" s="14">
        <v>40644.159259259257</v>
      </c>
      <c r="T600" s="14">
        <v>40666.165972222225</v>
      </c>
    </row>
    <row r="601" spans="1:20" ht="45" x14ac:dyDescent="0.25">
      <c r="A601">
        <v>3684</v>
      </c>
      <c r="B601" s="3" t="s">
        <v>3681</v>
      </c>
      <c r="C601" s="3" t="s">
        <v>7794</v>
      </c>
      <c r="D601" s="9">
        <v>750</v>
      </c>
      <c r="E601" s="8">
        <v>1043</v>
      </c>
      <c r="F601" t="s">
        <v>8218</v>
      </c>
      <c r="G601" t="s">
        <v>8223</v>
      </c>
      <c r="H601" t="s">
        <v>8245</v>
      </c>
      <c r="I601">
        <v>1441167586</v>
      </c>
      <c r="J601">
        <v>1438575586</v>
      </c>
      <c r="K601" t="b">
        <v>0</v>
      </c>
      <c r="L601">
        <v>23</v>
      </c>
      <c r="M601" t="b">
        <v>1</v>
      </c>
      <c r="N601" t="s">
        <v>8269</v>
      </c>
      <c r="O601" s="10">
        <v>139</v>
      </c>
      <c r="P601">
        <v>45.35</v>
      </c>
      <c r="Q601" t="s">
        <v>8324</v>
      </c>
      <c r="R601" t="s">
        <v>8327</v>
      </c>
      <c r="S601" s="14">
        <v>42219.180393518516</v>
      </c>
      <c r="T601" s="14">
        <v>42249.180393518516</v>
      </c>
    </row>
    <row r="602" spans="1:20" ht="45" x14ac:dyDescent="0.25">
      <c r="A602">
        <v>2978</v>
      </c>
      <c r="B602" s="3" t="s">
        <v>2978</v>
      </c>
      <c r="C602" s="3" t="s">
        <v>7088</v>
      </c>
      <c r="D602" s="9">
        <v>750</v>
      </c>
      <c r="E602" s="8">
        <v>971</v>
      </c>
      <c r="F602" t="s">
        <v>8218</v>
      </c>
      <c r="G602" t="s">
        <v>8223</v>
      </c>
      <c r="H602" t="s">
        <v>8245</v>
      </c>
      <c r="I602">
        <v>1413784740</v>
      </c>
      <c r="J602">
        <v>1412954547</v>
      </c>
      <c r="K602" t="b">
        <v>0</v>
      </c>
      <c r="L602">
        <v>16</v>
      </c>
      <c r="M602" t="b">
        <v>1</v>
      </c>
      <c r="N602" t="s">
        <v>8269</v>
      </c>
      <c r="O602" s="10">
        <v>129</v>
      </c>
      <c r="P602">
        <v>60.69</v>
      </c>
      <c r="Q602" t="s">
        <v>8324</v>
      </c>
      <c r="R602" t="s">
        <v>8327</v>
      </c>
      <c r="S602" s="14">
        <v>41922.640590277777</v>
      </c>
      <c r="T602" s="14">
        <v>41932.249305555553</v>
      </c>
    </row>
    <row r="603" spans="1:20" ht="45" x14ac:dyDescent="0.25">
      <c r="A603">
        <v>2882</v>
      </c>
      <c r="B603" s="3" t="s">
        <v>2882</v>
      </c>
      <c r="C603" s="3" t="s">
        <v>6992</v>
      </c>
      <c r="D603" s="9">
        <v>750</v>
      </c>
      <c r="E603" s="8">
        <v>252</v>
      </c>
      <c r="F603" t="s">
        <v>8220</v>
      </c>
      <c r="G603" t="s">
        <v>8223</v>
      </c>
      <c r="H603" t="s">
        <v>8245</v>
      </c>
      <c r="I603">
        <v>1462112318</v>
      </c>
      <c r="J603">
        <v>1459520318</v>
      </c>
      <c r="K603" t="b">
        <v>0</v>
      </c>
      <c r="L603">
        <v>4</v>
      </c>
      <c r="M603" t="b">
        <v>0</v>
      </c>
      <c r="N603" t="s">
        <v>8269</v>
      </c>
      <c r="O603" s="10">
        <v>34</v>
      </c>
      <c r="P603">
        <v>63</v>
      </c>
      <c r="Q603" t="s">
        <v>8324</v>
      </c>
      <c r="R603" t="s">
        <v>8327</v>
      </c>
      <c r="S603" s="14">
        <v>42461.596273148149</v>
      </c>
      <c r="T603" s="14">
        <v>42491.596273148149</v>
      </c>
    </row>
    <row r="604" spans="1:20" ht="45" x14ac:dyDescent="0.25">
      <c r="A604">
        <v>3908</v>
      </c>
      <c r="B604" s="3" t="s">
        <v>3905</v>
      </c>
      <c r="C604" s="3" t="s">
        <v>8016</v>
      </c>
      <c r="D604" s="9">
        <v>750</v>
      </c>
      <c r="E604" s="8">
        <v>65</v>
      </c>
      <c r="F604" t="s">
        <v>8220</v>
      </c>
      <c r="G604" t="s">
        <v>8223</v>
      </c>
      <c r="H604" t="s">
        <v>8245</v>
      </c>
      <c r="I604">
        <v>1406603696</v>
      </c>
      <c r="J604">
        <v>1405307696</v>
      </c>
      <c r="K604" t="b">
        <v>0</v>
      </c>
      <c r="L604">
        <v>4</v>
      </c>
      <c r="M604" t="b">
        <v>0</v>
      </c>
      <c r="N604" t="s">
        <v>8269</v>
      </c>
      <c r="O604" s="10">
        <v>9</v>
      </c>
      <c r="P604">
        <v>16.25</v>
      </c>
      <c r="Q604" t="s">
        <v>8324</v>
      </c>
      <c r="R604" t="s">
        <v>8327</v>
      </c>
      <c r="S604" s="14">
        <v>41834.135370370372</v>
      </c>
      <c r="T604" s="14">
        <v>41849.135370370372</v>
      </c>
    </row>
    <row r="605" spans="1:20" ht="45" x14ac:dyDescent="0.25">
      <c r="A605">
        <v>3922</v>
      </c>
      <c r="B605" s="3" t="s">
        <v>3919</v>
      </c>
      <c r="C605" s="3" t="s">
        <v>8030</v>
      </c>
      <c r="D605" s="9">
        <v>750</v>
      </c>
      <c r="E605" s="8">
        <v>61</v>
      </c>
      <c r="F605" t="s">
        <v>8220</v>
      </c>
      <c r="G605" t="s">
        <v>8223</v>
      </c>
      <c r="H605" t="s">
        <v>8245</v>
      </c>
      <c r="I605">
        <v>1425337200</v>
      </c>
      <c r="J605">
        <v>1421432810</v>
      </c>
      <c r="K605" t="b">
        <v>0</v>
      </c>
      <c r="L605">
        <v>6</v>
      </c>
      <c r="M605" t="b">
        <v>0</v>
      </c>
      <c r="N605" t="s">
        <v>8269</v>
      </c>
      <c r="O605" s="10">
        <v>8</v>
      </c>
      <c r="P605">
        <v>10.17</v>
      </c>
      <c r="Q605" t="s">
        <v>8324</v>
      </c>
      <c r="R605" t="s">
        <v>8327</v>
      </c>
      <c r="S605" s="14">
        <v>42020.768634259264</v>
      </c>
      <c r="T605" s="14">
        <v>42065.958333333328</v>
      </c>
    </row>
    <row r="606" spans="1:20" ht="45" x14ac:dyDescent="0.25">
      <c r="A606">
        <v>2901</v>
      </c>
      <c r="B606" s="3" t="s">
        <v>2901</v>
      </c>
      <c r="C606" s="3" t="s">
        <v>7011</v>
      </c>
      <c r="D606" s="9">
        <v>750</v>
      </c>
      <c r="E606" s="8">
        <v>6</v>
      </c>
      <c r="F606" t="s">
        <v>8220</v>
      </c>
      <c r="G606" t="s">
        <v>8223</v>
      </c>
      <c r="H606" t="s">
        <v>8245</v>
      </c>
      <c r="I606">
        <v>1423345339</v>
      </c>
      <c r="J606">
        <v>1418161339</v>
      </c>
      <c r="K606" t="b">
        <v>0</v>
      </c>
      <c r="L606">
        <v>2</v>
      </c>
      <c r="M606" t="b">
        <v>0</v>
      </c>
      <c r="N606" t="s">
        <v>8269</v>
      </c>
      <c r="O606" s="10">
        <v>1</v>
      </c>
      <c r="P606">
        <v>3</v>
      </c>
      <c r="Q606" t="s">
        <v>8324</v>
      </c>
      <c r="R606" t="s">
        <v>8327</v>
      </c>
      <c r="S606" s="14">
        <v>41982.904386574075</v>
      </c>
      <c r="T606" s="14">
        <v>42042.904386574075</v>
      </c>
    </row>
    <row r="607" spans="1:20" ht="45" x14ac:dyDescent="0.25">
      <c r="A607">
        <v>3708</v>
      </c>
      <c r="B607" s="3" t="s">
        <v>3705</v>
      </c>
      <c r="C607" s="3" t="s">
        <v>7818</v>
      </c>
      <c r="D607" s="9">
        <v>700</v>
      </c>
      <c r="E607" s="8">
        <v>2100</v>
      </c>
      <c r="F607" t="s">
        <v>8218</v>
      </c>
      <c r="G607" t="s">
        <v>8223</v>
      </c>
      <c r="H607" t="s">
        <v>8245</v>
      </c>
      <c r="I607">
        <v>1404444286</v>
      </c>
      <c r="J607">
        <v>1403234686</v>
      </c>
      <c r="K607" t="b">
        <v>0</v>
      </c>
      <c r="L607">
        <v>39</v>
      </c>
      <c r="M607" t="b">
        <v>1</v>
      </c>
      <c r="N607" t="s">
        <v>8269</v>
      </c>
      <c r="O607" s="10">
        <v>300</v>
      </c>
      <c r="P607">
        <v>53.85</v>
      </c>
      <c r="Q607" t="s">
        <v>8324</v>
      </c>
      <c r="R607" t="s">
        <v>8327</v>
      </c>
      <c r="S607" s="14">
        <v>41810.142199074071</v>
      </c>
      <c r="T607" s="14">
        <v>41824.142199074071</v>
      </c>
    </row>
    <row r="608" spans="1:20" ht="45" x14ac:dyDescent="0.25">
      <c r="A608">
        <v>3591</v>
      </c>
      <c r="B608" s="3" t="s">
        <v>3590</v>
      </c>
      <c r="C608" s="3" t="s">
        <v>7701</v>
      </c>
      <c r="D608" s="9">
        <v>700</v>
      </c>
      <c r="E608" s="8">
        <v>1225</v>
      </c>
      <c r="F608" t="s">
        <v>8218</v>
      </c>
      <c r="G608" t="s">
        <v>8223</v>
      </c>
      <c r="H608" t="s">
        <v>8245</v>
      </c>
      <c r="I608">
        <v>1422075540</v>
      </c>
      <c r="J608">
        <v>1419979544</v>
      </c>
      <c r="K608" t="b">
        <v>0</v>
      </c>
      <c r="L608">
        <v>18</v>
      </c>
      <c r="M608" t="b">
        <v>1</v>
      </c>
      <c r="N608" t="s">
        <v>8269</v>
      </c>
      <c r="O608" s="10">
        <v>175</v>
      </c>
      <c r="P608">
        <v>68.06</v>
      </c>
      <c r="Q608" t="s">
        <v>8324</v>
      </c>
      <c r="R608" t="s">
        <v>8327</v>
      </c>
      <c r="S608" s="14">
        <v>42003.948425925926</v>
      </c>
      <c r="T608" s="14">
        <v>42028.207638888889</v>
      </c>
    </row>
    <row r="609" spans="1:20" ht="45" x14ac:dyDescent="0.25">
      <c r="A609">
        <v>2795</v>
      </c>
      <c r="B609" s="3" t="s">
        <v>2795</v>
      </c>
      <c r="C609" s="3" t="s">
        <v>6905</v>
      </c>
      <c r="D609" s="9">
        <v>700</v>
      </c>
      <c r="E609" s="8">
        <v>730</v>
      </c>
      <c r="F609" t="s">
        <v>8218</v>
      </c>
      <c r="G609" t="s">
        <v>8223</v>
      </c>
      <c r="H609" t="s">
        <v>8245</v>
      </c>
      <c r="I609">
        <v>1402095600</v>
      </c>
      <c r="J609">
        <v>1400675841</v>
      </c>
      <c r="K609" t="b">
        <v>0</v>
      </c>
      <c r="L609">
        <v>20</v>
      </c>
      <c r="M609" t="b">
        <v>1</v>
      </c>
      <c r="N609" t="s">
        <v>8269</v>
      </c>
      <c r="O609" s="10">
        <v>104</v>
      </c>
      <c r="P609">
        <v>36.5</v>
      </c>
      <c r="Q609" t="s">
        <v>8324</v>
      </c>
      <c r="R609" t="s">
        <v>8327</v>
      </c>
      <c r="S609" s="14">
        <v>41780.525937500002</v>
      </c>
      <c r="T609" s="14">
        <v>41796.958333333336</v>
      </c>
    </row>
    <row r="610" spans="1:20" ht="30" x14ac:dyDescent="0.25">
      <c r="A610">
        <v>3737</v>
      </c>
      <c r="B610" s="3" t="s">
        <v>3734</v>
      </c>
      <c r="C610" s="3" t="s">
        <v>7847</v>
      </c>
      <c r="D610" s="9">
        <v>700</v>
      </c>
      <c r="E610" s="8">
        <v>150</v>
      </c>
      <c r="F610" t="s">
        <v>8220</v>
      </c>
      <c r="G610" t="s">
        <v>8223</v>
      </c>
      <c r="H610" t="s">
        <v>8245</v>
      </c>
      <c r="I610">
        <v>1447311540</v>
      </c>
      <c r="J610">
        <v>1445358903</v>
      </c>
      <c r="K610" t="b">
        <v>0</v>
      </c>
      <c r="L610">
        <v>4</v>
      </c>
      <c r="M610" t="b">
        <v>0</v>
      </c>
      <c r="N610" t="s">
        <v>8269</v>
      </c>
      <c r="O610" s="10">
        <v>21</v>
      </c>
      <c r="P610">
        <v>37.5</v>
      </c>
      <c r="Q610" t="s">
        <v>8324</v>
      </c>
      <c r="R610" t="s">
        <v>8327</v>
      </c>
      <c r="S610" s="14">
        <v>42297.691006944442</v>
      </c>
      <c r="T610" s="14">
        <v>42320.290972222225</v>
      </c>
    </row>
    <row r="611" spans="1:20" ht="45" x14ac:dyDescent="0.25">
      <c r="A611">
        <v>4037</v>
      </c>
      <c r="B611" s="3" t="s">
        <v>4033</v>
      </c>
      <c r="C611" s="3" t="s">
        <v>8141</v>
      </c>
      <c r="D611" s="9">
        <v>700</v>
      </c>
      <c r="E611" s="8">
        <v>80</v>
      </c>
      <c r="F611" t="s">
        <v>8220</v>
      </c>
      <c r="G611" t="s">
        <v>8223</v>
      </c>
      <c r="H611" t="s">
        <v>8245</v>
      </c>
      <c r="I611">
        <v>1464099900</v>
      </c>
      <c r="J611">
        <v>1462585315</v>
      </c>
      <c r="K611" t="b">
        <v>0</v>
      </c>
      <c r="L611">
        <v>2</v>
      </c>
      <c r="M611" t="b">
        <v>0</v>
      </c>
      <c r="N611" t="s">
        <v>8269</v>
      </c>
      <c r="O611" s="10">
        <v>11</v>
      </c>
      <c r="P611">
        <v>40</v>
      </c>
      <c r="Q611" t="s">
        <v>8324</v>
      </c>
      <c r="R611" t="s">
        <v>8327</v>
      </c>
      <c r="S611" s="14">
        <v>42497.070775462969</v>
      </c>
      <c r="T611" s="14">
        <v>42514.600694444445</v>
      </c>
    </row>
    <row r="612" spans="1:20" ht="30" x14ac:dyDescent="0.25">
      <c r="A612">
        <v>4076</v>
      </c>
      <c r="B612" s="3" t="s">
        <v>4072</v>
      </c>
      <c r="C612" s="3" t="s">
        <v>8179</v>
      </c>
      <c r="D612" s="9">
        <v>700</v>
      </c>
      <c r="E612" s="8">
        <v>0</v>
      </c>
      <c r="F612" t="s">
        <v>8220</v>
      </c>
      <c r="G612" t="s">
        <v>8223</v>
      </c>
      <c r="H612" t="s">
        <v>8245</v>
      </c>
      <c r="I612">
        <v>1413921060</v>
      </c>
      <c r="J612">
        <v>1411499149</v>
      </c>
      <c r="K612" t="b">
        <v>0</v>
      </c>
      <c r="L612" t="s">
        <v>8308</v>
      </c>
      <c r="M612" t="b">
        <v>0</v>
      </c>
      <c r="N612" t="s">
        <v>8269</v>
      </c>
      <c r="O612" s="10">
        <v>0</v>
      </c>
      <c r="P612">
        <v>0</v>
      </c>
      <c r="Q612" t="s">
        <v>8324</v>
      </c>
      <c r="R612" t="s">
        <v>8327</v>
      </c>
      <c r="S612" s="14">
        <v>41905.795706018522</v>
      </c>
      <c r="T612" s="14">
        <v>41933.82708333333</v>
      </c>
    </row>
    <row r="613" spans="1:20" ht="45" x14ac:dyDescent="0.25">
      <c r="A613">
        <v>3975</v>
      </c>
      <c r="B613" s="3" t="s">
        <v>3972</v>
      </c>
      <c r="C613" s="3" t="s">
        <v>8082</v>
      </c>
      <c r="D613" s="9">
        <v>678</v>
      </c>
      <c r="E613" s="8">
        <v>0</v>
      </c>
      <c r="F613" t="s">
        <v>8220</v>
      </c>
      <c r="G613" t="s">
        <v>8223</v>
      </c>
      <c r="H613" t="s">
        <v>8245</v>
      </c>
      <c r="I613">
        <v>1468442898</v>
      </c>
      <c r="J613">
        <v>1465850898</v>
      </c>
      <c r="K613" t="b">
        <v>0</v>
      </c>
      <c r="L613" t="s">
        <v>8308</v>
      </c>
      <c r="M613" t="b">
        <v>0</v>
      </c>
      <c r="N613" t="s">
        <v>8269</v>
      </c>
      <c r="O613" s="10">
        <v>0</v>
      </c>
      <c r="P613">
        <v>0</v>
      </c>
      <c r="Q613" t="s">
        <v>8324</v>
      </c>
      <c r="R613" t="s">
        <v>8327</v>
      </c>
      <c r="S613" s="14">
        <v>42534.866875</v>
      </c>
      <c r="T613" s="14">
        <v>42564.866875</v>
      </c>
    </row>
    <row r="614" spans="1:20" ht="30" x14ac:dyDescent="0.25">
      <c r="A614">
        <v>2824</v>
      </c>
      <c r="B614" s="3" t="s">
        <v>2824</v>
      </c>
      <c r="C614" s="3" t="s">
        <v>6934</v>
      </c>
      <c r="D614" s="9">
        <v>650</v>
      </c>
      <c r="E614" s="8">
        <v>760</v>
      </c>
      <c r="F614" t="s">
        <v>8218</v>
      </c>
      <c r="G614" t="s">
        <v>8223</v>
      </c>
      <c r="H614" t="s">
        <v>8245</v>
      </c>
      <c r="I614">
        <v>1434159780</v>
      </c>
      <c r="J614">
        <v>1431412196</v>
      </c>
      <c r="K614" t="b">
        <v>0</v>
      </c>
      <c r="L614">
        <v>15</v>
      </c>
      <c r="M614" t="b">
        <v>1</v>
      </c>
      <c r="N614" t="s">
        <v>8269</v>
      </c>
      <c r="O614" s="10">
        <v>117</v>
      </c>
      <c r="P614">
        <v>50.67</v>
      </c>
      <c r="Q614" t="s">
        <v>8324</v>
      </c>
      <c r="R614" t="s">
        <v>8327</v>
      </c>
      <c r="S614" s="14">
        <v>42136.270787037036</v>
      </c>
      <c r="T614" s="14">
        <v>42168.071527777778</v>
      </c>
    </row>
    <row r="615" spans="1:20" ht="45" x14ac:dyDescent="0.25">
      <c r="A615">
        <v>3451</v>
      </c>
      <c r="B615" s="3" t="s">
        <v>3450</v>
      </c>
      <c r="C615" s="3" t="s">
        <v>7561</v>
      </c>
      <c r="D615" s="9">
        <v>650</v>
      </c>
      <c r="E615" s="8">
        <v>658</v>
      </c>
      <c r="F615" t="s">
        <v>8218</v>
      </c>
      <c r="G615" t="s">
        <v>8223</v>
      </c>
      <c r="H615" t="s">
        <v>8245</v>
      </c>
      <c r="I615">
        <v>1429636927</v>
      </c>
      <c r="J615">
        <v>1427304127</v>
      </c>
      <c r="K615" t="b">
        <v>0</v>
      </c>
      <c r="L615">
        <v>16</v>
      </c>
      <c r="M615" t="b">
        <v>1</v>
      </c>
      <c r="N615" t="s">
        <v>8269</v>
      </c>
      <c r="O615" s="10">
        <v>101</v>
      </c>
      <c r="P615">
        <v>41.13</v>
      </c>
      <c r="Q615" t="s">
        <v>8324</v>
      </c>
      <c r="R615" t="s">
        <v>8327</v>
      </c>
      <c r="S615" s="14">
        <v>42088.723692129628</v>
      </c>
      <c r="T615" s="14">
        <v>42115.723692129628</v>
      </c>
    </row>
    <row r="616" spans="1:20" ht="45" x14ac:dyDescent="0.25">
      <c r="A616">
        <v>3577</v>
      </c>
      <c r="B616" s="3" t="s">
        <v>3576</v>
      </c>
      <c r="C616" s="3" t="s">
        <v>7687</v>
      </c>
      <c r="D616" s="9">
        <v>600</v>
      </c>
      <c r="E616" s="8">
        <v>780</v>
      </c>
      <c r="F616" t="s">
        <v>8218</v>
      </c>
      <c r="G616" t="s">
        <v>8223</v>
      </c>
      <c r="H616" t="s">
        <v>8245</v>
      </c>
      <c r="I616">
        <v>1430029680</v>
      </c>
      <c r="J616">
        <v>1427741583</v>
      </c>
      <c r="K616" t="b">
        <v>0</v>
      </c>
      <c r="L616">
        <v>27</v>
      </c>
      <c r="M616" t="b">
        <v>1</v>
      </c>
      <c r="N616" t="s">
        <v>8269</v>
      </c>
      <c r="O616" s="10">
        <v>130</v>
      </c>
      <c r="P616">
        <v>28.89</v>
      </c>
      <c r="Q616" t="s">
        <v>8324</v>
      </c>
      <c r="R616" t="s">
        <v>8327</v>
      </c>
      <c r="S616" s="14">
        <v>42093.786840277782</v>
      </c>
      <c r="T616" s="14">
        <v>42120.26944444445</v>
      </c>
    </row>
    <row r="617" spans="1:20" ht="45" x14ac:dyDescent="0.25">
      <c r="A617">
        <v>3539</v>
      </c>
      <c r="B617" s="3" t="s">
        <v>3538</v>
      </c>
      <c r="C617" s="3" t="s">
        <v>7649</v>
      </c>
      <c r="D617" s="9">
        <v>600</v>
      </c>
      <c r="E617" s="8">
        <v>718</v>
      </c>
      <c r="F617" t="s">
        <v>8218</v>
      </c>
      <c r="G617" t="s">
        <v>8223</v>
      </c>
      <c r="H617" t="s">
        <v>8245</v>
      </c>
      <c r="I617">
        <v>1473358122</v>
      </c>
      <c r="J617">
        <v>1471543722</v>
      </c>
      <c r="K617" t="b">
        <v>0</v>
      </c>
      <c r="L617">
        <v>13</v>
      </c>
      <c r="M617" t="b">
        <v>1</v>
      </c>
      <c r="N617" t="s">
        <v>8269</v>
      </c>
      <c r="O617" s="10">
        <v>120</v>
      </c>
      <c r="P617">
        <v>55.23</v>
      </c>
      <c r="Q617" t="s">
        <v>8324</v>
      </c>
      <c r="R617" t="s">
        <v>8327</v>
      </c>
      <c r="S617" s="14">
        <v>42600.756041666667</v>
      </c>
      <c r="T617" s="14">
        <v>42621.756041666667</v>
      </c>
    </row>
    <row r="618" spans="1:20" ht="45" x14ac:dyDescent="0.25">
      <c r="A618">
        <v>2855</v>
      </c>
      <c r="B618" s="3" t="s">
        <v>2855</v>
      </c>
      <c r="C618" s="3" t="s">
        <v>6965</v>
      </c>
      <c r="D618" s="9">
        <v>600</v>
      </c>
      <c r="E618" s="8">
        <v>300</v>
      </c>
      <c r="F618" t="s">
        <v>8220</v>
      </c>
      <c r="G618" t="s">
        <v>8223</v>
      </c>
      <c r="H618" t="s">
        <v>8245</v>
      </c>
      <c r="I618">
        <v>1454110440</v>
      </c>
      <c r="J618">
        <v>1451607071</v>
      </c>
      <c r="K618" t="b">
        <v>0</v>
      </c>
      <c r="L618">
        <v>5</v>
      </c>
      <c r="M618" t="b">
        <v>0</v>
      </c>
      <c r="N618" t="s">
        <v>8269</v>
      </c>
      <c r="O618" s="10">
        <v>50</v>
      </c>
      <c r="P618">
        <v>60</v>
      </c>
      <c r="Q618" t="s">
        <v>8324</v>
      </c>
      <c r="R618" t="s">
        <v>8327</v>
      </c>
      <c r="S618" s="14">
        <v>42370.007766203707</v>
      </c>
      <c r="T618" s="14">
        <v>42398.981944444444</v>
      </c>
    </row>
    <row r="619" spans="1:20" ht="45" x14ac:dyDescent="0.25">
      <c r="A619">
        <v>4044</v>
      </c>
      <c r="B619" s="3" t="s">
        <v>4040</v>
      </c>
      <c r="C619" s="3" t="s">
        <v>8148</v>
      </c>
      <c r="D619" s="9">
        <v>600</v>
      </c>
      <c r="E619" s="8">
        <v>225</v>
      </c>
      <c r="F619" t="s">
        <v>8220</v>
      </c>
      <c r="G619" t="s">
        <v>8223</v>
      </c>
      <c r="H619" t="s">
        <v>8245</v>
      </c>
      <c r="I619">
        <v>1428642000</v>
      </c>
      <c r="J619">
        <v>1426050982</v>
      </c>
      <c r="K619" t="b">
        <v>0</v>
      </c>
      <c r="L619">
        <v>4</v>
      </c>
      <c r="M619" t="b">
        <v>0</v>
      </c>
      <c r="N619" t="s">
        <v>8269</v>
      </c>
      <c r="O619" s="10">
        <v>38</v>
      </c>
      <c r="P619">
        <v>56.25</v>
      </c>
      <c r="Q619" t="s">
        <v>8324</v>
      </c>
      <c r="R619" t="s">
        <v>8327</v>
      </c>
      <c r="S619" s="14">
        <v>42074.219699074078</v>
      </c>
      <c r="T619" s="14">
        <v>42104.208333333328</v>
      </c>
    </row>
    <row r="620" spans="1:20" ht="45" x14ac:dyDescent="0.25">
      <c r="A620">
        <v>4020</v>
      </c>
      <c r="B620" s="3" t="s">
        <v>4016</v>
      </c>
      <c r="C620" s="3" t="s">
        <v>8125</v>
      </c>
      <c r="D620" s="9">
        <v>600</v>
      </c>
      <c r="E620" s="8">
        <v>100</v>
      </c>
      <c r="F620" t="s">
        <v>8220</v>
      </c>
      <c r="G620" t="s">
        <v>8223</v>
      </c>
      <c r="H620" t="s">
        <v>8245</v>
      </c>
      <c r="I620">
        <v>1427168099</v>
      </c>
      <c r="J620">
        <v>1424579699</v>
      </c>
      <c r="K620" t="b">
        <v>0</v>
      </c>
      <c r="L620">
        <v>3</v>
      </c>
      <c r="M620" t="b">
        <v>0</v>
      </c>
      <c r="N620" t="s">
        <v>8269</v>
      </c>
      <c r="O620" s="10">
        <v>17</v>
      </c>
      <c r="P620">
        <v>33.33</v>
      </c>
      <c r="Q620" t="s">
        <v>8324</v>
      </c>
      <c r="R620" t="s">
        <v>8327</v>
      </c>
      <c r="S620" s="14">
        <v>42057.190960648149</v>
      </c>
      <c r="T620" s="14">
        <v>42087.149293981478</v>
      </c>
    </row>
    <row r="621" spans="1:20" ht="45" x14ac:dyDescent="0.25">
      <c r="A621">
        <v>2919</v>
      </c>
      <c r="B621" s="3" t="s">
        <v>2919</v>
      </c>
      <c r="C621" s="3" t="s">
        <v>7029</v>
      </c>
      <c r="D621" s="9">
        <v>600</v>
      </c>
      <c r="E621" s="8">
        <v>51</v>
      </c>
      <c r="F621" t="s">
        <v>8220</v>
      </c>
      <c r="G621" t="s">
        <v>8223</v>
      </c>
      <c r="H621" t="s">
        <v>8245</v>
      </c>
      <c r="I621">
        <v>1407250329</v>
      </c>
      <c r="J621">
        <v>1404658329</v>
      </c>
      <c r="K621" t="b">
        <v>0</v>
      </c>
      <c r="L621">
        <v>6</v>
      </c>
      <c r="M621" t="b">
        <v>0</v>
      </c>
      <c r="N621" t="s">
        <v>8269</v>
      </c>
      <c r="O621" s="10">
        <v>9</v>
      </c>
      <c r="P621">
        <v>8.5</v>
      </c>
      <c r="Q621" t="s">
        <v>8324</v>
      </c>
      <c r="R621" t="s">
        <v>8327</v>
      </c>
      <c r="S621" s="14">
        <v>41826.61954861111</v>
      </c>
      <c r="T621" s="14">
        <v>41856.61954861111</v>
      </c>
    </row>
    <row r="622" spans="1:20" ht="45" x14ac:dyDescent="0.25">
      <c r="A622">
        <v>4101</v>
      </c>
      <c r="B622" s="3" t="s">
        <v>4097</v>
      </c>
      <c r="C622" s="3" t="s">
        <v>8204</v>
      </c>
      <c r="D622" s="9">
        <v>600</v>
      </c>
      <c r="E622" s="8">
        <v>0</v>
      </c>
      <c r="F622" t="s">
        <v>8220</v>
      </c>
      <c r="G622" t="s">
        <v>8223</v>
      </c>
      <c r="H622" t="s">
        <v>8245</v>
      </c>
      <c r="I622">
        <v>1485380482</v>
      </c>
      <c r="J622">
        <v>1482788482</v>
      </c>
      <c r="K622" t="b">
        <v>0</v>
      </c>
      <c r="L622" t="s">
        <v>8308</v>
      </c>
      <c r="M622" t="b">
        <v>0</v>
      </c>
      <c r="N622" t="s">
        <v>8269</v>
      </c>
      <c r="O622" s="10">
        <v>0</v>
      </c>
      <c r="P622">
        <v>0</v>
      </c>
      <c r="Q622" t="s">
        <v>8324</v>
      </c>
      <c r="R622" t="s">
        <v>8327</v>
      </c>
      <c r="S622" s="14">
        <v>42730.903726851851</v>
      </c>
      <c r="T622" s="14">
        <v>42760.903726851851</v>
      </c>
    </row>
    <row r="623" spans="1:20" ht="30" x14ac:dyDescent="0.25">
      <c r="A623">
        <v>4061</v>
      </c>
      <c r="B623" s="3" t="s">
        <v>4057</v>
      </c>
      <c r="C623" s="3" t="s">
        <v>8165</v>
      </c>
      <c r="D623" s="9">
        <v>525</v>
      </c>
      <c r="E623" s="8">
        <v>0</v>
      </c>
      <c r="F623" t="s">
        <v>8220</v>
      </c>
      <c r="G623" t="s">
        <v>8223</v>
      </c>
      <c r="H623" t="s">
        <v>8245</v>
      </c>
      <c r="I623">
        <v>1461205423</v>
      </c>
      <c r="J623">
        <v>1456025023</v>
      </c>
      <c r="K623" t="b">
        <v>0</v>
      </c>
      <c r="L623" t="s">
        <v>8308</v>
      </c>
      <c r="M623" t="b">
        <v>0</v>
      </c>
      <c r="N623" t="s">
        <v>8269</v>
      </c>
      <c r="O623" s="10">
        <v>0</v>
      </c>
      <c r="P623">
        <v>0</v>
      </c>
      <c r="Q623" t="s">
        <v>8324</v>
      </c>
      <c r="R623" t="s">
        <v>8327</v>
      </c>
      <c r="S623" s="14">
        <v>42421.141469907408</v>
      </c>
      <c r="T623" s="14">
        <v>42481.099803240737</v>
      </c>
    </row>
    <row r="624" spans="1:20" ht="45" x14ac:dyDescent="0.25">
      <c r="A624">
        <v>3391</v>
      </c>
      <c r="B624" s="3" t="s">
        <v>3390</v>
      </c>
      <c r="C624" s="3" t="s">
        <v>7501</v>
      </c>
      <c r="D624" s="9">
        <v>500</v>
      </c>
      <c r="E624" s="8">
        <v>1115</v>
      </c>
      <c r="F624" t="s">
        <v>8218</v>
      </c>
      <c r="G624" t="s">
        <v>8223</v>
      </c>
      <c r="H624" t="s">
        <v>8245</v>
      </c>
      <c r="I624">
        <v>1407536880</v>
      </c>
      <c r="J624">
        <v>1404997548</v>
      </c>
      <c r="K624" t="b">
        <v>0</v>
      </c>
      <c r="L624">
        <v>18</v>
      </c>
      <c r="M624" t="b">
        <v>1</v>
      </c>
      <c r="N624" t="s">
        <v>8269</v>
      </c>
      <c r="O624" s="10">
        <v>223</v>
      </c>
      <c r="P624">
        <v>61.94</v>
      </c>
      <c r="Q624" t="s">
        <v>8324</v>
      </c>
      <c r="R624" t="s">
        <v>8327</v>
      </c>
      <c r="S624" s="14">
        <v>41830.545694444445</v>
      </c>
      <c r="T624" s="14">
        <v>41859.936111111114</v>
      </c>
    </row>
    <row r="625" spans="1:20" ht="45" x14ac:dyDescent="0.25">
      <c r="A625">
        <v>3366</v>
      </c>
      <c r="B625" s="3" t="s">
        <v>3365</v>
      </c>
      <c r="C625" s="3" t="s">
        <v>7476</v>
      </c>
      <c r="D625" s="9">
        <v>500</v>
      </c>
      <c r="E625" s="8">
        <v>1105</v>
      </c>
      <c r="F625" t="s">
        <v>8218</v>
      </c>
      <c r="G625" t="s">
        <v>8223</v>
      </c>
      <c r="H625" t="s">
        <v>8245</v>
      </c>
      <c r="I625">
        <v>1431481037</v>
      </c>
      <c r="J625">
        <v>1428889037</v>
      </c>
      <c r="K625" t="b">
        <v>0</v>
      </c>
      <c r="L625">
        <v>18</v>
      </c>
      <c r="M625" t="b">
        <v>1</v>
      </c>
      <c r="N625" t="s">
        <v>8269</v>
      </c>
      <c r="O625" s="10">
        <v>221</v>
      </c>
      <c r="P625">
        <v>61.39</v>
      </c>
      <c r="Q625" t="s">
        <v>8324</v>
      </c>
      <c r="R625" t="s">
        <v>8327</v>
      </c>
      <c r="S625" s="14">
        <v>42107.067557870367</v>
      </c>
      <c r="T625" s="14">
        <v>42137.067557870367</v>
      </c>
    </row>
    <row r="626" spans="1:20" ht="45" x14ac:dyDescent="0.25">
      <c r="A626">
        <v>3362</v>
      </c>
      <c r="B626" s="3" t="s">
        <v>3361</v>
      </c>
      <c r="C626" s="3" t="s">
        <v>7472</v>
      </c>
      <c r="D626" s="9">
        <v>500</v>
      </c>
      <c r="E626" s="8">
        <v>1090</v>
      </c>
      <c r="F626" t="s">
        <v>8218</v>
      </c>
      <c r="G626" t="s">
        <v>8223</v>
      </c>
      <c r="H626" t="s">
        <v>8245</v>
      </c>
      <c r="I626">
        <v>1425704100</v>
      </c>
      <c r="J626">
        <v>1424484717</v>
      </c>
      <c r="K626" t="b">
        <v>0</v>
      </c>
      <c r="L626">
        <v>20</v>
      </c>
      <c r="M626" t="b">
        <v>1</v>
      </c>
      <c r="N626" t="s">
        <v>8269</v>
      </c>
      <c r="O626" s="10">
        <v>218</v>
      </c>
      <c r="P626">
        <v>54.5</v>
      </c>
      <c r="Q626" t="s">
        <v>8324</v>
      </c>
      <c r="R626" t="s">
        <v>8327</v>
      </c>
      <c r="S626" s="14">
        <v>42056.091631944444</v>
      </c>
      <c r="T626" s="14">
        <v>42070.204861111109</v>
      </c>
    </row>
    <row r="627" spans="1:20" ht="45" x14ac:dyDescent="0.25">
      <c r="A627">
        <v>3408</v>
      </c>
      <c r="B627" s="3" t="s">
        <v>3407</v>
      </c>
      <c r="C627" s="3" t="s">
        <v>7518</v>
      </c>
      <c r="D627" s="9">
        <v>500</v>
      </c>
      <c r="E627" s="8">
        <v>1055</v>
      </c>
      <c r="F627" t="s">
        <v>8218</v>
      </c>
      <c r="G627" t="s">
        <v>8223</v>
      </c>
      <c r="H627" t="s">
        <v>8245</v>
      </c>
      <c r="I627">
        <v>1405727304</v>
      </c>
      <c r="J627">
        <v>1403135304</v>
      </c>
      <c r="K627" t="b">
        <v>0</v>
      </c>
      <c r="L627">
        <v>18</v>
      </c>
      <c r="M627" t="b">
        <v>1</v>
      </c>
      <c r="N627" t="s">
        <v>8269</v>
      </c>
      <c r="O627" s="10">
        <v>211</v>
      </c>
      <c r="P627">
        <v>58.61</v>
      </c>
      <c r="Q627" t="s">
        <v>8324</v>
      </c>
      <c r="R627" t="s">
        <v>8327</v>
      </c>
      <c r="S627" s="14">
        <v>41808.991944444446</v>
      </c>
      <c r="T627" s="14">
        <v>41838.991944444446</v>
      </c>
    </row>
    <row r="628" spans="1:20" ht="45" x14ac:dyDescent="0.25">
      <c r="A628">
        <v>3599</v>
      </c>
      <c r="B628" s="3" t="s">
        <v>3598</v>
      </c>
      <c r="C628" s="3" t="s">
        <v>7709</v>
      </c>
      <c r="D628" s="9">
        <v>500</v>
      </c>
      <c r="E628" s="8">
        <v>1010</v>
      </c>
      <c r="F628" t="s">
        <v>8218</v>
      </c>
      <c r="G628" t="s">
        <v>8223</v>
      </c>
      <c r="H628" t="s">
        <v>8245</v>
      </c>
      <c r="I628">
        <v>1440892800</v>
      </c>
      <c r="J628">
        <v>1438715077</v>
      </c>
      <c r="K628" t="b">
        <v>0</v>
      </c>
      <c r="L628">
        <v>17</v>
      </c>
      <c r="M628" t="b">
        <v>1</v>
      </c>
      <c r="N628" t="s">
        <v>8269</v>
      </c>
      <c r="O628" s="10">
        <v>202</v>
      </c>
      <c r="P628">
        <v>59.41</v>
      </c>
      <c r="Q628" t="s">
        <v>8324</v>
      </c>
      <c r="R628" t="s">
        <v>8327</v>
      </c>
      <c r="S628" s="14">
        <v>42220.79487268519</v>
      </c>
      <c r="T628" s="14">
        <v>42246</v>
      </c>
    </row>
    <row r="629" spans="1:20" ht="45" x14ac:dyDescent="0.25">
      <c r="A629">
        <v>3491</v>
      </c>
      <c r="B629" s="3" t="s">
        <v>3490</v>
      </c>
      <c r="C629" s="3" t="s">
        <v>7601</v>
      </c>
      <c r="D629" s="9">
        <v>500</v>
      </c>
      <c r="E629" s="8">
        <v>791</v>
      </c>
      <c r="F629" t="s">
        <v>8218</v>
      </c>
      <c r="G629" t="s">
        <v>8223</v>
      </c>
      <c r="H629" t="s">
        <v>8245</v>
      </c>
      <c r="I629">
        <v>1431928784</v>
      </c>
      <c r="J629">
        <v>1430114384</v>
      </c>
      <c r="K629" t="b">
        <v>0</v>
      </c>
      <c r="L629">
        <v>10</v>
      </c>
      <c r="M629" t="b">
        <v>1</v>
      </c>
      <c r="N629" t="s">
        <v>8269</v>
      </c>
      <c r="O629" s="10">
        <v>158</v>
      </c>
      <c r="P629">
        <v>79.099999999999994</v>
      </c>
      <c r="Q629" t="s">
        <v>8324</v>
      </c>
      <c r="R629" t="s">
        <v>8327</v>
      </c>
      <c r="S629" s="14">
        <v>42121.249814814815</v>
      </c>
      <c r="T629" s="14">
        <v>42142.249814814815</v>
      </c>
    </row>
    <row r="630" spans="1:20" ht="45" x14ac:dyDescent="0.25">
      <c r="A630">
        <v>3461</v>
      </c>
      <c r="B630" s="3" t="s">
        <v>3460</v>
      </c>
      <c r="C630" s="3" t="s">
        <v>7571</v>
      </c>
      <c r="D630" s="9">
        <v>500</v>
      </c>
      <c r="E630" s="8">
        <v>695</v>
      </c>
      <c r="F630" t="s">
        <v>8218</v>
      </c>
      <c r="G630" t="s">
        <v>8223</v>
      </c>
      <c r="H630" t="s">
        <v>8245</v>
      </c>
      <c r="I630">
        <v>1477710000</v>
      </c>
      <c r="J630">
        <v>1475248279</v>
      </c>
      <c r="K630" t="b">
        <v>0</v>
      </c>
      <c r="L630">
        <v>12</v>
      </c>
      <c r="M630" t="b">
        <v>1</v>
      </c>
      <c r="N630" t="s">
        <v>8269</v>
      </c>
      <c r="O630" s="10">
        <v>139</v>
      </c>
      <c r="P630">
        <v>57.92</v>
      </c>
      <c r="Q630" t="s">
        <v>8324</v>
      </c>
      <c r="R630" t="s">
        <v>8327</v>
      </c>
      <c r="S630" s="14">
        <v>42643.632858796293</v>
      </c>
      <c r="T630" s="14">
        <v>42672.125</v>
      </c>
    </row>
    <row r="631" spans="1:20" ht="45" x14ac:dyDescent="0.25">
      <c r="A631">
        <v>3529</v>
      </c>
      <c r="B631" s="3" t="s">
        <v>3528</v>
      </c>
      <c r="C631" s="3" t="s">
        <v>7639</v>
      </c>
      <c r="D631" s="9">
        <v>500</v>
      </c>
      <c r="E631" s="8">
        <v>660</v>
      </c>
      <c r="F631" t="s">
        <v>8218</v>
      </c>
      <c r="G631" t="s">
        <v>8223</v>
      </c>
      <c r="H631" t="s">
        <v>8245</v>
      </c>
      <c r="I631">
        <v>1436749200</v>
      </c>
      <c r="J631">
        <v>1434997018</v>
      </c>
      <c r="K631" t="b">
        <v>0</v>
      </c>
      <c r="L631">
        <v>18</v>
      </c>
      <c r="M631" t="b">
        <v>1</v>
      </c>
      <c r="N631" t="s">
        <v>8269</v>
      </c>
      <c r="O631" s="10">
        <v>132</v>
      </c>
      <c r="P631">
        <v>36.67</v>
      </c>
      <c r="Q631" t="s">
        <v>8324</v>
      </c>
      <c r="R631" t="s">
        <v>8327</v>
      </c>
      <c r="S631" s="14">
        <v>42177.761782407411</v>
      </c>
      <c r="T631" s="14">
        <v>42198.041666666672</v>
      </c>
    </row>
    <row r="632" spans="1:20" ht="45" x14ac:dyDescent="0.25">
      <c r="A632">
        <v>3345</v>
      </c>
      <c r="B632" s="3" t="s">
        <v>3345</v>
      </c>
      <c r="C632" s="3" t="s">
        <v>7455</v>
      </c>
      <c r="D632" s="9">
        <v>500</v>
      </c>
      <c r="E632" s="8">
        <v>650</v>
      </c>
      <c r="F632" t="s">
        <v>8218</v>
      </c>
      <c r="G632" t="s">
        <v>8223</v>
      </c>
      <c r="H632" t="s">
        <v>8245</v>
      </c>
      <c r="I632">
        <v>1429317420</v>
      </c>
      <c r="J632">
        <v>1424226768</v>
      </c>
      <c r="K632" t="b">
        <v>0</v>
      </c>
      <c r="L632">
        <v>13</v>
      </c>
      <c r="M632" t="b">
        <v>1</v>
      </c>
      <c r="N632" t="s">
        <v>8269</v>
      </c>
      <c r="O632" s="10">
        <v>130</v>
      </c>
      <c r="P632">
        <v>50</v>
      </c>
      <c r="Q632" t="s">
        <v>8324</v>
      </c>
      <c r="R632" t="s">
        <v>8327</v>
      </c>
      <c r="S632" s="14">
        <v>42053.106111111112</v>
      </c>
      <c r="T632" s="14">
        <v>42112.025694444441</v>
      </c>
    </row>
    <row r="633" spans="1:20" ht="45" x14ac:dyDescent="0.25">
      <c r="A633">
        <v>3413</v>
      </c>
      <c r="B633" s="3" t="s">
        <v>3412</v>
      </c>
      <c r="C633" s="3" t="s">
        <v>7523</v>
      </c>
      <c r="D633" s="9">
        <v>500</v>
      </c>
      <c r="E633" s="8">
        <v>650</v>
      </c>
      <c r="F633" t="s">
        <v>8218</v>
      </c>
      <c r="G633" t="s">
        <v>8223</v>
      </c>
      <c r="H633" t="s">
        <v>8245</v>
      </c>
      <c r="I633">
        <v>1425099540</v>
      </c>
      <c r="J633">
        <v>1424280938</v>
      </c>
      <c r="K633" t="b">
        <v>0</v>
      </c>
      <c r="L633">
        <v>14</v>
      </c>
      <c r="M633" t="b">
        <v>1</v>
      </c>
      <c r="N633" t="s">
        <v>8269</v>
      </c>
      <c r="O633" s="10">
        <v>130</v>
      </c>
      <c r="P633">
        <v>46.43</v>
      </c>
      <c r="Q633" t="s">
        <v>8324</v>
      </c>
      <c r="R633" t="s">
        <v>8327</v>
      </c>
      <c r="S633" s="14">
        <v>42053.733078703706</v>
      </c>
      <c r="T633" s="14">
        <v>42063.207638888889</v>
      </c>
    </row>
    <row r="634" spans="1:20" ht="45" x14ac:dyDescent="0.25">
      <c r="A634">
        <v>3533</v>
      </c>
      <c r="B634" s="3" t="s">
        <v>3532</v>
      </c>
      <c r="C634" s="3" t="s">
        <v>7643</v>
      </c>
      <c r="D634" s="9">
        <v>500</v>
      </c>
      <c r="E634" s="8">
        <v>631</v>
      </c>
      <c r="F634" t="s">
        <v>8218</v>
      </c>
      <c r="G634" t="s">
        <v>8223</v>
      </c>
      <c r="H634" t="s">
        <v>8245</v>
      </c>
      <c r="I634">
        <v>1447269367</v>
      </c>
      <c r="J634">
        <v>1444673767</v>
      </c>
      <c r="K634" t="b">
        <v>0</v>
      </c>
      <c r="L634">
        <v>8</v>
      </c>
      <c r="M634" t="b">
        <v>1</v>
      </c>
      <c r="N634" t="s">
        <v>8269</v>
      </c>
      <c r="O634" s="10">
        <v>126</v>
      </c>
      <c r="P634">
        <v>78.88</v>
      </c>
      <c r="Q634" t="s">
        <v>8324</v>
      </c>
      <c r="R634" t="s">
        <v>8327</v>
      </c>
      <c r="S634" s="14">
        <v>42289.761192129634</v>
      </c>
      <c r="T634" s="14">
        <v>42319.802858796291</v>
      </c>
    </row>
    <row r="635" spans="1:20" ht="45" x14ac:dyDescent="0.25">
      <c r="A635">
        <v>3404</v>
      </c>
      <c r="B635" s="3" t="s">
        <v>3403</v>
      </c>
      <c r="C635" s="3" t="s">
        <v>7514</v>
      </c>
      <c r="D635" s="9">
        <v>500</v>
      </c>
      <c r="E635" s="8">
        <v>610</v>
      </c>
      <c r="F635" t="s">
        <v>8218</v>
      </c>
      <c r="G635" t="s">
        <v>8223</v>
      </c>
      <c r="H635" t="s">
        <v>8245</v>
      </c>
      <c r="I635">
        <v>1434542702</v>
      </c>
      <c r="J635">
        <v>1432814702</v>
      </c>
      <c r="K635" t="b">
        <v>0</v>
      </c>
      <c r="L635">
        <v>3</v>
      </c>
      <c r="M635" t="b">
        <v>1</v>
      </c>
      <c r="N635" t="s">
        <v>8269</v>
      </c>
      <c r="O635" s="10">
        <v>122</v>
      </c>
      <c r="P635">
        <v>203.33</v>
      </c>
      <c r="Q635" t="s">
        <v>8324</v>
      </c>
      <c r="R635" t="s">
        <v>8327</v>
      </c>
      <c r="S635" s="14">
        <v>42152.503495370373</v>
      </c>
      <c r="T635" s="14">
        <v>42172.503495370373</v>
      </c>
    </row>
    <row r="636" spans="1:20" ht="30" x14ac:dyDescent="0.25">
      <c r="A636">
        <v>3700</v>
      </c>
      <c r="B636" s="3" t="s">
        <v>3697</v>
      </c>
      <c r="C636" s="3" t="s">
        <v>7810</v>
      </c>
      <c r="D636" s="9">
        <v>500</v>
      </c>
      <c r="E636" s="8">
        <v>606</v>
      </c>
      <c r="F636" t="s">
        <v>8218</v>
      </c>
      <c r="G636" t="s">
        <v>8223</v>
      </c>
      <c r="H636" t="s">
        <v>8245</v>
      </c>
      <c r="I636">
        <v>1412092800</v>
      </c>
      <c r="J636">
        <v>1409493800</v>
      </c>
      <c r="K636" t="b">
        <v>0</v>
      </c>
      <c r="L636">
        <v>18</v>
      </c>
      <c r="M636" t="b">
        <v>1</v>
      </c>
      <c r="N636" t="s">
        <v>8269</v>
      </c>
      <c r="O636" s="10">
        <v>121</v>
      </c>
      <c r="P636">
        <v>33.67</v>
      </c>
      <c r="Q636" t="s">
        <v>8324</v>
      </c>
      <c r="R636" t="s">
        <v>8327</v>
      </c>
      <c r="S636" s="14">
        <v>41882.585648148146</v>
      </c>
      <c r="T636" s="14">
        <v>41912.666666666664</v>
      </c>
    </row>
    <row r="637" spans="1:20" ht="45" x14ac:dyDescent="0.25">
      <c r="A637">
        <v>3291</v>
      </c>
      <c r="B637" s="3" t="s">
        <v>3291</v>
      </c>
      <c r="C637" s="3" t="s">
        <v>7401</v>
      </c>
      <c r="D637" s="9">
        <v>500</v>
      </c>
      <c r="E637" s="8">
        <v>570</v>
      </c>
      <c r="F637" t="s">
        <v>8218</v>
      </c>
      <c r="G637" t="s">
        <v>8223</v>
      </c>
      <c r="H637" t="s">
        <v>8245</v>
      </c>
      <c r="I637">
        <v>1442462340</v>
      </c>
      <c r="J637">
        <v>1439743900</v>
      </c>
      <c r="K637" t="b">
        <v>0</v>
      </c>
      <c r="L637">
        <v>14</v>
      </c>
      <c r="M637" t="b">
        <v>1</v>
      </c>
      <c r="N637" t="s">
        <v>8269</v>
      </c>
      <c r="O637" s="10">
        <v>114</v>
      </c>
      <c r="P637">
        <v>40.71</v>
      </c>
      <c r="Q637" t="s">
        <v>8324</v>
      </c>
      <c r="R637" t="s">
        <v>8327</v>
      </c>
      <c r="S637" s="14">
        <v>42232.702546296292</v>
      </c>
      <c r="T637" s="14">
        <v>42264.165972222225</v>
      </c>
    </row>
    <row r="638" spans="1:20" ht="30" x14ac:dyDescent="0.25">
      <c r="A638">
        <v>3711</v>
      </c>
      <c r="B638" s="3" t="s">
        <v>3708</v>
      </c>
      <c r="C638" s="3" t="s">
        <v>7821</v>
      </c>
      <c r="D638" s="9">
        <v>500</v>
      </c>
      <c r="E638" s="8">
        <v>570</v>
      </c>
      <c r="F638" t="s">
        <v>8218</v>
      </c>
      <c r="G638" t="s">
        <v>8223</v>
      </c>
      <c r="H638" t="s">
        <v>8245</v>
      </c>
      <c r="I638">
        <v>1402848000</v>
      </c>
      <c r="J638">
        <v>1400606573</v>
      </c>
      <c r="K638" t="b">
        <v>0</v>
      </c>
      <c r="L638">
        <v>21</v>
      </c>
      <c r="M638" t="b">
        <v>1</v>
      </c>
      <c r="N638" t="s">
        <v>8269</v>
      </c>
      <c r="O638" s="10">
        <v>114</v>
      </c>
      <c r="P638">
        <v>27.14</v>
      </c>
      <c r="Q638" t="s">
        <v>8324</v>
      </c>
      <c r="R638" t="s">
        <v>8327</v>
      </c>
      <c r="S638" s="14">
        <v>41779.724224537036</v>
      </c>
      <c r="T638" s="14">
        <v>41805.666666666664</v>
      </c>
    </row>
    <row r="639" spans="1:20" ht="45" x14ac:dyDescent="0.25">
      <c r="A639">
        <v>3514</v>
      </c>
      <c r="B639" s="3" t="s">
        <v>3513</v>
      </c>
      <c r="C639" s="3" t="s">
        <v>7624</v>
      </c>
      <c r="D639" s="9">
        <v>500</v>
      </c>
      <c r="E639" s="8">
        <v>550</v>
      </c>
      <c r="F639" t="s">
        <v>8218</v>
      </c>
      <c r="G639" t="s">
        <v>8223</v>
      </c>
      <c r="H639" t="s">
        <v>8245</v>
      </c>
      <c r="I639">
        <v>1422853140</v>
      </c>
      <c r="J639">
        <v>1421439552</v>
      </c>
      <c r="K639" t="b">
        <v>0</v>
      </c>
      <c r="L639">
        <v>10</v>
      </c>
      <c r="M639" t="b">
        <v>1</v>
      </c>
      <c r="N639" t="s">
        <v>8269</v>
      </c>
      <c r="O639" s="10">
        <v>110</v>
      </c>
      <c r="P639">
        <v>55</v>
      </c>
      <c r="Q639" t="s">
        <v>8324</v>
      </c>
      <c r="R639" t="s">
        <v>8327</v>
      </c>
      <c r="S639" s="14">
        <v>42020.846666666665</v>
      </c>
      <c r="T639" s="14">
        <v>42037.207638888889</v>
      </c>
    </row>
    <row r="640" spans="1:20" ht="45" x14ac:dyDescent="0.25">
      <c r="A640">
        <v>3321</v>
      </c>
      <c r="B640" s="3" t="s">
        <v>3321</v>
      </c>
      <c r="C640" s="3" t="s">
        <v>7431</v>
      </c>
      <c r="D640" s="9">
        <v>500</v>
      </c>
      <c r="E640" s="8">
        <v>537</v>
      </c>
      <c r="F640" t="s">
        <v>8218</v>
      </c>
      <c r="G640" t="s">
        <v>8223</v>
      </c>
      <c r="H640" t="s">
        <v>8245</v>
      </c>
      <c r="I640">
        <v>1413431940</v>
      </c>
      <c r="J640">
        <v>1412216665</v>
      </c>
      <c r="K640" t="b">
        <v>0</v>
      </c>
      <c r="L640">
        <v>15</v>
      </c>
      <c r="M640" t="b">
        <v>1</v>
      </c>
      <c r="N640" t="s">
        <v>8269</v>
      </c>
      <c r="O640" s="10">
        <v>107</v>
      </c>
      <c r="P640">
        <v>35.799999999999997</v>
      </c>
      <c r="Q640" t="s">
        <v>8324</v>
      </c>
      <c r="R640" t="s">
        <v>8327</v>
      </c>
      <c r="S640" s="14">
        <v>41914.100289351853</v>
      </c>
      <c r="T640" s="14">
        <v>41928.165972222225</v>
      </c>
    </row>
    <row r="641" spans="1:20" ht="45" x14ac:dyDescent="0.25">
      <c r="A641">
        <v>3831</v>
      </c>
      <c r="B641" s="3" t="s">
        <v>3828</v>
      </c>
      <c r="C641" s="3" t="s">
        <v>7940</v>
      </c>
      <c r="D641" s="9">
        <v>500</v>
      </c>
      <c r="E641" s="8">
        <v>530.11</v>
      </c>
      <c r="F641" t="s">
        <v>8218</v>
      </c>
      <c r="G641" t="s">
        <v>8223</v>
      </c>
      <c r="H641" t="s">
        <v>8245</v>
      </c>
      <c r="I641">
        <v>1415222545</v>
      </c>
      <c r="J641">
        <v>1413404545</v>
      </c>
      <c r="K641" t="b">
        <v>0</v>
      </c>
      <c r="L641">
        <v>9</v>
      </c>
      <c r="M641" t="b">
        <v>1</v>
      </c>
      <c r="N641" t="s">
        <v>8269</v>
      </c>
      <c r="O641" s="10">
        <v>106</v>
      </c>
      <c r="P641">
        <v>58.9</v>
      </c>
      <c r="Q641" t="s">
        <v>8324</v>
      </c>
      <c r="R641" t="s">
        <v>8327</v>
      </c>
      <c r="S641" s="14">
        <v>41927.848900462966</v>
      </c>
      <c r="T641" s="14">
        <v>41948.890567129631</v>
      </c>
    </row>
    <row r="642" spans="1:20" ht="45" x14ac:dyDescent="0.25">
      <c r="A642">
        <v>3525</v>
      </c>
      <c r="B642" s="3" t="s">
        <v>3524</v>
      </c>
      <c r="C642" s="3" t="s">
        <v>7635</v>
      </c>
      <c r="D642" s="9">
        <v>500</v>
      </c>
      <c r="E642" s="8">
        <v>530</v>
      </c>
      <c r="F642" t="s">
        <v>8218</v>
      </c>
      <c r="G642" t="s">
        <v>8223</v>
      </c>
      <c r="H642" t="s">
        <v>8245</v>
      </c>
      <c r="I642">
        <v>1439136000</v>
      </c>
      <c r="J642">
        <v>1438188106</v>
      </c>
      <c r="K642" t="b">
        <v>0</v>
      </c>
      <c r="L642">
        <v>7</v>
      </c>
      <c r="M642" t="b">
        <v>1</v>
      </c>
      <c r="N642" t="s">
        <v>8269</v>
      </c>
      <c r="O642" s="10">
        <v>106</v>
      </c>
      <c r="P642">
        <v>75.709999999999994</v>
      </c>
      <c r="Q642" t="s">
        <v>8324</v>
      </c>
      <c r="R642" t="s">
        <v>8327</v>
      </c>
      <c r="S642" s="14">
        <v>42214.6956712963</v>
      </c>
      <c r="T642" s="14">
        <v>42225.666666666672</v>
      </c>
    </row>
    <row r="643" spans="1:20" ht="30" x14ac:dyDescent="0.25">
      <c r="A643">
        <v>3651</v>
      </c>
      <c r="B643" s="3" t="s">
        <v>3649</v>
      </c>
      <c r="C643" s="3" t="s">
        <v>7761</v>
      </c>
      <c r="D643" s="9">
        <v>500</v>
      </c>
      <c r="E643" s="8">
        <v>520</v>
      </c>
      <c r="F643" t="s">
        <v>8218</v>
      </c>
      <c r="G643" t="s">
        <v>8223</v>
      </c>
      <c r="H643" t="s">
        <v>8245</v>
      </c>
      <c r="I643">
        <v>1407686340</v>
      </c>
      <c r="J643">
        <v>1404833442</v>
      </c>
      <c r="K643" t="b">
        <v>0</v>
      </c>
      <c r="L643">
        <v>9</v>
      </c>
      <c r="M643" t="b">
        <v>1</v>
      </c>
      <c r="N643" t="s">
        <v>8269</v>
      </c>
      <c r="O643" s="10">
        <v>104</v>
      </c>
      <c r="P643">
        <v>57.78</v>
      </c>
      <c r="Q643" t="s">
        <v>8324</v>
      </c>
      <c r="R643" t="s">
        <v>8327</v>
      </c>
      <c r="S643" s="14">
        <v>41828.646319444444</v>
      </c>
      <c r="T643" s="14">
        <v>41861.665972222225</v>
      </c>
    </row>
    <row r="644" spans="1:20" ht="45" x14ac:dyDescent="0.25">
      <c r="A644">
        <v>3829</v>
      </c>
      <c r="B644" s="3" t="s">
        <v>3826</v>
      </c>
      <c r="C644" s="3" t="s">
        <v>7938</v>
      </c>
      <c r="D644" s="9">
        <v>500</v>
      </c>
      <c r="E644" s="8">
        <v>501</v>
      </c>
      <c r="F644" t="s">
        <v>8218</v>
      </c>
      <c r="G644" t="s">
        <v>8223</v>
      </c>
      <c r="H644" t="s">
        <v>8245</v>
      </c>
      <c r="I644">
        <v>1472676371</v>
      </c>
      <c r="J644">
        <v>1470948371</v>
      </c>
      <c r="K644" t="b">
        <v>0</v>
      </c>
      <c r="L644">
        <v>8</v>
      </c>
      <c r="M644" t="b">
        <v>1</v>
      </c>
      <c r="N644" t="s">
        <v>8269</v>
      </c>
      <c r="O644" s="10">
        <v>100</v>
      </c>
      <c r="P644">
        <v>62.63</v>
      </c>
      <c r="Q644" t="s">
        <v>8324</v>
      </c>
      <c r="R644" t="s">
        <v>8327</v>
      </c>
      <c r="S644" s="14">
        <v>42593.865405092598</v>
      </c>
      <c r="T644" s="14">
        <v>42613.865405092598</v>
      </c>
    </row>
    <row r="645" spans="1:20" ht="30" x14ac:dyDescent="0.25">
      <c r="A645">
        <v>4039</v>
      </c>
      <c r="B645" s="3" t="s">
        <v>4035</v>
      </c>
      <c r="C645" s="3" t="s">
        <v>8143</v>
      </c>
      <c r="D645" s="9">
        <v>500</v>
      </c>
      <c r="E645" s="8">
        <v>300</v>
      </c>
      <c r="F645" t="s">
        <v>8220</v>
      </c>
      <c r="G645" t="s">
        <v>8223</v>
      </c>
      <c r="H645" t="s">
        <v>8245</v>
      </c>
      <c r="I645">
        <v>1448949540</v>
      </c>
      <c r="J645">
        <v>1446048367</v>
      </c>
      <c r="K645" t="b">
        <v>0</v>
      </c>
      <c r="L645">
        <v>5</v>
      </c>
      <c r="M645" t="b">
        <v>0</v>
      </c>
      <c r="N645" t="s">
        <v>8269</v>
      </c>
      <c r="O645" s="10">
        <v>60</v>
      </c>
      <c r="P645">
        <v>60</v>
      </c>
      <c r="Q645" t="s">
        <v>8324</v>
      </c>
      <c r="R645" t="s">
        <v>8327</v>
      </c>
      <c r="S645" s="14">
        <v>42305.670914351853</v>
      </c>
      <c r="T645" s="14">
        <v>42339.249305555553</v>
      </c>
    </row>
    <row r="646" spans="1:20" ht="30" x14ac:dyDescent="0.25">
      <c r="A646">
        <v>4102</v>
      </c>
      <c r="B646" s="3" t="s">
        <v>4098</v>
      </c>
      <c r="C646" s="3" t="s">
        <v>8205</v>
      </c>
      <c r="D646" s="9">
        <v>500</v>
      </c>
      <c r="E646" s="8">
        <v>137</v>
      </c>
      <c r="F646" t="s">
        <v>8220</v>
      </c>
      <c r="G646" t="s">
        <v>8223</v>
      </c>
      <c r="H646" t="s">
        <v>8245</v>
      </c>
      <c r="I646">
        <v>1463343673</v>
      </c>
      <c r="J646">
        <v>1460751673</v>
      </c>
      <c r="K646" t="b">
        <v>0</v>
      </c>
      <c r="L646">
        <v>6</v>
      </c>
      <c r="M646" t="b">
        <v>0</v>
      </c>
      <c r="N646" t="s">
        <v>8269</v>
      </c>
      <c r="O646" s="10">
        <v>27</v>
      </c>
      <c r="P646">
        <v>22.83</v>
      </c>
      <c r="Q646" t="s">
        <v>8324</v>
      </c>
      <c r="R646" t="s">
        <v>8327</v>
      </c>
      <c r="S646" s="14">
        <v>42475.848067129627</v>
      </c>
      <c r="T646" s="14">
        <v>42505.848067129627</v>
      </c>
    </row>
    <row r="647" spans="1:20" ht="30" x14ac:dyDescent="0.25">
      <c r="A647">
        <v>3991</v>
      </c>
      <c r="B647" s="3" t="s">
        <v>3987</v>
      </c>
      <c r="C647" s="3" t="s">
        <v>8097</v>
      </c>
      <c r="D647" s="9">
        <v>500</v>
      </c>
      <c r="E647" s="8">
        <v>100</v>
      </c>
      <c r="F647" t="s">
        <v>8220</v>
      </c>
      <c r="G647" t="s">
        <v>8223</v>
      </c>
      <c r="H647" t="s">
        <v>8245</v>
      </c>
      <c r="I647">
        <v>1433086082</v>
      </c>
      <c r="J647">
        <v>1430494082</v>
      </c>
      <c r="K647" t="b">
        <v>0</v>
      </c>
      <c r="L647">
        <v>1</v>
      </c>
      <c r="M647" t="b">
        <v>0</v>
      </c>
      <c r="N647" t="s">
        <v>8269</v>
      </c>
      <c r="O647" s="10">
        <v>20</v>
      </c>
      <c r="P647">
        <v>100</v>
      </c>
      <c r="Q647" t="s">
        <v>8324</v>
      </c>
      <c r="R647" t="s">
        <v>8327</v>
      </c>
      <c r="S647" s="14">
        <v>42125.644467592589</v>
      </c>
      <c r="T647" s="14">
        <v>42155.644467592589</v>
      </c>
    </row>
    <row r="648" spans="1:20" ht="45" x14ac:dyDescent="0.25">
      <c r="A648">
        <v>2895</v>
      </c>
      <c r="B648" s="3" t="s">
        <v>2895</v>
      </c>
      <c r="C648" s="3" t="s">
        <v>7005</v>
      </c>
      <c r="D648" s="9">
        <v>500</v>
      </c>
      <c r="E648" s="8">
        <v>23</v>
      </c>
      <c r="F648" t="s">
        <v>8220</v>
      </c>
      <c r="G648" t="s">
        <v>8223</v>
      </c>
      <c r="H648" t="s">
        <v>8245</v>
      </c>
      <c r="I648">
        <v>1403470800</v>
      </c>
      <c r="J648">
        <v>1403356792</v>
      </c>
      <c r="K648" t="b">
        <v>0</v>
      </c>
      <c r="L648">
        <v>4</v>
      </c>
      <c r="M648" t="b">
        <v>0</v>
      </c>
      <c r="N648" t="s">
        <v>8269</v>
      </c>
      <c r="O648" s="10">
        <v>5</v>
      </c>
      <c r="P648">
        <v>5.75</v>
      </c>
      <c r="Q648" t="s">
        <v>8324</v>
      </c>
      <c r="R648" t="s">
        <v>8327</v>
      </c>
      <c r="S648" s="14">
        <v>41811.555462962962</v>
      </c>
      <c r="T648" s="14">
        <v>41812.875</v>
      </c>
    </row>
    <row r="649" spans="1:20" x14ac:dyDescent="0.25">
      <c r="A649">
        <v>4004</v>
      </c>
      <c r="B649" s="3" t="s">
        <v>4000</v>
      </c>
      <c r="C649" s="3" t="s">
        <v>8109</v>
      </c>
      <c r="D649" s="9">
        <v>500</v>
      </c>
      <c r="E649" s="8">
        <v>1</v>
      </c>
      <c r="F649" t="s">
        <v>8220</v>
      </c>
      <c r="G649" t="s">
        <v>8223</v>
      </c>
      <c r="H649" t="s">
        <v>8245</v>
      </c>
      <c r="I649">
        <v>1412740457</v>
      </c>
      <c r="J649">
        <v>1410148457</v>
      </c>
      <c r="K649" t="b">
        <v>0</v>
      </c>
      <c r="L649">
        <v>1</v>
      </c>
      <c r="M649" t="b">
        <v>0</v>
      </c>
      <c r="N649" t="s">
        <v>8269</v>
      </c>
      <c r="O649" s="10">
        <v>0</v>
      </c>
      <c r="P649">
        <v>1</v>
      </c>
      <c r="Q649" t="s">
        <v>8324</v>
      </c>
      <c r="R649" t="s">
        <v>8327</v>
      </c>
      <c r="S649" s="14">
        <v>41890.16269675926</v>
      </c>
      <c r="T649" s="14">
        <v>41920.16269675926</v>
      </c>
    </row>
    <row r="650" spans="1:20" ht="45" x14ac:dyDescent="0.25">
      <c r="A650">
        <v>4051</v>
      </c>
      <c r="B650" s="3" t="s">
        <v>4047</v>
      </c>
      <c r="C650" s="3" t="s">
        <v>8155</v>
      </c>
      <c r="D650" s="9">
        <v>500</v>
      </c>
      <c r="E650" s="8">
        <v>0</v>
      </c>
      <c r="F650" t="s">
        <v>8220</v>
      </c>
      <c r="G650" t="s">
        <v>8223</v>
      </c>
      <c r="H650" t="s">
        <v>8245</v>
      </c>
      <c r="I650">
        <v>1399618380</v>
      </c>
      <c r="J650">
        <v>1399058797</v>
      </c>
      <c r="K650" t="b">
        <v>0</v>
      </c>
      <c r="L650" t="s">
        <v>8308</v>
      </c>
      <c r="M650" t="b">
        <v>0</v>
      </c>
      <c r="N650" t="s">
        <v>8269</v>
      </c>
      <c r="O650" s="10">
        <v>0</v>
      </c>
      <c r="P650">
        <v>0</v>
      </c>
      <c r="Q650" t="s">
        <v>8324</v>
      </c>
      <c r="R650" t="s">
        <v>8327</v>
      </c>
      <c r="S650" s="14">
        <v>41761.810150462967</v>
      </c>
      <c r="T650" s="14">
        <v>41768.286805555559</v>
      </c>
    </row>
    <row r="651" spans="1:20" ht="45" x14ac:dyDescent="0.25">
      <c r="A651">
        <v>2836</v>
      </c>
      <c r="B651" s="3" t="s">
        <v>2836</v>
      </c>
      <c r="C651" s="3" t="s">
        <v>6946</v>
      </c>
      <c r="D651" s="9">
        <v>450</v>
      </c>
      <c r="E651" s="8">
        <v>485</v>
      </c>
      <c r="F651" t="s">
        <v>8218</v>
      </c>
      <c r="G651" t="s">
        <v>8223</v>
      </c>
      <c r="H651" t="s">
        <v>8245</v>
      </c>
      <c r="I651">
        <v>1487393940</v>
      </c>
      <c r="J651">
        <v>1484115418</v>
      </c>
      <c r="K651" t="b">
        <v>0</v>
      </c>
      <c r="L651">
        <v>11</v>
      </c>
      <c r="M651" t="b">
        <v>1</v>
      </c>
      <c r="N651" t="s">
        <v>8269</v>
      </c>
      <c r="O651" s="10">
        <v>108</v>
      </c>
      <c r="P651">
        <v>44.09</v>
      </c>
      <c r="Q651" t="s">
        <v>8324</v>
      </c>
      <c r="R651" t="s">
        <v>8327</v>
      </c>
      <c r="S651" s="14">
        <v>42746.261782407411</v>
      </c>
      <c r="T651" s="14">
        <v>42784.207638888889</v>
      </c>
    </row>
    <row r="652" spans="1:20" ht="45" x14ac:dyDescent="0.25">
      <c r="A652">
        <v>3494</v>
      </c>
      <c r="B652" s="3" t="s">
        <v>3493</v>
      </c>
      <c r="C652" s="3" t="s">
        <v>7604</v>
      </c>
      <c r="D652" s="9">
        <v>400</v>
      </c>
      <c r="E652" s="8">
        <v>400</v>
      </c>
      <c r="F652" t="s">
        <v>8218</v>
      </c>
      <c r="G652" t="s">
        <v>8223</v>
      </c>
      <c r="H652" t="s">
        <v>8245</v>
      </c>
      <c r="I652">
        <v>1480140000</v>
      </c>
      <c r="J652">
        <v>1479186575</v>
      </c>
      <c r="K652" t="b">
        <v>0</v>
      </c>
      <c r="L652">
        <v>13</v>
      </c>
      <c r="M652" t="b">
        <v>1</v>
      </c>
      <c r="N652" t="s">
        <v>8269</v>
      </c>
      <c r="O652" s="10">
        <v>100</v>
      </c>
      <c r="P652">
        <v>30.77</v>
      </c>
      <c r="Q652" t="s">
        <v>8324</v>
      </c>
      <c r="R652" t="s">
        <v>8327</v>
      </c>
      <c r="S652" s="14">
        <v>42689.214988425927</v>
      </c>
      <c r="T652" s="14">
        <v>42700.25</v>
      </c>
    </row>
    <row r="653" spans="1:20" ht="30" x14ac:dyDescent="0.25">
      <c r="A653">
        <v>2885</v>
      </c>
      <c r="B653" s="3" t="s">
        <v>2885</v>
      </c>
      <c r="C653" s="3" t="s">
        <v>6995</v>
      </c>
      <c r="D653" s="9">
        <v>400</v>
      </c>
      <c r="E653" s="8">
        <v>130</v>
      </c>
      <c r="F653" t="s">
        <v>8220</v>
      </c>
      <c r="G653" t="s">
        <v>8223</v>
      </c>
      <c r="H653" t="s">
        <v>8245</v>
      </c>
      <c r="I653">
        <v>1426294201</v>
      </c>
      <c r="J653">
        <v>1423705801</v>
      </c>
      <c r="K653" t="b">
        <v>0</v>
      </c>
      <c r="L653">
        <v>5</v>
      </c>
      <c r="M653" t="b">
        <v>0</v>
      </c>
      <c r="N653" t="s">
        <v>8269</v>
      </c>
      <c r="O653" s="10">
        <v>33</v>
      </c>
      <c r="P653">
        <v>26</v>
      </c>
      <c r="Q653" t="s">
        <v>8324</v>
      </c>
      <c r="R653" t="s">
        <v>8327</v>
      </c>
      <c r="S653" s="14">
        <v>42047.07640046296</v>
      </c>
      <c r="T653" s="14">
        <v>42077.034733796296</v>
      </c>
    </row>
    <row r="654" spans="1:20" ht="45" x14ac:dyDescent="0.25">
      <c r="A654">
        <v>3521</v>
      </c>
      <c r="B654" s="3" t="s">
        <v>3520</v>
      </c>
      <c r="C654" s="3" t="s">
        <v>7631</v>
      </c>
      <c r="D654" s="9">
        <v>350</v>
      </c>
      <c r="E654" s="8">
        <v>593</v>
      </c>
      <c r="F654" t="s">
        <v>8218</v>
      </c>
      <c r="G654" t="s">
        <v>8223</v>
      </c>
      <c r="H654" t="s">
        <v>8245</v>
      </c>
      <c r="I654">
        <v>1411980020</v>
      </c>
      <c r="J654">
        <v>1409388020</v>
      </c>
      <c r="K654" t="b">
        <v>0</v>
      </c>
      <c r="L654">
        <v>13</v>
      </c>
      <c r="M654" t="b">
        <v>1</v>
      </c>
      <c r="N654" t="s">
        <v>8269</v>
      </c>
      <c r="O654" s="10">
        <v>169</v>
      </c>
      <c r="P654">
        <v>45.62</v>
      </c>
      <c r="Q654" t="s">
        <v>8324</v>
      </c>
      <c r="R654" t="s">
        <v>8327</v>
      </c>
      <c r="S654" s="14">
        <v>41881.361342592594</v>
      </c>
      <c r="T654" s="14">
        <v>41911.361342592594</v>
      </c>
    </row>
    <row r="655" spans="1:20" ht="30" x14ac:dyDescent="0.25">
      <c r="A655">
        <v>3686</v>
      </c>
      <c r="B655" s="3" t="s">
        <v>3683</v>
      </c>
      <c r="C655" s="3" t="s">
        <v>7796</v>
      </c>
      <c r="D655" s="9">
        <v>350</v>
      </c>
      <c r="E655" s="8">
        <v>355</v>
      </c>
      <c r="F655" t="s">
        <v>8218</v>
      </c>
      <c r="G655" t="s">
        <v>8223</v>
      </c>
      <c r="H655" t="s">
        <v>8245</v>
      </c>
      <c r="I655">
        <v>1440820740</v>
      </c>
      <c r="J655">
        <v>1439567660</v>
      </c>
      <c r="K655" t="b">
        <v>0</v>
      </c>
      <c r="L655">
        <v>6</v>
      </c>
      <c r="M655" t="b">
        <v>1</v>
      </c>
      <c r="N655" t="s">
        <v>8269</v>
      </c>
      <c r="O655" s="10">
        <v>101</v>
      </c>
      <c r="P655">
        <v>59.17</v>
      </c>
      <c r="Q655" t="s">
        <v>8324</v>
      </c>
      <c r="R655" t="s">
        <v>8327</v>
      </c>
      <c r="S655" s="14">
        <v>42230.662731481483</v>
      </c>
      <c r="T655" s="14">
        <v>42245.165972222225</v>
      </c>
    </row>
    <row r="656" spans="1:20" ht="45" x14ac:dyDescent="0.25">
      <c r="A656">
        <v>3476</v>
      </c>
      <c r="B656" s="3" t="s">
        <v>3475</v>
      </c>
      <c r="C656" s="3" t="s">
        <v>7586</v>
      </c>
      <c r="D656" s="9">
        <v>300</v>
      </c>
      <c r="E656" s="8">
        <v>312</v>
      </c>
      <c r="F656" t="s">
        <v>8218</v>
      </c>
      <c r="G656" t="s">
        <v>8223</v>
      </c>
      <c r="H656" t="s">
        <v>8245</v>
      </c>
      <c r="I656">
        <v>1414378800</v>
      </c>
      <c r="J656">
        <v>1412836990</v>
      </c>
      <c r="K656" t="b">
        <v>0</v>
      </c>
      <c r="L656">
        <v>6</v>
      </c>
      <c r="M656" t="b">
        <v>1</v>
      </c>
      <c r="N656" t="s">
        <v>8269</v>
      </c>
      <c r="O656" s="10">
        <v>104</v>
      </c>
      <c r="P656">
        <v>52</v>
      </c>
      <c r="Q656" t="s">
        <v>8324</v>
      </c>
      <c r="R656" t="s">
        <v>8327</v>
      </c>
      <c r="S656" s="14">
        <v>41921.279976851853</v>
      </c>
      <c r="T656" s="14">
        <v>41939.125</v>
      </c>
    </row>
    <row r="657" spans="1:20" ht="30" x14ac:dyDescent="0.25">
      <c r="A657">
        <v>4100</v>
      </c>
      <c r="B657" s="3" t="s">
        <v>4096</v>
      </c>
      <c r="C657" s="3" t="s">
        <v>8203</v>
      </c>
      <c r="D657" s="9">
        <v>270</v>
      </c>
      <c r="E657" s="8">
        <v>0</v>
      </c>
      <c r="F657" t="s">
        <v>8220</v>
      </c>
      <c r="G657" t="s">
        <v>8223</v>
      </c>
      <c r="H657" t="s">
        <v>8245</v>
      </c>
      <c r="I657">
        <v>1414205990</v>
      </c>
      <c r="J657">
        <v>1413341990</v>
      </c>
      <c r="K657" t="b">
        <v>0</v>
      </c>
      <c r="L657" t="s">
        <v>8308</v>
      </c>
      <c r="M657" t="b">
        <v>0</v>
      </c>
      <c r="N657" t="s">
        <v>8269</v>
      </c>
      <c r="O657" s="10">
        <v>0</v>
      </c>
      <c r="P657">
        <v>0</v>
      </c>
      <c r="Q657" t="s">
        <v>8324</v>
      </c>
      <c r="R657" t="s">
        <v>8327</v>
      </c>
      <c r="S657" s="14">
        <v>41927.124884259261</v>
      </c>
      <c r="T657" s="14">
        <v>41937.124884259261</v>
      </c>
    </row>
    <row r="658" spans="1:20" ht="45" x14ac:dyDescent="0.25">
      <c r="A658">
        <v>3818</v>
      </c>
      <c r="B658" s="3" t="s">
        <v>3815</v>
      </c>
      <c r="C658" s="3" t="s">
        <v>7928</v>
      </c>
      <c r="D658" s="9">
        <v>250</v>
      </c>
      <c r="E658" s="8">
        <v>570</v>
      </c>
      <c r="F658" t="s">
        <v>8218</v>
      </c>
      <c r="G658" t="s">
        <v>8223</v>
      </c>
      <c r="H658" t="s">
        <v>8245</v>
      </c>
      <c r="I658">
        <v>1426187582</v>
      </c>
      <c r="J658">
        <v>1423599182</v>
      </c>
      <c r="K658" t="b">
        <v>0</v>
      </c>
      <c r="L658">
        <v>10</v>
      </c>
      <c r="M658" t="b">
        <v>1</v>
      </c>
      <c r="N658" t="s">
        <v>8269</v>
      </c>
      <c r="O658" s="10">
        <v>228</v>
      </c>
      <c r="P658">
        <v>57</v>
      </c>
      <c r="Q658" t="s">
        <v>8324</v>
      </c>
      <c r="R658" t="s">
        <v>8327</v>
      </c>
      <c r="S658" s="14">
        <v>42045.84238425926</v>
      </c>
      <c r="T658" s="14">
        <v>42075.800717592589</v>
      </c>
    </row>
    <row r="659" spans="1:20" ht="30" x14ac:dyDescent="0.25">
      <c r="A659">
        <v>3462</v>
      </c>
      <c r="B659" s="3" t="s">
        <v>3461</v>
      </c>
      <c r="C659" s="3" t="s">
        <v>7572</v>
      </c>
      <c r="D659" s="9">
        <v>250</v>
      </c>
      <c r="E659" s="8">
        <v>505</v>
      </c>
      <c r="F659" t="s">
        <v>8218</v>
      </c>
      <c r="G659" t="s">
        <v>8223</v>
      </c>
      <c r="H659" t="s">
        <v>8245</v>
      </c>
      <c r="I659">
        <v>1436551200</v>
      </c>
      <c r="J659">
        <v>1435181628</v>
      </c>
      <c r="K659" t="b">
        <v>0</v>
      </c>
      <c r="L659">
        <v>17</v>
      </c>
      <c r="M659" t="b">
        <v>1</v>
      </c>
      <c r="N659" t="s">
        <v>8269</v>
      </c>
      <c r="O659" s="10">
        <v>202</v>
      </c>
      <c r="P659">
        <v>29.71</v>
      </c>
      <c r="Q659" t="s">
        <v>8324</v>
      </c>
      <c r="R659" t="s">
        <v>8327</v>
      </c>
      <c r="S659" s="14">
        <v>42179.898472222223</v>
      </c>
      <c r="T659" s="14">
        <v>42195.75</v>
      </c>
    </row>
    <row r="660" spans="1:20" ht="30" x14ac:dyDescent="0.25">
      <c r="A660">
        <v>3470</v>
      </c>
      <c r="B660" s="3" t="s">
        <v>3469</v>
      </c>
      <c r="C660" s="3" t="s">
        <v>7580</v>
      </c>
      <c r="D660" s="9">
        <v>250</v>
      </c>
      <c r="E660" s="8">
        <v>375</v>
      </c>
      <c r="F660" t="s">
        <v>8218</v>
      </c>
      <c r="G660" t="s">
        <v>8223</v>
      </c>
      <c r="H660" t="s">
        <v>8245</v>
      </c>
      <c r="I660">
        <v>1468618680</v>
      </c>
      <c r="J660">
        <v>1465345902</v>
      </c>
      <c r="K660" t="b">
        <v>0</v>
      </c>
      <c r="L660">
        <v>9</v>
      </c>
      <c r="M660" t="b">
        <v>1</v>
      </c>
      <c r="N660" t="s">
        <v>8269</v>
      </c>
      <c r="O660" s="10">
        <v>150</v>
      </c>
      <c r="P660">
        <v>41.67</v>
      </c>
      <c r="Q660" t="s">
        <v>8324</v>
      </c>
      <c r="R660" t="s">
        <v>8327</v>
      </c>
      <c r="S660" s="14">
        <v>42529.022013888884</v>
      </c>
      <c r="T660" s="14">
        <v>42566.901388888888</v>
      </c>
    </row>
    <row r="661" spans="1:20" ht="30" x14ac:dyDescent="0.25">
      <c r="A661">
        <v>3423</v>
      </c>
      <c r="B661" s="3" t="s">
        <v>3422</v>
      </c>
      <c r="C661" s="3" t="s">
        <v>7533</v>
      </c>
      <c r="D661" s="9">
        <v>250</v>
      </c>
      <c r="E661" s="8">
        <v>350</v>
      </c>
      <c r="F661" t="s">
        <v>8218</v>
      </c>
      <c r="G661" t="s">
        <v>8223</v>
      </c>
      <c r="H661" t="s">
        <v>8245</v>
      </c>
      <c r="I661">
        <v>1429912341</v>
      </c>
      <c r="J661">
        <v>1427320341</v>
      </c>
      <c r="K661" t="b">
        <v>0</v>
      </c>
      <c r="L661">
        <v>10</v>
      </c>
      <c r="M661" t="b">
        <v>1</v>
      </c>
      <c r="N661" t="s">
        <v>8269</v>
      </c>
      <c r="O661" s="10">
        <v>140</v>
      </c>
      <c r="P661">
        <v>35</v>
      </c>
      <c r="Q661" t="s">
        <v>8324</v>
      </c>
      <c r="R661" t="s">
        <v>8327</v>
      </c>
      <c r="S661" s="14">
        <v>42088.911354166667</v>
      </c>
      <c r="T661" s="14">
        <v>42118.911354166667</v>
      </c>
    </row>
    <row r="662" spans="1:20" ht="45" x14ac:dyDescent="0.25">
      <c r="A662">
        <v>3545</v>
      </c>
      <c r="B662" s="3" t="s">
        <v>3544</v>
      </c>
      <c r="C662" s="3" t="s">
        <v>7655</v>
      </c>
      <c r="D662" s="9">
        <v>250</v>
      </c>
      <c r="E662" s="8">
        <v>251</v>
      </c>
      <c r="F662" t="s">
        <v>8218</v>
      </c>
      <c r="G662" t="s">
        <v>8223</v>
      </c>
      <c r="H662" t="s">
        <v>8245</v>
      </c>
      <c r="I662">
        <v>1428780159</v>
      </c>
      <c r="J662">
        <v>1426188159</v>
      </c>
      <c r="K662" t="b">
        <v>0</v>
      </c>
      <c r="L662">
        <v>8</v>
      </c>
      <c r="M662" t="b">
        <v>1</v>
      </c>
      <c r="N662" t="s">
        <v>8269</v>
      </c>
      <c r="O662" s="10">
        <v>100</v>
      </c>
      <c r="P662">
        <v>31.38</v>
      </c>
      <c r="Q662" t="s">
        <v>8324</v>
      </c>
      <c r="R662" t="s">
        <v>8327</v>
      </c>
      <c r="S662" s="14">
        <v>42075.807395833333</v>
      </c>
      <c r="T662" s="14">
        <v>42105.807395833333</v>
      </c>
    </row>
    <row r="663" spans="1:20" ht="45" x14ac:dyDescent="0.25">
      <c r="A663">
        <v>3442</v>
      </c>
      <c r="B663" s="3" t="s">
        <v>3441</v>
      </c>
      <c r="C663" s="3" t="s">
        <v>7552</v>
      </c>
      <c r="D663" s="9">
        <v>250</v>
      </c>
      <c r="E663" s="8">
        <v>250</v>
      </c>
      <c r="F663" t="s">
        <v>8218</v>
      </c>
      <c r="G663" t="s">
        <v>8223</v>
      </c>
      <c r="H663" t="s">
        <v>8245</v>
      </c>
      <c r="I663">
        <v>1433016672</v>
      </c>
      <c r="J663">
        <v>1430424672</v>
      </c>
      <c r="K663" t="b">
        <v>0</v>
      </c>
      <c r="L663">
        <v>8</v>
      </c>
      <c r="M663" t="b">
        <v>1</v>
      </c>
      <c r="N663" t="s">
        <v>8269</v>
      </c>
      <c r="O663" s="10">
        <v>100</v>
      </c>
      <c r="P663">
        <v>31.25</v>
      </c>
      <c r="Q663" t="s">
        <v>8324</v>
      </c>
      <c r="R663" t="s">
        <v>8327</v>
      </c>
      <c r="S663" s="14">
        <v>42124.841111111105</v>
      </c>
      <c r="T663" s="14">
        <v>42154.841111111105</v>
      </c>
    </row>
    <row r="664" spans="1:20" ht="30" x14ac:dyDescent="0.25">
      <c r="A664">
        <v>3371</v>
      </c>
      <c r="B664" s="3" t="s">
        <v>3370</v>
      </c>
      <c r="C664" s="3" t="s">
        <v>7481</v>
      </c>
      <c r="D664" s="9">
        <v>200</v>
      </c>
      <c r="E664" s="8">
        <v>277</v>
      </c>
      <c r="F664" t="s">
        <v>8218</v>
      </c>
      <c r="G664" t="s">
        <v>8223</v>
      </c>
      <c r="H664" t="s">
        <v>8245</v>
      </c>
      <c r="I664">
        <v>1449089965</v>
      </c>
      <c r="J664">
        <v>1446670765</v>
      </c>
      <c r="K664" t="b">
        <v>0</v>
      </c>
      <c r="L664">
        <v>9</v>
      </c>
      <c r="M664" t="b">
        <v>1</v>
      </c>
      <c r="N664" t="s">
        <v>8269</v>
      </c>
      <c r="O664" s="10">
        <v>139</v>
      </c>
      <c r="P664">
        <v>30.78</v>
      </c>
      <c r="Q664" t="s">
        <v>8324</v>
      </c>
      <c r="R664" t="s">
        <v>8327</v>
      </c>
      <c r="S664" s="14">
        <v>42312.874594907407</v>
      </c>
      <c r="T664" s="14">
        <v>42340.874594907407</v>
      </c>
    </row>
    <row r="665" spans="1:20" ht="30" x14ac:dyDescent="0.25">
      <c r="A665">
        <v>3415</v>
      </c>
      <c r="B665" s="3" t="s">
        <v>3414</v>
      </c>
      <c r="C665" s="3" t="s">
        <v>7525</v>
      </c>
      <c r="D665" s="9">
        <v>200</v>
      </c>
      <c r="E665" s="8">
        <v>200</v>
      </c>
      <c r="F665" t="s">
        <v>8218</v>
      </c>
      <c r="G665" t="s">
        <v>8223</v>
      </c>
      <c r="H665" t="s">
        <v>8245</v>
      </c>
      <c r="I665">
        <v>1460935800</v>
      </c>
      <c r="J665">
        <v>1459999656</v>
      </c>
      <c r="K665" t="b">
        <v>0</v>
      </c>
      <c r="L665">
        <v>9</v>
      </c>
      <c r="M665" t="b">
        <v>1</v>
      </c>
      <c r="N665" t="s">
        <v>8269</v>
      </c>
      <c r="O665" s="10">
        <v>100</v>
      </c>
      <c r="P665">
        <v>22.22</v>
      </c>
      <c r="Q665" t="s">
        <v>8324</v>
      </c>
      <c r="R665" t="s">
        <v>8327</v>
      </c>
      <c r="S665" s="14">
        <v>42467.144166666665</v>
      </c>
      <c r="T665" s="14">
        <v>42477.979166666672</v>
      </c>
    </row>
    <row r="666" spans="1:20" ht="45" x14ac:dyDescent="0.25">
      <c r="A666">
        <v>2886</v>
      </c>
      <c r="B666" s="3" t="s">
        <v>2886</v>
      </c>
      <c r="C666" s="3" t="s">
        <v>6996</v>
      </c>
      <c r="D666" s="9">
        <v>200</v>
      </c>
      <c r="E666" s="8">
        <v>10</v>
      </c>
      <c r="F666" t="s">
        <v>8220</v>
      </c>
      <c r="G666" t="s">
        <v>8223</v>
      </c>
      <c r="H666" t="s">
        <v>8245</v>
      </c>
      <c r="I666">
        <v>1442635140</v>
      </c>
      <c r="J666">
        <v>1442243484</v>
      </c>
      <c r="K666" t="b">
        <v>0</v>
      </c>
      <c r="L666">
        <v>1</v>
      </c>
      <c r="M666" t="b">
        <v>0</v>
      </c>
      <c r="N666" t="s">
        <v>8269</v>
      </c>
      <c r="O666" s="10">
        <v>5</v>
      </c>
      <c r="P666">
        <v>10</v>
      </c>
      <c r="Q666" t="s">
        <v>8324</v>
      </c>
      <c r="R666" t="s">
        <v>8327</v>
      </c>
      <c r="S666" s="14">
        <v>42261.632916666669</v>
      </c>
      <c r="T666" s="14">
        <v>42266.165972222225</v>
      </c>
    </row>
    <row r="667" spans="1:20" ht="45" x14ac:dyDescent="0.25">
      <c r="A667">
        <v>3925</v>
      </c>
      <c r="B667" s="3" t="s">
        <v>3922</v>
      </c>
      <c r="C667" s="3" t="s">
        <v>8033</v>
      </c>
      <c r="D667" s="9">
        <v>150</v>
      </c>
      <c r="E667" s="8">
        <v>15</v>
      </c>
      <c r="F667" t="s">
        <v>8220</v>
      </c>
      <c r="G667" t="s">
        <v>8223</v>
      </c>
      <c r="H667" t="s">
        <v>8245</v>
      </c>
      <c r="I667">
        <v>1406753639</v>
      </c>
      <c r="J667">
        <v>1404161639</v>
      </c>
      <c r="K667" t="b">
        <v>0</v>
      </c>
      <c r="L667">
        <v>3</v>
      </c>
      <c r="M667" t="b">
        <v>0</v>
      </c>
      <c r="N667" t="s">
        <v>8269</v>
      </c>
      <c r="O667" s="10">
        <v>10</v>
      </c>
      <c r="P667">
        <v>5</v>
      </c>
      <c r="Q667" t="s">
        <v>8324</v>
      </c>
      <c r="R667" t="s">
        <v>8327</v>
      </c>
      <c r="S667" s="14">
        <v>41820.870821759258</v>
      </c>
      <c r="T667" s="14">
        <v>41850.870821759258</v>
      </c>
    </row>
    <row r="668" spans="1:20" ht="45" x14ac:dyDescent="0.25">
      <c r="A668">
        <v>4082</v>
      </c>
      <c r="B668" s="3" t="s">
        <v>4078</v>
      </c>
      <c r="C668" s="3" t="s">
        <v>8185</v>
      </c>
      <c r="D668" s="9">
        <v>150</v>
      </c>
      <c r="E668" s="8">
        <v>3</v>
      </c>
      <c r="F668" t="s">
        <v>8220</v>
      </c>
      <c r="G668" t="s">
        <v>8223</v>
      </c>
      <c r="H668" t="s">
        <v>8245</v>
      </c>
      <c r="I668">
        <v>1447542000</v>
      </c>
      <c r="J668">
        <v>1446179553</v>
      </c>
      <c r="K668" t="b">
        <v>0</v>
      </c>
      <c r="L668">
        <v>2</v>
      </c>
      <c r="M668" t="b">
        <v>0</v>
      </c>
      <c r="N668" t="s">
        <v>8269</v>
      </c>
      <c r="O668" s="10">
        <v>2</v>
      </c>
      <c r="P668">
        <v>1.5</v>
      </c>
      <c r="Q668" t="s">
        <v>8324</v>
      </c>
      <c r="R668" t="s">
        <v>8327</v>
      </c>
      <c r="S668" s="14">
        <v>42307.189270833333</v>
      </c>
      <c r="T668" s="14">
        <v>42322.958333333328</v>
      </c>
    </row>
    <row r="669" spans="1:20" ht="45" x14ac:dyDescent="0.25">
      <c r="A669">
        <v>3830</v>
      </c>
      <c r="B669" s="3" t="s">
        <v>3827</v>
      </c>
      <c r="C669" s="3" t="s">
        <v>7939</v>
      </c>
      <c r="D669" s="9">
        <v>100</v>
      </c>
      <c r="E669" s="8">
        <v>225</v>
      </c>
      <c r="F669" t="s">
        <v>8218</v>
      </c>
      <c r="G669" t="s">
        <v>8223</v>
      </c>
      <c r="H669" t="s">
        <v>8245</v>
      </c>
      <c r="I669">
        <v>1464371211</v>
      </c>
      <c r="J669">
        <v>1463161611</v>
      </c>
      <c r="K669" t="b">
        <v>0</v>
      </c>
      <c r="L669">
        <v>3</v>
      </c>
      <c r="M669" t="b">
        <v>1</v>
      </c>
      <c r="N669" t="s">
        <v>8269</v>
      </c>
      <c r="O669" s="10">
        <v>225</v>
      </c>
      <c r="P669">
        <v>75</v>
      </c>
      <c r="Q669" t="s">
        <v>8324</v>
      </c>
      <c r="R669" t="s">
        <v>8327</v>
      </c>
      <c r="S669" s="14">
        <v>42503.740868055553</v>
      </c>
      <c r="T669" s="14">
        <v>42517.740868055553</v>
      </c>
    </row>
    <row r="670" spans="1:20" ht="45" x14ac:dyDescent="0.25">
      <c r="A670">
        <v>3576</v>
      </c>
      <c r="B670" s="3" t="s">
        <v>3575</v>
      </c>
      <c r="C670" s="3" t="s">
        <v>7686</v>
      </c>
      <c r="D670" s="9">
        <v>100</v>
      </c>
      <c r="E670" s="8">
        <v>100</v>
      </c>
      <c r="F670" t="s">
        <v>8218</v>
      </c>
      <c r="G670" t="s">
        <v>8223</v>
      </c>
      <c r="H670" t="s">
        <v>8245</v>
      </c>
      <c r="I670">
        <v>1480947054</v>
      </c>
      <c r="J670">
        <v>1475759454</v>
      </c>
      <c r="K670" t="b">
        <v>0</v>
      </c>
      <c r="L670">
        <v>5</v>
      </c>
      <c r="M670" t="b">
        <v>1</v>
      </c>
      <c r="N670" t="s">
        <v>8269</v>
      </c>
      <c r="O670" s="10">
        <v>100</v>
      </c>
      <c r="P670">
        <v>20</v>
      </c>
      <c r="Q670" t="s">
        <v>8324</v>
      </c>
      <c r="R670" t="s">
        <v>8327</v>
      </c>
      <c r="S670" s="14">
        <v>42649.54923611111</v>
      </c>
      <c r="T670" s="14">
        <v>42709.590902777782</v>
      </c>
    </row>
    <row r="671" spans="1:20" ht="30" x14ac:dyDescent="0.25">
      <c r="A671">
        <v>3745</v>
      </c>
      <c r="B671" s="3" t="s">
        <v>3742</v>
      </c>
      <c r="C671" s="3" t="s">
        <v>7855</v>
      </c>
      <c r="D671" s="9">
        <v>100</v>
      </c>
      <c r="E671" s="8">
        <v>10</v>
      </c>
      <c r="F671" t="s">
        <v>8220</v>
      </c>
      <c r="G671" t="s">
        <v>8223</v>
      </c>
      <c r="H671" t="s">
        <v>8245</v>
      </c>
      <c r="I671">
        <v>1407689102</v>
      </c>
      <c r="J671">
        <v>1405097102</v>
      </c>
      <c r="K671" t="b">
        <v>0</v>
      </c>
      <c r="L671">
        <v>1</v>
      </c>
      <c r="M671" t="b">
        <v>0</v>
      </c>
      <c r="N671" t="s">
        <v>8269</v>
      </c>
      <c r="O671" s="10">
        <v>10</v>
      </c>
      <c r="P671">
        <v>10</v>
      </c>
      <c r="Q671" t="s">
        <v>8324</v>
      </c>
      <c r="R671" t="s">
        <v>8327</v>
      </c>
      <c r="S671" s="14">
        <v>41831.697939814818</v>
      </c>
      <c r="T671" s="14">
        <v>41861.697939814818</v>
      </c>
    </row>
    <row r="672" spans="1:20" ht="30" x14ac:dyDescent="0.25">
      <c r="A672">
        <v>3600</v>
      </c>
      <c r="B672" s="3" t="s">
        <v>3599</v>
      </c>
      <c r="C672" s="3" t="s">
        <v>7710</v>
      </c>
      <c r="D672" s="9">
        <v>10</v>
      </c>
      <c r="E672" s="8">
        <v>13</v>
      </c>
      <c r="F672" t="s">
        <v>8218</v>
      </c>
      <c r="G672" t="s">
        <v>8223</v>
      </c>
      <c r="H672" t="s">
        <v>8245</v>
      </c>
      <c r="I672">
        <v>1476390164</v>
      </c>
      <c r="J672">
        <v>1473970964</v>
      </c>
      <c r="K672" t="b">
        <v>0</v>
      </c>
      <c r="L672">
        <v>4</v>
      </c>
      <c r="M672" t="b">
        <v>1</v>
      </c>
      <c r="N672" t="s">
        <v>8269</v>
      </c>
      <c r="O672" s="10">
        <v>130</v>
      </c>
      <c r="P672">
        <v>3.25</v>
      </c>
      <c r="Q672" t="s">
        <v>8324</v>
      </c>
      <c r="R672" t="s">
        <v>8327</v>
      </c>
      <c r="S672" s="14">
        <v>42628.849120370374</v>
      </c>
      <c r="T672" s="14">
        <v>42656.849120370374</v>
      </c>
    </row>
    <row r="673" spans="2:5" x14ac:dyDescent="0.25">
      <c r="B673" s="3"/>
      <c r="C673" s="3"/>
      <c r="D673" s="6"/>
      <c r="E673" s="8"/>
    </row>
  </sheetData>
  <autoFilter ref="A1:T672" xr:uid="{9F790F9A-CD61-41DA-BBAF-D0DA048618F0}">
    <sortState xmlns:xlrd2="http://schemas.microsoft.com/office/spreadsheetml/2017/richdata2" ref="A2:T672">
      <sortCondition descending="1" ref="D1:D672"/>
    </sortState>
  </autoFilter>
  <conditionalFormatting sqref="F2:F672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672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19FCB-A434-48DF-9555-497418CB5AC5}">
  <dimension ref="A3:Q129"/>
  <sheetViews>
    <sheetView workbookViewId="0"/>
  </sheetViews>
  <sheetFormatPr defaultRowHeight="15" x14ac:dyDescent="0.25"/>
  <cols>
    <col min="1" max="1" width="16.42578125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11" max="11" width="16.42578125" bestFit="1" customWidth="1"/>
    <col min="12" max="12" width="16.28515625" bestFit="1" customWidth="1"/>
    <col min="13" max="13" width="4.28515625" bestFit="1" customWidth="1"/>
    <col min="14" max="14" width="10" bestFit="1" customWidth="1"/>
    <col min="15" max="15" width="11.28515625" bestFit="1" customWidth="1"/>
  </cols>
  <sheetData>
    <row r="3" spans="1:17" x14ac:dyDescent="0.25">
      <c r="A3" s="11" t="s">
        <v>8403</v>
      </c>
      <c r="B3" s="11" t="s">
        <v>8364</v>
      </c>
      <c r="K3" s="11" t="s">
        <v>8403</v>
      </c>
      <c r="L3" s="11" t="s">
        <v>8364</v>
      </c>
    </row>
    <row r="4" spans="1:17" x14ac:dyDescent="0.25">
      <c r="A4" s="11" t="s">
        <v>8361</v>
      </c>
      <c r="B4" t="s">
        <v>8220</v>
      </c>
      <c r="C4" t="s">
        <v>8221</v>
      </c>
      <c r="D4" t="s">
        <v>8218</v>
      </c>
      <c r="E4" t="s">
        <v>8362</v>
      </c>
      <c r="K4" s="11" t="s">
        <v>8361</v>
      </c>
      <c r="L4" t="s">
        <v>8220</v>
      </c>
      <c r="M4" t="s">
        <v>8221</v>
      </c>
      <c r="N4" t="s">
        <v>8218</v>
      </c>
      <c r="O4" t="s">
        <v>8362</v>
      </c>
    </row>
    <row r="5" spans="1:17" x14ac:dyDescent="0.25">
      <c r="A5" s="41">
        <v>8000</v>
      </c>
      <c r="B5" s="13">
        <v>7</v>
      </c>
      <c r="C5" s="13"/>
      <c r="D5" s="13">
        <v>6</v>
      </c>
      <c r="E5" s="13">
        <v>13</v>
      </c>
      <c r="G5" s="43">
        <f>D5/E5</f>
        <v>0.46153846153846156</v>
      </c>
      <c r="K5" s="41">
        <v>10</v>
      </c>
      <c r="L5" s="13"/>
      <c r="M5" s="13"/>
      <c r="N5" s="13">
        <v>1</v>
      </c>
      <c r="O5" s="13">
        <v>1</v>
      </c>
      <c r="Q5" s="43">
        <f>N5/O5</f>
        <v>1</v>
      </c>
    </row>
    <row r="6" spans="1:17" x14ac:dyDescent="0.25">
      <c r="A6" s="41">
        <v>8500</v>
      </c>
      <c r="B6" s="13">
        <v>1</v>
      </c>
      <c r="C6" s="13"/>
      <c r="D6" s="13">
        <v>1</v>
      </c>
      <c r="E6" s="13">
        <v>2</v>
      </c>
      <c r="G6" s="43">
        <f t="shared" ref="G6:G26" si="0">D6/E6</f>
        <v>0.5</v>
      </c>
      <c r="K6" s="41">
        <v>100</v>
      </c>
      <c r="L6" s="13">
        <v>1</v>
      </c>
      <c r="M6" s="13"/>
      <c r="N6" s="13">
        <v>2</v>
      </c>
      <c r="O6" s="13">
        <v>3</v>
      </c>
      <c r="Q6" s="43">
        <f t="shared" ref="Q6:Q69" si="1">N6/O6</f>
        <v>0.66666666666666663</v>
      </c>
    </row>
    <row r="7" spans="1:17" x14ac:dyDescent="0.25">
      <c r="A7" s="41">
        <v>8880</v>
      </c>
      <c r="B7" s="13">
        <v>1</v>
      </c>
      <c r="C7" s="13"/>
      <c r="D7" s="13"/>
      <c r="E7" s="13">
        <v>1</v>
      </c>
      <c r="G7" s="43">
        <f t="shared" si="0"/>
        <v>0</v>
      </c>
      <c r="K7" s="41">
        <v>150</v>
      </c>
      <c r="L7" s="13">
        <v>2</v>
      </c>
      <c r="M7" s="13"/>
      <c r="N7" s="13"/>
      <c r="O7" s="13">
        <v>2</v>
      </c>
      <c r="Q7" s="43">
        <f t="shared" si="1"/>
        <v>0</v>
      </c>
    </row>
    <row r="8" spans="1:17" x14ac:dyDescent="0.25">
      <c r="A8" s="41">
        <v>9000</v>
      </c>
      <c r="B8" s="13">
        <v>1</v>
      </c>
      <c r="C8" s="13"/>
      <c r="D8" s="13"/>
      <c r="E8" s="13">
        <v>1</v>
      </c>
      <c r="G8" s="43">
        <f t="shared" si="0"/>
        <v>0</v>
      </c>
      <c r="K8" s="41">
        <v>200</v>
      </c>
      <c r="L8" s="13">
        <v>1</v>
      </c>
      <c r="M8" s="13"/>
      <c r="N8" s="13">
        <v>2</v>
      </c>
      <c r="O8" s="13">
        <v>3</v>
      </c>
      <c r="Q8" s="43">
        <f t="shared" si="1"/>
        <v>0.66666666666666663</v>
      </c>
    </row>
    <row r="9" spans="1:17" x14ac:dyDescent="0.25">
      <c r="A9" s="41">
        <v>9500</v>
      </c>
      <c r="B9" s="13"/>
      <c r="C9" s="13"/>
      <c r="D9" s="13">
        <v>2</v>
      </c>
      <c r="E9" s="13">
        <v>2</v>
      </c>
      <c r="G9" s="43">
        <f t="shared" si="0"/>
        <v>1</v>
      </c>
      <c r="K9" s="41">
        <v>250</v>
      </c>
      <c r="L9" s="13"/>
      <c r="M9" s="13"/>
      <c r="N9" s="13">
        <v>6</v>
      </c>
      <c r="O9" s="13">
        <v>6</v>
      </c>
      <c r="Q9" s="43">
        <f t="shared" si="1"/>
        <v>1</v>
      </c>
    </row>
    <row r="10" spans="1:17" x14ac:dyDescent="0.25">
      <c r="A10" s="41">
        <v>9600</v>
      </c>
      <c r="B10" s="13">
        <v>2</v>
      </c>
      <c r="C10" s="13"/>
      <c r="D10" s="13"/>
      <c r="E10" s="13">
        <v>2</v>
      </c>
      <c r="G10" s="43">
        <f t="shared" si="0"/>
        <v>0</v>
      </c>
      <c r="K10" s="41">
        <v>270</v>
      </c>
      <c r="L10" s="13">
        <v>1</v>
      </c>
      <c r="M10" s="13"/>
      <c r="N10" s="13"/>
      <c r="O10" s="13">
        <v>1</v>
      </c>
      <c r="Q10" s="43">
        <f t="shared" si="1"/>
        <v>0</v>
      </c>
    </row>
    <row r="11" spans="1:17" x14ac:dyDescent="0.25">
      <c r="A11" s="41">
        <v>9800</v>
      </c>
      <c r="B11" s="13">
        <v>1</v>
      </c>
      <c r="C11" s="13"/>
      <c r="D11" s="13"/>
      <c r="E11" s="13">
        <v>1</v>
      </c>
      <c r="G11" s="43">
        <f t="shared" si="0"/>
        <v>0</v>
      </c>
      <c r="K11" s="41">
        <v>300</v>
      </c>
      <c r="L11" s="13"/>
      <c r="M11" s="13"/>
      <c r="N11" s="13">
        <v>1</v>
      </c>
      <c r="O11" s="13">
        <v>1</v>
      </c>
      <c r="Q11" s="43">
        <f t="shared" si="1"/>
        <v>1</v>
      </c>
    </row>
    <row r="12" spans="1:17" x14ac:dyDescent="0.25">
      <c r="A12" s="41">
        <v>10000</v>
      </c>
      <c r="B12" s="13">
        <v>14</v>
      </c>
      <c r="C12" s="13">
        <v>2</v>
      </c>
      <c r="D12" s="13">
        <v>24</v>
      </c>
      <c r="E12" s="13">
        <v>40</v>
      </c>
      <c r="G12" s="43">
        <f t="shared" si="0"/>
        <v>0.6</v>
      </c>
      <c r="H12" s="42">
        <f>GETPIVOTDATA("pledged",$A$3,"goal",10000,"outcomes","failed")/GETPIVOTDATA("pledged",$A$3,"goal",10000)</f>
        <v>0.35</v>
      </c>
      <c r="K12" s="41">
        <v>350</v>
      </c>
      <c r="L12" s="13"/>
      <c r="M12" s="13"/>
      <c r="N12" s="13">
        <v>2</v>
      </c>
      <c r="O12" s="13">
        <v>2</v>
      </c>
      <c r="Q12" s="43">
        <f t="shared" si="1"/>
        <v>1</v>
      </c>
    </row>
    <row r="13" spans="1:17" x14ac:dyDescent="0.25">
      <c r="A13" s="41">
        <v>10500</v>
      </c>
      <c r="B13" s="13">
        <v>1</v>
      </c>
      <c r="C13" s="13"/>
      <c r="D13" s="13">
        <v>1</v>
      </c>
      <c r="E13" s="13">
        <v>2</v>
      </c>
      <c r="G13" s="43">
        <f t="shared" si="0"/>
        <v>0.5</v>
      </c>
      <c r="K13" s="41">
        <v>400</v>
      </c>
      <c r="L13" s="13">
        <v>1</v>
      </c>
      <c r="M13" s="13"/>
      <c r="N13" s="13">
        <v>1</v>
      </c>
      <c r="O13" s="13">
        <v>2</v>
      </c>
      <c r="Q13" s="43">
        <f t="shared" si="1"/>
        <v>0.5</v>
      </c>
    </row>
    <row r="14" spans="1:17" x14ac:dyDescent="0.25">
      <c r="A14" s="41">
        <v>11000</v>
      </c>
      <c r="B14" s="13">
        <v>1</v>
      </c>
      <c r="C14" s="13"/>
      <c r="D14" s="13"/>
      <c r="E14" s="13">
        <v>1</v>
      </c>
      <c r="G14" s="43">
        <f t="shared" si="0"/>
        <v>0</v>
      </c>
      <c r="K14" s="41">
        <v>450</v>
      </c>
      <c r="L14" s="13"/>
      <c r="M14" s="13"/>
      <c r="N14" s="13">
        <v>1</v>
      </c>
      <c r="O14" s="13">
        <v>1</v>
      </c>
      <c r="Q14" s="43">
        <f t="shared" si="1"/>
        <v>1</v>
      </c>
    </row>
    <row r="15" spans="1:17" x14ac:dyDescent="0.25">
      <c r="A15" s="41">
        <v>11140</v>
      </c>
      <c r="B15" s="13">
        <v>1</v>
      </c>
      <c r="C15" s="13"/>
      <c r="D15" s="13"/>
      <c r="E15" s="13">
        <v>1</v>
      </c>
      <c r="G15" s="43">
        <f t="shared" si="0"/>
        <v>0</v>
      </c>
      <c r="K15" s="41">
        <v>500</v>
      </c>
      <c r="L15" s="13">
        <v>6</v>
      </c>
      <c r="M15" s="13"/>
      <c r="N15" s="13">
        <v>21</v>
      </c>
      <c r="O15" s="13">
        <v>27</v>
      </c>
      <c r="Q15" s="43">
        <f t="shared" si="1"/>
        <v>0.77777777777777779</v>
      </c>
    </row>
    <row r="16" spans="1:17" x14ac:dyDescent="0.25">
      <c r="A16" s="41">
        <v>11200</v>
      </c>
      <c r="B16" s="13">
        <v>1</v>
      </c>
      <c r="C16" s="13"/>
      <c r="D16" s="13"/>
      <c r="E16" s="13">
        <v>1</v>
      </c>
      <c r="G16" s="43">
        <f t="shared" si="0"/>
        <v>0</v>
      </c>
      <c r="K16" s="41">
        <v>525</v>
      </c>
      <c r="L16" s="13">
        <v>1</v>
      </c>
      <c r="M16" s="13"/>
      <c r="N16" s="13"/>
      <c r="O16" s="13">
        <v>1</v>
      </c>
      <c r="Q16" s="43">
        <f t="shared" si="1"/>
        <v>0</v>
      </c>
    </row>
    <row r="17" spans="1:17" x14ac:dyDescent="0.25">
      <c r="A17" s="41">
        <v>11737</v>
      </c>
      <c r="B17" s="13"/>
      <c r="C17" s="13"/>
      <c r="D17" s="13">
        <v>1</v>
      </c>
      <c r="E17" s="13">
        <v>1</v>
      </c>
      <c r="G17" s="43">
        <f t="shared" si="0"/>
        <v>1</v>
      </c>
      <c r="K17" s="41">
        <v>600</v>
      </c>
      <c r="L17" s="13">
        <v>5</v>
      </c>
      <c r="M17" s="13"/>
      <c r="N17" s="13">
        <v>2</v>
      </c>
      <c r="O17" s="13">
        <v>7</v>
      </c>
      <c r="Q17" s="43">
        <f t="shared" si="1"/>
        <v>0.2857142857142857</v>
      </c>
    </row>
    <row r="18" spans="1:17" x14ac:dyDescent="0.25">
      <c r="A18" s="41">
        <v>12000</v>
      </c>
      <c r="B18" s="13">
        <v>3</v>
      </c>
      <c r="C18" s="13"/>
      <c r="D18" s="13">
        <v>3</v>
      </c>
      <c r="E18" s="13">
        <v>6</v>
      </c>
      <c r="G18" s="43">
        <f t="shared" si="0"/>
        <v>0.5</v>
      </c>
      <c r="K18" s="41">
        <v>650</v>
      </c>
      <c r="L18" s="13"/>
      <c r="M18" s="13"/>
      <c r="N18" s="13">
        <v>2</v>
      </c>
      <c r="O18" s="13">
        <v>2</v>
      </c>
      <c r="Q18" s="43">
        <f t="shared" si="1"/>
        <v>1</v>
      </c>
    </row>
    <row r="19" spans="1:17" x14ac:dyDescent="0.25">
      <c r="A19" s="41">
        <v>12200</v>
      </c>
      <c r="B19" s="13"/>
      <c r="C19" s="13"/>
      <c r="D19" s="13">
        <v>1</v>
      </c>
      <c r="E19" s="13">
        <v>1</v>
      </c>
      <c r="G19" s="43">
        <f t="shared" si="0"/>
        <v>1</v>
      </c>
      <c r="K19" s="41">
        <v>678</v>
      </c>
      <c r="L19" s="13">
        <v>1</v>
      </c>
      <c r="M19" s="13"/>
      <c r="N19" s="13"/>
      <c r="O19" s="13">
        <v>1</v>
      </c>
      <c r="Q19" s="43">
        <f t="shared" si="1"/>
        <v>0</v>
      </c>
    </row>
    <row r="20" spans="1:17" x14ac:dyDescent="0.25">
      <c r="A20" s="41">
        <v>12700</v>
      </c>
      <c r="B20" s="13">
        <v>1</v>
      </c>
      <c r="C20" s="13"/>
      <c r="D20" s="13"/>
      <c r="E20" s="13">
        <v>1</v>
      </c>
      <c r="G20" s="43">
        <f t="shared" si="0"/>
        <v>0</v>
      </c>
      <c r="K20" s="41">
        <v>700</v>
      </c>
      <c r="L20" s="13">
        <v>3</v>
      </c>
      <c r="M20" s="13"/>
      <c r="N20" s="13">
        <v>3</v>
      </c>
      <c r="O20" s="13">
        <v>6</v>
      </c>
      <c r="Q20" s="43">
        <f t="shared" si="1"/>
        <v>0.5</v>
      </c>
    </row>
    <row r="21" spans="1:17" x14ac:dyDescent="0.25">
      <c r="A21" s="41">
        <v>13000</v>
      </c>
      <c r="B21" s="13">
        <v>1</v>
      </c>
      <c r="C21" s="13"/>
      <c r="D21" s="13">
        <v>1</v>
      </c>
      <c r="E21" s="13">
        <v>2</v>
      </c>
      <c r="G21" s="43">
        <f t="shared" si="0"/>
        <v>0.5</v>
      </c>
      <c r="K21" s="41">
        <v>750</v>
      </c>
      <c r="L21" s="13">
        <v>4</v>
      </c>
      <c r="M21" s="13"/>
      <c r="N21" s="13">
        <v>3</v>
      </c>
      <c r="O21" s="13">
        <v>7</v>
      </c>
      <c r="Q21" s="43">
        <f t="shared" si="1"/>
        <v>0.42857142857142855</v>
      </c>
    </row>
    <row r="22" spans="1:17" x14ac:dyDescent="0.25">
      <c r="A22" s="41">
        <v>13500</v>
      </c>
      <c r="B22" s="13">
        <v>1</v>
      </c>
      <c r="C22" s="13"/>
      <c r="D22" s="13"/>
      <c r="E22" s="13">
        <v>1</v>
      </c>
      <c r="G22" s="43">
        <f t="shared" si="0"/>
        <v>0</v>
      </c>
      <c r="K22" s="41">
        <v>777</v>
      </c>
      <c r="L22" s="13"/>
      <c r="M22" s="13">
        <v>1</v>
      </c>
      <c r="N22" s="13"/>
      <c r="O22" s="13">
        <v>1</v>
      </c>
      <c r="Q22" s="43">
        <f t="shared" si="1"/>
        <v>0</v>
      </c>
    </row>
    <row r="23" spans="1:17" x14ac:dyDescent="0.25">
      <c r="A23" s="41">
        <v>14000</v>
      </c>
      <c r="B23" s="13">
        <v>1</v>
      </c>
      <c r="C23" s="13"/>
      <c r="D23" s="13"/>
      <c r="E23" s="13">
        <v>1</v>
      </c>
      <c r="G23" s="43">
        <f t="shared" si="0"/>
        <v>0</v>
      </c>
      <c r="K23" s="41">
        <v>800</v>
      </c>
      <c r="L23" s="13">
        <v>2</v>
      </c>
      <c r="M23" s="13"/>
      <c r="N23" s="13">
        <v>5</v>
      </c>
      <c r="O23" s="13">
        <v>7</v>
      </c>
      <c r="Q23" s="43">
        <f t="shared" si="1"/>
        <v>0.7142857142857143</v>
      </c>
    </row>
    <row r="24" spans="1:17" x14ac:dyDescent="0.25">
      <c r="A24" s="41">
        <v>14440</v>
      </c>
      <c r="B24" s="13">
        <v>1</v>
      </c>
      <c r="C24" s="13"/>
      <c r="D24" s="13"/>
      <c r="E24" s="13">
        <v>1</v>
      </c>
      <c r="G24" s="43">
        <f t="shared" si="0"/>
        <v>0</v>
      </c>
      <c r="K24" s="41">
        <v>850</v>
      </c>
      <c r="L24" s="13"/>
      <c r="M24" s="13"/>
      <c r="N24" s="13">
        <v>1</v>
      </c>
      <c r="O24" s="13">
        <v>1</v>
      </c>
      <c r="Q24" s="43">
        <f t="shared" si="1"/>
        <v>1</v>
      </c>
    </row>
    <row r="25" spans="1:17" x14ac:dyDescent="0.25">
      <c r="A25" s="41">
        <v>15000</v>
      </c>
      <c r="B25" s="13">
        <v>9</v>
      </c>
      <c r="C25" s="13">
        <v>1</v>
      </c>
      <c r="D25" s="13">
        <v>10</v>
      </c>
      <c r="E25" s="13">
        <v>20</v>
      </c>
      <c r="G25" s="43">
        <f t="shared" si="0"/>
        <v>0.5</v>
      </c>
      <c r="K25" s="41">
        <v>900</v>
      </c>
      <c r="L25" s="13"/>
      <c r="M25" s="13"/>
      <c r="N25" s="13">
        <v>3</v>
      </c>
      <c r="O25" s="13">
        <v>3</v>
      </c>
      <c r="Q25" s="43">
        <f t="shared" si="1"/>
        <v>1</v>
      </c>
    </row>
    <row r="26" spans="1:17" x14ac:dyDescent="0.25">
      <c r="A26" s="41" t="s">
        <v>8362</v>
      </c>
      <c r="B26" s="13">
        <v>48</v>
      </c>
      <c r="C26" s="13">
        <v>3</v>
      </c>
      <c r="D26" s="13">
        <v>50</v>
      </c>
      <c r="E26" s="13">
        <v>101</v>
      </c>
      <c r="G26" s="43">
        <f t="shared" si="0"/>
        <v>0.49504950495049505</v>
      </c>
      <c r="K26" s="41">
        <v>960</v>
      </c>
      <c r="L26" s="13"/>
      <c r="M26" s="13"/>
      <c r="N26" s="13">
        <v>1</v>
      </c>
      <c r="O26" s="13">
        <v>1</v>
      </c>
      <c r="Q26" s="43">
        <f t="shared" si="1"/>
        <v>1</v>
      </c>
    </row>
    <row r="27" spans="1:17" x14ac:dyDescent="0.25">
      <c r="K27" s="41">
        <v>978</v>
      </c>
      <c r="L27" s="13"/>
      <c r="M27" s="13"/>
      <c r="N27" s="13">
        <v>1</v>
      </c>
      <c r="O27" s="13">
        <v>1</v>
      </c>
      <c r="Q27" s="43">
        <f t="shared" si="1"/>
        <v>1</v>
      </c>
    </row>
    <row r="28" spans="1:17" x14ac:dyDescent="0.25">
      <c r="K28" s="41">
        <v>1000</v>
      </c>
      <c r="L28" s="13">
        <v>11</v>
      </c>
      <c r="M28" s="13"/>
      <c r="N28" s="13">
        <v>27</v>
      </c>
      <c r="O28" s="13">
        <v>38</v>
      </c>
      <c r="Q28" s="43">
        <f t="shared" si="1"/>
        <v>0.71052631578947367</v>
      </c>
    </row>
    <row r="29" spans="1:17" x14ac:dyDescent="0.25">
      <c r="K29" s="41">
        <v>1050</v>
      </c>
      <c r="L29" s="13"/>
      <c r="M29" s="13"/>
      <c r="N29" s="13">
        <v>2</v>
      </c>
      <c r="O29" s="13">
        <v>2</v>
      </c>
      <c r="Q29" s="43">
        <f t="shared" si="1"/>
        <v>1</v>
      </c>
    </row>
    <row r="30" spans="1:17" x14ac:dyDescent="0.25">
      <c r="K30" s="41">
        <v>1100</v>
      </c>
      <c r="L30" s="13"/>
      <c r="M30" s="13"/>
      <c r="N30" s="13">
        <v>1</v>
      </c>
      <c r="O30" s="13">
        <v>1</v>
      </c>
      <c r="Q30" s="43">
        <f t="shared" si="1"/>
        <v>1</v>
      </c>
    </row>
    <row r="31" spans="1:17" x14ac:dyDescent="0.25">
      <c r="K31" s="41">
        <v>1150</v>
      </c>
      <c r="L31" s="13"/>
      <c r="M31" s="13"/>
      <c r="N31" s="13">
        <v>1</v>
      </c>
      <c r="O31" s="13">
        <v>1</v>
      </c>
      <c r="Q31" s="43">
        <f t="shared" si="1"/>
        <v>1</v>
      </c>
    </row>
    <row r="32" spans="1:17" x14ac:dyDescent="0.25">
      <c r="K32" s="41">
        <v>1200</v>
      </c>
      <c r="L32" s="13">
        <v>4</v>
      </c>
      <c r="M32" s="13"/>
      <c r="N32" s="13">
        <v>3</v>
      </c>
      <c r="O32" s="13">
        <v>7</v>
      </c>
      <c r="Q32" s="43">
        <f t="shared" si="1"/>
        <v>0.42857142857142855</v>
      </c>
    </row>
    <row r="33" spans="11:17" x14ac:dyDescent="0.25">
      <c r="K33" s="41">
        <v>1250</v>
      </c>
      <c r="L33" s="13">
        <v>2</v>
      </c>
      <c r="M33" s="13">
        <v>1</v>
      </c>
      <c r="N33" s="13">
        <v>3</v>
      </c>
      <c r="O33" s="13">
        <v>6</v>
      </c>
      <c r="Q33" s="43">
        <f t="shared" si="1"/>
        <v>0.5</v>
      </c>
    </row>
    <row r="34" spans="11:17" x14ac:dyDescent="0.25">
      <c r="K34" s="41">
        <v>1300</v>
      </c>
      <c r="L34" s="13">
        <v>1</v>
      </c>
      <c r="M34" s="13"/>
      <c r="N34" s="13">
        <v>1</v>
      </c>
      <c r="O34" s="13">
        <v>2</v>
      </c>
      <c r="Q34" s="43">
        <f t="shared" si="1"/>
        <v>0.5</v>
      </c>
    </row>
    <row r="35" spans="11:17" x14ac:dyDescent="0.25">
      <c r="K35" s="41">
        <v>1500</v>
      </c>
      <c r="L35" s="13">
        <v>7</v>
      </c>
      <c r="M35" s="13">
        <v>1</v>
      </c>
      <c r="N35" s="13">
        <v>21</v>
      </c>
      <c r="O35" s="13">
        <v>29</v>
      </c>
      <c r="Q35" s="43">
        <f t="shared" si="1"/>
        <v>0.72413793103448276</v>
      </c>
    </row>
    <row r="36" spans="11:17" x14ac:dyDescent="0.25">
      <c r="K36" s="41">
        <v>1551</v>
      </c>
      <c r="L36" s="13"/>
      <c r="M36" s="13"/>
      <c r="N36" s="13">
        <v>1</v>
      </c>
      <c r="O36" s="13">
        <v>1</v>
      </c>
      <c r="Q36" s="43">
        <f t="shared" si="1"/>
        <v>1</v>
      </c>
    </row>
    <row r="37" spans="11:17" x14ac:dyDescent="0.25">
      <c r="K37" s="41">
        <v>1600</v>
      </c>
      <c r="L37" s="13">
        <v>2</v>
      </c>
      <c r="M37" s="13"/>
      <c r="N37" s="13">
        <v>1</v>
      </c>
      <c r="O37" s="13">
        <v>3</v>
      </c>
      <c r="Q37" s="43">
        <f t="shared" si="1"/>
        <v>0.33333333333333331</v>
      </c>
    </row>
    <row r="38" spans="11:17" x14ac:dyDescent="0.25">
      <c r="K38" s="41">
        <v>1650</v>
      </c>
      <c r="L38" s="13"/>
      <c r="M38" s="13"/>
      <c r="N38" s="13">
        <v>1</v>
      </c>
      <c r="O38" s="13">
        <v>1</v>
      </c>
      <c r="Q38" s="43">
        <f t="shared" si="1"/>
        <v>1</v>
      </c>
    </row>
    <row r="39" spans="11:17" x14ac:dyDescent="0.25">
      <c r="K39" s="41">
        <v>1700</v>
      </c>
      <c r="L39" s="13">
        <v>1</v>
      </c>
      <c r="M39" s="13"/>
      <c r="N39" s="13">
        <v>1</v>
      </c>
      <c r="O39" s="13">
        <v>2</v>
      </c>
      <c r="Q39" s="43">
        <f t="shared" si="1"/>
        <v>0.5</v>
      </c>
    </row>
    <row r="40" spans="11:17" x14ac:dyDescent="0.25">
      <c r="K40" s="41">
        <v>1750</v>
      </c>
      <c r="L40" s="13">
        <v>1</v>
      </c>
      <c r="M40" s="13"/>
      <c r="N40" s="13">
        <v>1</v>
      </c>
      <c r="O40" s="13">
        <v>2</v>
      </c>
      <c r="Q40" s="43">
        <f t="shared" si="1"/>
        <v>0.5</v>
      </c>
    </row>
    <row r="41" spans="11:17" x14ac:dyDescent="0.25">
      <c r="K41" s="41">
        <v>1800</v>
      </c>
      <c r="L41" s="13">
        <v>1</v>
      </c>
      <c r="M41" s="13"/>
      <c r="N41" s="13">
        <v>5</v>
      </c>
      <c r="O41" s="13">
        <v>6</v>
      </c>
      <c r="Q41" s="43">
        <f t="shared" si="1"/>
        <v>0.83333333333333337</v>
      </c>
    </row>
    <row r="42" spans="11:17" x14ac:dyDescent="0.25">
      <c r="K42" s="41">
        <v>1900</v>
      </c>
      <c r="L42" s="13"/>
      <c r="M42" s="13"/>
      <c r="N42" s="13">
        <v>1</v>
      </c>
      <c r="O42" s="13">
        <v>1</v>
      </c>
      <c r="Q42" s="43">
        <f t="shared" si="1"/>
        <v>1</v>
      </c>
    </row>
    <row r="43" spans="11:17" x14ac:dyDescent="0.25">
      <c r="K43" s="41">
        <v>2000</v>
      </c>
      <c r="L43" s="13">
        <v>20</v>
      </c>
      <c r="M43" s="13"/>
      <c r="N43" s="13">
        <v>32</v>
      </c>
      <c r="O43" s="13">
        <v>52</v>
      </c>
      <c r="Q43" s="43">
        <f t="shared" si="1"/>
        <v>0.61538461538461542</v>
      </c>
    </row>
    <row r="44" spans="11:17" x14ac:dyDescent="0.25">
      <c r="K44" s="41">
        <v>2100</v>
      </c>
      <c r="L44" s="13"/>
      <c r="M44" s="13"/>
      <c r="N44" s="13">
        <v>3</v>
      </c>
      <c r="O44" s="13">
        <v>3</v>
      </c>
      <c r="Q44" s="43">
        <f t="shared" si="1"/>
        <v>1</v>
      </c>
    </row>
    <row r="45" spans="11:17" x14ac:dyDescent="0.25">
      <c r="K45" s="41">
        <v>2200</v>
      </c>
      <c r="L45" s="13">
        <v>1</v>
      </c>
      <c r="M45" s="13"/>
      <c r="N45" s="13"/>
      <c r="O45" s="13">
        <v>1</v>
      </c>
      <c r="Q45" s="43">
        <f t="shared" si="1"/>
        <v>0</v>
      </c>
    </row>
    <row r="46" spans="11:17" x14ac:dyDescent="0.25">
      <c r="K46" s="41">
        <v>2224</v>
      </c>
      <c r="L46" s="13">
        <v>1</v>
      </c>
      <c r="M46" s="13"/>
      <c r="N46" s="13"/>
      <c r="O46" s="13">
        <v>1</v>
      </c>
      <c r="Q46" s="43">
        <f t="shared" si="1"/>
        <v>0</v>
      </c>
    </row>
    <row r="47" spans="11:17" x14ac:dyDescent="0.25">
      <c r="K47" s="41">
        <v>2500</v>
      </c>
      <c r="L47" s="13">
        <v>8</v>
      </c>
      <c r="M47" s="13"/>
      <c r="N47" s="13">
        <v>25</v>
      </c>
      <c r="O47" s="13">
        <v>33</v>
      </c>
      <c r="Q47" s="43">
        <f t="shared" si="1"/>
        <v>0.75757575757575757</v>
      </c>
    </row>
    <row r="48" spans="11:17" x14ac:dyDescent="0.25">
      <c r="K48" s="41">
        <v>2600</v>
      </c>
      <c r="L48" s="13"/>
      <c r="M48" s="13"/>
      <c r="N48" s="13">
        <v>2</v>
      </c>
      <c r="O48" s="13">
        <v>2</v>
      </c>
      <c r="Q48" s="43">
        <f t="shared" si="1"/>
        <v>1</v>
      </c>
    </row>
    <row r="49" spans="11:17" x14ac:dyDescent="0.25">
      <c r="K49" s="41">
        <v>2700</v>
      </c>
      <c r="L49" s="13"/>
      <c r="M49" s="13"/>
      <c r="N49" s="13">
        <v>1</v>
      </c>
      <c r="O49" s="13">
        <v>1</v>
      </c>
      <c r="Q49" s="43">
        <f t="shared" si="1"/>
        <v>1</v>
      </c>
    </row>
    <row r="50" spans="11:17" x14ac:dyDescent="0.25">
      <c r="K50" s="41">
        <v>2800</v>
      </c>
      <c r="L50" s="13"/>
      <c r="M50" s="13"/>
      <c r="N50" s="13">
        <v>3</v>
      </c>
      <c r="O50" s="13">
        <v>3</v>
      </c>
      <c r="Q50" s="43">
        <f t="shared" si="1"/>
        <v>1</v>
      </c>
    </row>
    <row r="51" spans="11:17" x14ac:dyDescent="0.25">
      <c r="K51" s="41">
        <v>2825</v>
      </c>
      <c r="L51" s="13">
        <v>1</v>
      </c>
      <c r="M51" s="13"/>
      <c r="N51" s="13"/>
      <c r="O51" s="13">
        <v>1</v>
      </c>
      <c r="Q51" s="43">
        <f t="shared" si="1"/>
        <v>0</v>
      </c>
    </row>
    <row r="52" spans="11:17" x14ac:dyDescent="0.25">
      <c r="K52" s="41">
        <v>2827</v>
      </c>
      <c r="L52" s="13"/>
      <c r="M52" s="13"/>
      <c r="N52" s="13">
        <v>1</v>
      </c>
      <c r="O52" s="13">
        <v>1</v>
      </c>
      <c r="Q52" s="43">
        <f t="shared" si="1"/>
        <v>1</v>
      </c>
    </row>
    <row r="53" spans="11:17" x14ac:dyDescent="0.25">
      <c r="K53" s="41">
        <v>2885</v>
      </c>
      <c r="L53" s="13">
        <v>1</v>
      </c>
      <c r="M53" s="13"/>
      <c r="N53" s="13"/>
      <c r="O53" s="13">
        <v>1</v>
      </c>
      <c r="Q53" s="43">
        <f t="shared" si="1"/>
        <v>0</v>
      </c>
    </row>
    <row r="54" spans="11:17" x14ac:dyDescent="0.25">
      <c r="K54" s="41">
        <v>2888</v>
      </c>
      <c r="L54" s="13">
        <v>1</v>
      </c>
      <c r="M54" s="13"/>
      <c r="N54" s="13"/>
      <c r="O54" s="13">
        <v>1</v>
      </c>
      <c r="Q54" s="43">
        <f t="shared" si="1"/>
        <v>0</v>
      </c>
    </row>
    <row r="55" spans="11:17" x14ac:dyDescent="0.25">
      <c r="K55" s="41">
        <v>3000</v>
      </c>
      <c r="L55" s="13">
        <v>17</v>
      </c>
      <c r="M55" s="13"/>
      <c r="N55" s="13">
        <v>42</v>
      </c>
      <c r="O55" s="13">
        <v>59</v>
      </c>
      <c r="Q55" s="43">
        <f t="shared" si="1"/>
        <v>0.71186440677966101</v>
      </c>
    </row>
    <row r="56" spans="11:17" x14ac:dyDescent="0.25">
      <c r="K56" s="41">
        <v>3100</v>
      </c>
      <c r="L56" s="13"/>
      <c r="M56" s="13"/>
      <c r="N56" s="13">
        <v>1</v>
      </c>
      <c r="O56" s="13">
        <v>1</v>
      </c>
      <c r="Q56" s="43">
        <f t="shared" si="1"/>
        <v>1</v>
      </c>
    </row>
    <row r="57" spans="11:17" x14ac:dyDescent="0.25">
      <c r="K57" s="41">
        <v>3200</v>
      </c>
      <c r="L57" s="13"/>
      <c r="M57" s="13"/>
      <c r="N57" s="13">
        <v>1</v>
      </c>
      <c r="O57" s="13">
        <v>1</v>
      </c>
      <c r="Q57" s="43">
        <f t="shared" si="1"/>
        <v>1</v>
      </c>
    </row>
    <row r="58" spans="11:17" x14ac:dyDescent="0.25">
      <c r="K58" s="41">
        <v>3255</v>
      </c>
      <c r="L58" s="13">
        <v>1</v>
      </c>
      <c r="M58" s="13"/>
      <c r="N58" s="13"/>
      <c r="O58" s="13">
        <v>1</v>
      </c>
      <c r="Q58" s="43">
        <f t="shared" si="1"/>
        <v>0</v>
      </c>
    </row>
    <row r="59" spans="11:17" x14ac:dyDescent="0.25">
      <c r="K59" s="41">
        <v>3300</v>
      </c>
      <c r="L59" s="13"/>
      <c r="M59" s="13"/>
      <c r="N59" s="13">
        <v>4</v>
      </c>
      <c r="O59" s="13">
        <v>4</v>
      </c>
      <c r="Q59" s="43">
        <f t="shared" si="1"/>
        <v>1</v>
      </c>
    </row>
    <row r="60" spans="11:17" x14ac:dyDescent="0.25">
      <c r="K60" s="41">
        <v>3350</v>
      </c>
      <c r="L60" s="13"/>
      <c r="M60" s="13"/>
      <c r="N60" s="13">
        <v>1</v>
      </c>
      <c r="O60" s="13">
        <v>1</v>
      </c>
      <c r="Q60" s="43">
        <f t="shared" si="1"/>
        <v>1</v>
      </c>
    </row>
    <row r="61" spans="11:17" x14ac:dyDescent="0.25">
      <c r="K61" s="41">
        <v>3400</v>
      </c>
      <c r="L61" s="13"/>
      <c r="M61" s="13"/>
      <c r="N61" s="13">
        <v>1</v>
      </c>
      <c r="O61" s="13">
        <v>1</v>
      </c>
      <c r="Q61" s="43">
        <f t="shared" si="1"/>
        <v>1</v>
      </c>
    </row>
    <row r="62" spans="11:17" x14ac:dyDescent="0.25">
      <c r="K62" s="41">
        <v>3405</v>
      </c>
      <c r="L62" s="13"/>
      <c r="M62" s="13"/>
      <c r="N62" s="13">
        <v>1</v>
      </c>
      <c r="O62" s="13">
        <v>1</v>
      </c>
      <c r="Q62" s="43">
        <f t="shared" si="1"/>
        <v>1</v>
      </c>
    </row>
    <row r="63" spans="11:17" x14ac:dyDescent="0.25">
      <c r="K63" s="41">
        <v>3495</v>
      </c>
      <c r="L63" s="13">
        <v>1</v>
      </c>
      <c r="M63" s="13"/>
      <c r="N63" s="13"/>
      <c r="O63" s="13">
        <v>1</v>
      </c>
      <c r="Q63" s="43">
        <f t="shared" si="1"/>
        <v>0</v>
      </c>
    </row>
    <row r="64" spans="11:17" x14ac:dyDescent="0.25">
      <c r="K64" s="41">
        <v>3500</v>
      </c>
      <c r="L64" s="13">
        <v>5</v>
      </c>
      <c r="M64" s="13"/>
      <c r="N64" s="13">
        <v>13</v>
      </c>
      <c r="O64" s="13">
        <v>18</v>
      </c>
      <c r="Q64" s="43">
        <f t="shared" si="1"/>
        <v>0.72222222222222221</v>
      </c>
    </row>
    <row r="65" spans="11:17" x14ac:dyDescent="0.25">
      <c r="K65" s="41">
        <v>3750</v>
      </c>
      <c r="L65" s="13">
        <v>1</v>
      </c>
      <c r="M65" s="13"/>
      <c r="N65" s="13">
        <v>1</v>
      </c>
      <c r="O65" s="13">
        <v>2</v>
      </c>
      <c r="Q65" s="43">
        <f t="shared" si="1"/>
        <v>0.5</v>
      </c>
    </row>
    <row r="66" spans="11:17" x14ac:dyDescent="0.25">
      <c r="K66" s="41">
        <v>3800</v>
      </c>
      <c r="L66" s="13"/>
      <c r="M66" s="13"/>
      <c r="N66" s="13">
        <v>1</v>
      </c>
      <c r="O66" s="13">
        <v>1</v>
      </c>
      <c r="Q66" s="43">
        <f t="shared" si="1"/>
        <v>1</v>
      </c>
    </row>
    <row r="67" spans="11:17" x14ac:dyDescent="0.25">
      <c r="K67" s="41">
        <v>3871</v>
      </c>
      <c r="L67" s="13"/>
      <c r="M67" s="13"/>
      <c r="N67" s="13">
        <v>1</v>
      </c>
      <c r="O67" s="13">
        <v>1</v>
      </c>
      <c r="Q67" s="43">
        <f t="shared" si="1"/>
        <v>1</v>
      </c>
    </row>
    <row r="68" spans="11:17" x14ac:dyDescent="0.25">
      <c r="K68" s="41">
        <v>4000</v>
      </c>
      <c r="L68" s="13">
        <v>4</v>
      </c>
      <c r="M68" s="13"/>
      <c r="N68" s="13">
        <v>15</v>
      </c>
      <c r="O68" s="13">
        <v>19</v>
      </c>
      <c r="Q68" s="43">
        <f t="shared" si="1"/>
        <v>0.78947368421052633</v>
      </c>
    </row>
    <row r="69" spans="11:17" x14ac:dyDescent="0.25">
      <c r="K69" s="41">
        <v>4100</v>
      </c>
      <c r="L69" s="13"/>
      <c r="M69" s="13">
        <v>1</v>
      </c>
      <c r="N69" s="13"/>
      <c r="O69" s="13">
        <v>1</v>
      </c>
      <c r="Q69" s="43">
        <f t="shared" si="1"/>
        <v>0</v>
      </c>
    </row>
    <row r="70" spans="11:17" x14ac:dyDescent="0.25">
      <c r="K70" s="41">
        <v>4200</v>
      </c>
      <c r="L70" s="13"/>
      <c r="M70" s="13"/>
      <c r="N70" s="13">
        <v>1</v>
      </c>
      <c r="O70" s="13">
        <v>1</v>
      </c>
      <c r="Q70" s="43">
        <f t="shared" ref="Q70:Q129" si="2">N70/O70</f>
        <v>1</v>
      </c>
    </row>
    <row r="71" spans="11:17" x14ac:dyDescent="0.25">
      <c r="K71" s="41">
        <v>4300</v>
      </c>
      <c r="L71" s="13"/>
      <c r="M71" s="13"/>
      <c r="N71" s="13">
        <v>1</v>
      </c>
      <c r="O71" s="13">
        <v>1</v>
      </c>
      <c r="Q71" s="43">
        <f t="shared" si="2"/>
        <v>1</v>
      </c>
    </row>
    <row r="72" spans="11:17" x14ac:dyDescent="0.25">
      <c r="K72" s="41">
        <v>4500</v>
      </c>
      <c r="L72" s="13">
        <v>1</v>
      </c>
      <c r="M72" s="13"/>
      <c r="N72" s="13">
        <v>4</v>
      </c>
      <c r="O72" s="13">
        <v>5</v>
      </c>
      <c r="Q72" s="43">
        <f t="shared" si="2"/>
        <v>0.8</v>
      </c>
    </row>
    <row r="73" spans="11:17" x14ac:dyDescent="0.25">
      <c r="K73" s="41">
        <v>4900</v>
      </c>
      <c r="L73" s="13"/>
      <c r="M73" s="13"/>
      <c r="N73" s="13">
        <v>1</v>
      </c>
      <c r="O73" s="13">
        <v>1</v>
      </c>
      <c r="Q73" s="43">
        <f t="shared" si="2"/>
        <v>1</v>
      </c>
    </row>
    <row r="74" spans="11:17" x14ac:dyDescent="0.25">
      <c r="K74" s="41">
        <v>4999</v>
      </c>
      <c r="L74" s="13"/>
      <c r="M74" s="13"/>
      <c r="N74" s="13">
        <v>1</v>
      </c>
      <c r="O74" s="13">
        <v>1</v>
      </c>
      <c r="Q74" s="43">
        <f t="shared" si="2"/>
        <v>1</v>
      </c>
    </row>
    <row r="75" spans="11:17" x14ac:dyDescent="0.25">
      <c r="K75" s="41">
        <v>5000</v>
      </c>
      <c r="L75" s="13">
        <v>25</v>
      </c>
      <c r="M75" s="13"/>
      <c r="N75" s="13">
        <v>32</v>
      </c>
      <c r="O75" s="13">
        <v>57</v>
      </c>
      <c r="Q75" s="43">
        <f t="shared" si="2"/>
        <v>0.56140350877192979</v>
      </c>
    </row>
    <row r="76" spans="11:17" x14ac:dyDescent="0.25">
      <c r="K76" s="41">
        <v>5500</v>
      </c>
      <c r="L76" s="13">
        <v>6</v>
      </c>
      <c r="M76" s="13"/>
      <c r="N76" s="13">
        <v>5</v>
      </c>
      <c r="O76" s="13">
        <v>11</v>
      </c>
      <c r="Q76" s="43">
        <f t="shared" si="2"/>
        <v>0.45454545454545453</v>
      </c>
    </row>
    <row r="77" spans="11:17" x14ac:dyDescent="0.25">
      <c r="K77" s="41">
        <v>5600</v>
      </c>
      <c r="L77" s="13">
        <v>1</v>
      </c>
      <c r="M77" s="13"/>
      <c r="N77" s="13"/>
      <c r="O77" s="13">
        <v>1</v>
      </c>
      <c r="Q77" s="43">
        <f t="shared" si="2"/>
        <v>0</v>
      </c>
    </row>
    <row r="78" spans="11:17" x14ac:dyDescent="0.25">
      <c r="K78" s="41">
        <v>5800</v>
      </c>
      <c r="L78" s="13"/>
      <c r="M78" s="13"/>
      <c r="N78" s="13">
        <v>2</v>
      </c>
      <c r="O78" s="13">
        <v>2</v>
      </c>
      <c r="Q78" s="43">
        <f t="shared" si="2"/>
        <v>1</v>
      </c>
    </row>
    <row r="79" spans="11:17" x14ac:dyDescent="0.25">
      <c r="K79" s="41">
        <v>6000</v>
      </c>
      <c r="L79" s="13">
        <v>7</v>
      </c>
      <c r="M79" s="13"/>
      <c r="N79" s="13">
        <v>9</v>
      </c>
      <c r="O79" s="13">
        <v>16</v>
      </c>
      <c r="Q79" s="43">
        <f t="shared" si="2"/>
        <v>0.5625</v>
      </c>
    </row>
    <row r="80" spans="11:17" x14ac:dyDescent="0.25">
      <c r="K80" s="41">
        <v>6048</v>
      </c>
      <c r="L80" s="13">
        <v>1</v>
      </c>
      <c r="M80" s="13"/>
      <c r="N80" s="13"/>
      <c r="O80" s="13">
        <v>1</v>
      </c>
      <c r="Q80" s="43">
        <f t="shared" si="2"/>
        <v>0</v>
      </c>
    </row>
    <row r="81" spans="11:17" x14ac:dyDescent="0.25">
      <c r="K81" s="41">
        <v>6500</v>
      </c>
      <c r="L81" s="13"/>
      <c r="M81" s="13"/>
      <c r="N81" s="13">
        <v>1</v>
      </c>
      <c r="O81" s="13">
        <v>1</v>
      </c>
      <c r="Q81" s="43">
        <f t="shared" si="2"/>
        <v>1</v>
      </c>
    </row>
    <row r="82" spans="11:17" x14ac:dyDescent="0.25">
      <c r="K82" s="41">
        <v>7000</v>
      </c>
      <c r="L82" s="13">
        <v>5</v>
      </c>
      <c r="M82" s="13"/>
      <c r="N82" s="13">
        <v>4</v>
      </c>
      <c r="O82" s="13">
        <v>9</v>
      </c>
      <c r="Q82" s="43">
        <f t="shared" si="2"/>
        <v>0.44444444444444442</v>
      </c>
    </row>
    <row r="83" spans="11:17" x14ac:dyDescent="0.25">
      <c r="K83" s="41">
        <v>7200</v>
      </c>
      <c r="L83" s="13">
        <v>1</v>
      </c>
      <c r="M83" s="13"/>
      <c r="N83" s="13"/>
      <c r="O83" s="13">
        <v>1</v>
      </c>
      <c r="Q83" s="43">
        <f t="shared" si="2"/>
        <v>0</v>
      </c>
    </row>
    <row r="84" spans="11:17" x14ac:dyDescent="0.25">
      <c r="K84" s="41">
        <v>7500</v>
      </c>
      <c r="L84" s="13">
        <v>4</v>
      </c>
      <c r="M84" s="13"/>
      <c r="N84" s="13">
        <v>2</v>
      </c>
      <c r="O84" s="13">
        <v>6</v>
      </c>
      <c r="Q84" s="43">
        <f t="shared" si="2"/>
        <v>0.33333333333333331</v>
      </c>
    </row>
    <row r="85" spans="11:17" x14ac:dyDescent="0.25">
      <c r="K85" s="41">
        <v>7750</v>
      </c>
      <c r="L85" s="13"/>
      <c r="M85" s="13"/>
      <c r="N85" s="13">
        <v>1</v>
      </c>
      <c r="O85" s="13">
        <v>1</v>
      </c>
      <c r="Q85" s="43">
        <f t="shared" si="2"/>
        <v>1</v>
      </c>
    </row>
    <row r="86" spans="11:17" x14ac:dyDescent="0.25">
      <c r="K86" s="41">
        <v>8000</v>
      </c>
      <c r="L86" s="13">
        <v>7</v>
      </c>
      <c r="M86" s="13"/>
      <c r="N86" s="13">
        <v>6</v>
      </c>
      <c r="O86" s="13">
        <v>13</v>
      </c>
      <c r="Q86" s="43">
        <f t="shared" si="2"/>
        <v>0.46153846153846156</v>
      </c>
    </row>
    <row r="87" spans="11:17" x14ac:dyDescent="0.25">
      <c r="K87" s="41">
        <v>8500</v>
      </c>
      <c r="L87" s="13">
        <v>1</v>
      </c>
      <c r="M87" s="13"/>
      <c r="N87" s="13">
        <v>1</v>
      </c>
      <c r="O87" s="13">
        <v>2</v>
      </c>
      <c r="Q87" s="43">
        <f t="shared" si="2"/>
        <v>0.5</v>
      </c>
    </row>
    <row r="88" spans="11:17" x14ac:dyDescent="0.25">
      <c r="K88" s="41">
        <v>8880</v>
      </c>
      <c r="L88" s="13">
        <v>1</v>
      </c>
      <c r="M88" s="13"/>
      <c r="N88" s="13"/>
      <c r="O88" s="13">
        <v>1</v>
      </c>
      <c r="Q88" s="43">
        <f t="shared" si="2"/>
        <v>0</v>
      </c>
    </row>
    <row r="89" spans="11:17" x14ac:dyDescent="0.25">
      <c r="K89" s="41">
        <v>9000</v>
      </c>
      <c r="L89" s="13">
        <v>1</v>
      </c>
      <c r="M89" s="13"/>
      <c r="N89" s="13"/>
      <c r="O89" s="13">
        <v>1</v>
      </c>
      <c r="Q89" s="43">
        <f t="shared" si="2"/>
        <v>0</v>
      </c>
    </row>
    <row r="90" spans="11:17" x14ac:dyDescent="0.25">
      <c r="K90" s="41">
        <v>9500</v>
      </c>
      <c r="L90" s="13"/>
      <c r="M90" s="13"/>
      <c r="N90" s="13">
        <v>2</v>
      </c>
      <c r="O90" s="13">
        <v>2</v>
      </c>
      <c r="Q90" s="43">
        <f t="shared" si="2"/>
        <v>1</v>
      </c>
    </row>
    <row r="91" spans="11:17" x14ac:dyDescent="0.25">
      <c r="K91" s="41">
        <v>9600</v>
      </c>
      <c r="L91" s="13">
        <v>2</v>
      </c>
      <c r="M91" s="13"/>
      <c r="N91" s="13"/>
      <c r="O91" s="13">
        <v>2</v>
      </c>
      <c r="Q91" s="43">
        <f t="shared" si="2"/>
        <v>0</v>
      </c>
    </row>
    <row r="92" spans="11:17" x14ac:dyDescent="0.25">
      <c r="K92" s="41">
        <v>9800</v>
      </c>
      <c r="L92" s="13">
        <v>1</v>
      </c>
      <c r="M92" s="13"/>
      <c r="N92" s="13"/>
      <c r="O92" s="13">
        <v>1</v>
      </c>
      <c r="Q92" s="43">
        <f t="shared" si="2"/>
        <v>0</v>
      </c>
    </row>
    <row r="93" spans="11:17" x14ac:dyDescent="0.25">
      <c r="K93" s="41">
        <v>10000</v>
      </c>
      <c r="L93" s="13">
        <v>14</v>
      </c>
      <c r="M93" s="13">
        <v>2</v>
      </c>
      <c r="N93" s="13">
        <v>24</v>
      </c>
      <c r="O93" s="13">
        <v>40</v>
      </c>
      <c r="Q93" s="43">
        <f t="shared" si="2"/>
        <v>0.6</v>
      </c>
    </row>
    <row r="94" spans="11:17" x14ac:dyDescent="0.25">
      <c r="K94" s="41">
        <v>10500</v>
      </c>
      <c r="L94" s="13">
        <v>1</v>
      </c>
      <c r="M94" s="13"/>
      <c r="N94" s="13">
        <v>1</v>
      </c>
      <c r="O94" s="13">
        <v>2</v>
      </c>
      <c r="Q94" s="43">
        <f t="shared" si="2"/>
        <v>0.5</v>
      </c>
    </row>
    <row r="95" spans="11:17" x14ac:dyDescent="0.25">
      <c r="K95" s="41">
        <v>11000</v>
      </c>
      <c r="L95" s="13">
        <v>1</v>
      </c>
      <c r="M95" s="13"/>
      <c r="N95" s="13"/>
      <c r="O95" s="13">
        <v>1</v>
      </c>
      <c r="Q95" s="43">
        <f t="shared" si="2"/>
        <v>0</v>
      </c>
    </row>
    <row r="96" spans="11:17" x14ac:dyDescent="0.25">
      <c r="K96" s="41">
        <v>11140</v>
      </c>
      <c r="L96" s="13">
        <v>1</v>
      </c>
      <c r="M96" s="13"/>
      <c r="N96" s="13"/>
      <c r="O96" s="13">
        <v>1</v>
      </c>
      <c r="Q96" s="43">
        <f t="shared" si="2"/>
        <v>0</v>
      </c>
    </row>
    <row r="97" spans="11:17" x14ac:dyDescent="0.25">
      <c r="K97" s="41">
        <v>11200</v>
      </c>
      <c r="L97" s="13">
        <v>1</v>
      </c>
      <c r="M97" s="13"/>
      <c r="N97" s="13"/>
      <c r="O97" s="13">
        <v>1</v>
      </c>
      <c r="Q97" s="43">
        <f t="shared" si="2"/>
        <v>0</v>
      </c>
    </row>
    <row r="98" spans="11:17" x14ac:dyDescent="0.25">
      <c r="K98" s="41">
        <v>11737</v>
      </c>
      <c r="L98" s="13"/>
      <c r="M98" s="13"/>
      <c r="N98" s="13">
        <v>1</v>
      </c>
      <c r="O98" s="13">
        <v>1</v>
      </c>
      <c r="Q98" s="43">
        <f t="shared" si="2"/>
        <v>1</v>
      </c>
    </row>
    <row r="99" spans="11:17" x14ac:dyDescent="0.25">
      <c r="K99" s="41">
        <v>12000</v>
      </c>
      <c r="L99" s="13">
        <v>3</v>
      </c>
      <c r="M99" s="13"/>
      <c r="N99" s="13">
        <v>3</v>
      </c>
      <c r="O99" s="13">
        <v>6</v>
      </c>
      <c r="Q99" s="43">
        <f t="shared" si="2"/>
        <v>0.5</v>
      </c>
    </row>
    <row r="100" spans="11:17" x14ac:dyDescent="0.25">
      <c r="K100" s="41">
        <v>12200</v>
      </c>
      <c r="L100" s="13"/>
      <c r="M100" s="13"/>
      <c r="N100" s="13">
        <v>1</v>
      </c>
      <c r="O100" s="13">
        <v>1</v>
      </c>
      <c r="Q100" s="43">
        <f t="shared" si="2"/>
        <v>1</v>
      </c>
    </row>
    <row r="101" spans="11:17" x14ac:dyDescent="0.25">
      <c r="K101" s="41">
        <v>12700</v>
      </c>
      <c r="L101" s="13">
        <v>1</v>
      </c>
      <c r="M101" s="13"/>
      <c r="N101" s="13"/>
      <c r="O101" s="13">
        <v>1</v>
      </c>
      <c r="Q101" s="43">
        <f t="shared" si="2"/>
        <v>0</v>
      </c>
    </row>
    <row r="102" spans="11:17" x14ac:dyDescent="0.25">
      <c r="K102" s="41">
        <v>13000</v>
      </c>
      <c r="L102" s="13">
        <v>1</v>
      </c>
      <c r="M102" s="13"/>
      <c r="N102" s="13">
        <v>1</v>
      </c>
      <c r="O102" s="13">
        <v>2</v>
      </c>
      <c r="Q102" s="43">
        <f t="shared" si="2"/>
        <v>0.5</v>
      </c>
    </row>
    <row r="103" spans="11:17" x14ac:dyDescent="0.25">
      <c r="K103" s="41">
        <v>13500</v>
      </c>
      <c r="L103" s="13">
        <v>1</v>
      </c>
      <c r="M103" s="13"/>
      <c r="N103" s="13"/>
      <c r="O103" s="13">
        <v>1</v>
      </c>
      <c r="Q103" s="43">
        <f t="shared" si="2"/>
        <v>0</v>
      </c>
    </row>
    <row r="104" spans="11:17" x14ac:dyDescent="0.25">
      <c r="K104" s="41">
        <v>14000</v>
      </c>
      <c r="L104" s="13">
        <v>1</v>
      </c>
      <c r="M104" s="13"/>
      <c r="N104" s="13"/>
      <c r="O104" s="13">
        <v>1</v>
      </c>
      <c r="Q104" s="43">
        <f t="shared" si="2"/>
        <v>0</v>
      </c>
    </row>
    <row r="105" spans="11:17" x14ac:dyDescent="0.25">
      <c r="K105" s="41">
        <v>14440</v>
      </c>
      <c r="L105" s="13">
        <v>1</v>
      </c>
      <c r="M105" s="13"/>
      <c r="N105" s="13"/>
      <c r="O105" s="13">
        <v>1</v>
      </c>
      <c r="Q105" s="43">
        <f t="shared" si="2"/>
        <v>0</v>
      </c>
    </row>
    <row r="106" spans="11:17" x14ac:dyDescent="0.25">
      <c r="K106" s="41">
        <v>15000</v>
      </c>
      <c r="L106" s="13">
        <v>9</v>
      </c>
      <c r="M106" s="13">
        <v>1</v>
      </c>
      <c r="N106" s="13">
        <v>10</v>
      </c>
      <c r="O106" s="13">
        <v>20</v>
      </c>
      <c r="Q106" s="43">
        <f t="shared" si="2"/>
        <v>0.5</v>
      </c>
    </row>
    <row r="107" spans="11:17" x14ac:dyDescent="0.25">
      <c r="K107" s="41">
        <v>15500</v>
      </c>
      <c r="L107" s="13"/>
      <c r="M107" s="13"/>
      <c r="N107" s="13">
        <v>1</v>
      </c>
      <c r="O107" s="13">
        <v>1</v>
      </c>
      <c r="Q107" s="43">
        <f t="shared" si="2"/>
        <v>1</v>
      </c>
    </row>
    <row r="108" spans="11:17" x14ac:dyDescent="0.25">
      <c r="K108" s="41">
        <v>17600</v>
      </c>
      <c r="L108" s="13">
        <v>1</v>
      </c>
      <c r="M108" s="13"/>
      <c r="N108" s="13"/>
      <c r="O108" s="13">
        <v>1</v>
      </c>
      <c r="Q108" s="43">
        <f t="shared" si="2"/>
        <v>0</v>
      </c>
    </row>
    <row r="109" spans="11:17" x14ac:dyDescent="0.25">
      <c r="K109" s="41">
        <v>18000</v>
      </c>
      <c r="L109" s="13">
        <v>1</v>
      </c>
      <c r="M109" s="13"/>
      <c r="N109" s="13"/>
      <c r="O109" s="13">
        <v>1</v>
      </c>
      <c r="Q109" s="43">
        <f t="shared" si="2"/>
        <v>0</v>
      </c>
    </row>
    <row r="110" spans="11:17" x14ac:dyDescent="0.25">
      <c r="K110" s="41">
        <v>20000</v>
      </c>
      <c r="L110" s="13">
        <v>9</v>
      </c>
      <c r="M110" s="13"/>
      <c r="N110" s="13">
        <v>6</v>
      </c>
      <c r="O110" s="13">
        <v>15</v>
      </c>
      <c r="Q110" s="43">
        <f t="shared" si="2"/>
        <v>0.4</v>
      </c>
    </row>
    <row r="111" spans="11:17" x14ac:dyDescent="0.25">
      <c r="K111" s="41">
        <v>21000</v>
      </c>
      <c r="L111" s="13"/>
      <c r="M111" s="13"/>
      <c r="N111" s="13">
        <v>1</v>
      </c>
      <c r="O111" s="13">
        <v>1</v>
      </c>
      <c r="Q111" s="43">
        <f t="shared" si="2"/>
        <v>1</v>
      </c>
    </row>
    <row r="112" spans="11:17" x14ac:dyDescent="0.25">
      <c r="K112" s="41">
        <v>23000</v>
      </c>
      <c r="L112" s="13"/>
      <c r="M112" s="13"/>
      <c r="N112" s="13">
        <v>2</v>
      </c>
      <c r="O112" s="13">
        <v>2</v>
      </c>
      <c r="Q112" s="43">
        <f t="shared" si="2"/>
        <v>1</v>
      </c>
    </row>
    <row r="113" spans="11:17" x14ac:dyDescent="0.25">
      <c r="K113" s="41">
        <v>25000</v>
      </c>
      <c r="L113" s="13"/>
      <c r="M113" s="13">
        <v>1</v>
      </c>
      <c r="N113" s="13">
        <v>1</v>
      </c>
      <c r="O113" s="13">
        <v>2</v>
      </c>
      <c r="Q113" s="43">
        <f t="shared" si="2"/>
        <v>0.5</v>
      </c>
    </row>
    <row r="114" spans="11:17" x14ac:dyDescent="0.25">
      <c r="K114" s="41">
        <v>26000</v>
      </c>
      <c r="L114" s="13">
        <v>1</v>
      </c>
      <c r="M114" s="13"/>
      <c r="N114" s="13"/>
      <c r="O114" s="13">
        <v>1</v>
      </c>
      <c r="Q114" s="43">
        <f t="shared" si="2"/>
        <v>0</v>
      </c>
    </row>
    <row r="115" spans="11:17" x14ac:dyDescent="0.25">
      <c r="K115" s="41">
        <v>28000</v>
      </c>
      <c r="L115" s="13">
        <v>1</v>
      </c>
      <c r="M115" s="13"/>
      <c r="N115" s="13"/>
      <c r="O115" s="13">
        <v>1</v>
      </c>
      <c r="Q115" s="43">
        <f t="shared" si="2"/>
        <v>0</v>
      </c>
    </row>
    <row r="116" spans="11:17" x14ac:dyDescent="0.25">
      <c r="K116" s="41">
        <v>30000</v>
      </c>
      <c r="L116" s="13">
        <v>3</v>
      </c>
      <c r="M116" s="13">
        <v>1</v>
      </c>
      <c r="N116" s="13">
        <v>2</v>
      </c>
      <c r="O116" s="13">
        <v>6</v>
      </c>
      <c r="Q116" s="43">
        <f t="shared" si="2"/>
        <v>0.33333333333333331</v>
      </c>
    </row>
    <row r="117" spans="11:17" x14ac:dyDescent="0.25">
      <c r="K117" s="41">
        <v>31000</v>
      </c>
      <c r="L117" s="13"/>
      <c r="M117" s="13"/>
      <c r="N117" s="13">
        <v>1</v>
      </c>
      <c r="O117" s="13">
        <v>1</v>
      </c>
      <c r="Q117" s="43">
        <f t="shared" si="2"/>
        <v>1</v>
      </c>
    </row>
    <row r="118" spans="11:17" x14ac:dyDescent="0.25">
      <c r="K118" s="41">
        <v>35000</v>
      </c>
      <c r="L118" s="13">
        <v>1</v>
      </c>
      <c r="M118" s="13"/>
      <c r="N118" s="13">
        <v>4</v>
      </c>
      <c r="O118" s="13">
        <v>5</v>
      </c>
      <c r="Q118" s="43">
        <f t="shared" si="2"/>
        <v>0.8</v>
      </c>
    </row>
    <row r="119" spans="11:17" x14ac:dyDescent="0.25">
      <c r="K119" s="41">
        <v>40000</v>
      </c>
      <c r="L119" s="13">
        <v>1</v>
      </c>
      <c r="M119" s="13"/>
      <c r="N119" s="13">
        <v>2</v>
      </c>
      <c r="O119" s="13">
        <v>3</v>
      </c>
      <c r="Q119" s="43">
        <f t="shared" si="2"/>
        <v>0.66666666666666663</v>
      </c>
    </row>
    <row r="120" spans="11:17" x14ac:dyDescent="0.25">
      <c r="K120" s="41">
        <v>45000</v>
      </c>
      <c r="L120" s="13">
        <v>1</v>
      </c>
      <c r="M120" s="13"/>
      <c r="N120" s="13"/>
      <c r="O120" s="13">
        <v>1</v>
      </c>
      <c r="Q120" s="43">
        <f t="shared" si="2"/>
        <v>0</v>
      </c>
    </row>
    <row r="121" spans="11:17" x14ac:dyDescent="0.25">
      <c r="K121" s="41">
        <v>50000</v>
      </c>
      <c r="L121" s="13">
        <v>4</v>
      </c>
      <c r="M121" s="13"/>
      <c r="N121" s="13"/>
      <c r="O121" s="13">
        <v>4</v>
      </c>
      <c r="Q121" s="43">
        <f t="shared" si="2"/>
        <v>0</v>
      </c>
    </row>
    <row r="122" spans="11:17" x14ac:dyDescent="0.25">
      <c r="K122" s="41">
        <v>60000</v>
      </c>
      <c r="L122" s="13">
        <v>1</v>
      </c>
      <c r="M122" s="13"/>
      <c r="N122" s="13"/>
      <c r="O122" s="13">
        <v>1</v>
      </c>
      <c r="Q122" s="43">
        <f t="shared" si="2"/>
        <v>0</v>
      </c>
    </row>
    <row r="123" spans="11:17" x14ac:dyDescent="0.25">
      <c r="K123" s="41">
        <v>75000</v>
      </c>
      <c r="L123" s="13">
        <v>1</v>
      </c>
      <c r="M123" s="13"/>
      <c r="N123" s="13"/>
      <c r="O123" s="13">
        <v>1</v>
      </c>
      <c r="Q123" s="43">
        <f t="shared" si="2"/>
        <v>0</v>
      </c>
    </row>
    <row r="124" spans="11:17" x14ac:dyDescent="0.25">
      <c r="K124" s="41">
        <v>90000</v>
      </c>
      <c r="L124" s="13">
        <v>1</v>
      </c>
      <c r="M124" s="13"/>
      <c r="N124" s="13"/>
      <c r="O124" s="13">
        <v>1</v>
      </c>
      <c r="Q124" s="43">
        <f t="shared" si="2"/>
        <v>0</v>
      </c>
    </row>
    <row r="125" spans="11:17" x14ac:dyDescent="0.25">
      <c r="K125" s="41">
        <v>100000</v>
      </c>
      <c r="L125" s="13">
        <v>1</v>
      </c>
      <c r="M125" s="13"/>
      <c r="N125" s="13">
        <v>1</v>
      </c>
      <c r="O125" s="13">
        <v>2</v>
      </c>
      <c r="Q125" s="43">
        <f t="shared" si="2"/>
        <v>0.5</v>
      </c>
    </row>
    <row r="126" spans="11:17" x14ac:dyDescent="0.25">
      <c r="K126" s="41">
        <v>110000</v>
      </c>
      <c r="L126" s="13">
        <v>1</v>
      </c>
      <c r="M126" s="13"/>
      <c r="N126" s="13"/>
      <c r="O126" s="13">
        <v>1</v>
      </c>
      <c r="Q126" s="43">
        <f t="shared" si="2"/>
        <v>0</v>
      </c>
    </row>
    <row r="127" spans="11:17" x14ac:dyDescent="0.25">
      <c r="K127" s="41">
        <v>150000</v>
      </c>
      <c r="L127" s="13">
        <v>2</v>
      </c>
      <c r="M127" s="13"/>
      <c r="N127" s="13"/>
      <c r="O127" s="13">
        <v>2</v>
      </c>
      <c r="Q127" s="43">
        <f t="shared" si="2"/>
        <v>0</v>
      </c>
    </row>
    <row r="128" spans="11:17" x14ac:dyDescent="0.25">
      <c r="K128" s="41">
        <v>180000</v>
      </c>
      <c r="L128" s="13">
        <v>1</v>
      </c>
      <c r="M128" s="13"/>
      <c r="N128" s="13"/>
      <c r="O128" s="13">
        <v>1</v>
      </c>
      <c r="Q128" s="43">
        <f t="shared" si="2"/>
        <v>0</v>
      </c>
    </row>
    <row r="129" spans="11:17" x14ac:dyDescent="0.25">
      <c r="K129" s="41" t="s">
        <v>8362</v>
      </c>
      <c r="L129" s="13">
        <v>250</v>
      </c>
      <c r="M129" s="13">
        <v>9</v>
      </c>
      <c r="N129" s="13">
        <v>412</v>
      </c>
      <c r="O129" s="13">
        <v>671</v>
      </c>
      <c r="Q129" s="43">
        <f t="shared" si="2"/>
        <v>0.61400894187779431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Charts</vt:lpstr>
      </vt:variant>
      <vt:variant>
        <vt:i4>1</vt:i4>
      </vt:variant>
    </vt:vector>
  </HeadingPairs>
  <TitlesOfParts>
    <vt:vector size="19" baseType="lpstr">
      <vt:lpstr>Kickstarter</vt:lpstr>
      <vt:lpstr>Kickstarter_Plays Only</vt:lpstr>
      <vt:lpstr>Outcomes Based on Goals</vt:lpstr>
      <vt:lpstr>Outcomes Based on Launch Date</vt:lpstr>
      <vt:lpstr>Edinburgh Research</vt:lpstr>
      <vt:lpstr>Category Statistics</vt:lpstr>
      <vt:lpstr>Subcategory Statistics</vt:lpstr>
      <vt:lpstr>Outcomes</vt:lpstr>
      <vt:lpstr>Successful U.S. Kickstarters</vt:lpstr>
      <vt:lpstr>Failed U.S. Kickstarters</vt:lpstr>
      <vt:lpstr>Indi Rock - Successful</vt:lpstr>
      <vt:lpstr>Indi Rock - Failed</vt:lpstr>
      <vt:lpstr>wearables - Successful</vt:lpstr>
      <vt:lpstr>wearables - falied</vt:lpstr>
      <vt:lpstr>Descriptive Statistics</vt:lpstr>
      <vt:lpstr>GB - Musical Analysis_Data</vt:lpstr>
      <vt:lpstr>US - Plays - Analysis_Data</vt:lpstr>
      <vt:lpstr>US - Plays - Analysis</vt:lpstr>
      <vt:lpstr>GB - Musical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Giovanni Madalozzo</cp:lastModifiedBy>
  <dcterms:created xsi:type="dcterms:W3CDTF">2017-04-20T15:17:24Z</dcterms:created>
  <dcterms:modified xsi:type="dcterms:W3CDTF">2020-04-25T05:58:18Z</dcterms:modified>
</cp:coreProperties>
</file>