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iego\Desktop\PECSN Project\Analysis\Exponential scenario\1. 2kr factorial\"/>
    </mc:Choice>
  </mc:AlternateContent>
  <xr:revisionPtr revIDLastSave="0" documentId="13_ncr:1_{0778B399-69EF-4E81-BED1-622375F8E492}" xr6:coauthVersionLast="45" xr6:coauthVersionMax="45" xr10:uidLastSave="{00000000-0000-0000-0000-000000000000}"/>
  <bookViews>
    <workbookView xWindow="120" yWindow="0" windowWidth="20370" windowHeight="11520" activeTab="1" xr2:uid="{00000000-000D-0000-FFFF-FFFF00000000}"/>
  </bookViews>
  <sheets>
    <sheet name="2kr Factorial" sheetId="9" r:id="rId1"/>
    <sheet name="Results" sheetId="10" r:id="rId2"/>
    <sheet name="Response VIP" sheetId="1" r:id="rId3"/>
    <sheet name="Response Normal" sheetId="2" r:id="rId4"/>
    <sheet name="Waiting VIP" sheetId="3" r:id="rId5"/>
    <sheet name="Waiting Normal" sheetId="4" r:id="rId6"/>
    <sheet name="Occupancy VIP" sheetId="5" r:id="rId7"/>
    <sheet name="Occupancy Normal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5" i="9" l="1"/>
  <c r="AH46" i="9" s="1"/>
  <c r="AH47" i="9" s="1"/>
  <c r="AH48" i="9" s="1"/>
  <c r="AH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AH86" i="9" s="1"/>
  <c r="AH87" i="9" s="1"/>
  <c r="AH88" i="9" s="1"/>
  <c r="AH89" i="9" s="1"/>
  <c r="AH90" i="9" s="1"/>
  <c r="AH91" i="9" s="1"/>
  <c r="AH92" i="9" s="1"/>
  <c r="AH93" i="9" s="1"/>
  <c r="AH94" i="9" s="1"/>
  <c r="K45" i="9" l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K354" i="9" s="1"/>
  <c r="K355" i="9" s="1"/>
  <c r="K356" i="9" s="1"/>
  <c r="K357" i="9" s="1"/>
  <c r="K358" i="9" s="1"/>
  <c r="K359" i="9" s="1"/>
  <c r="K360" i="9" s="1"/>
  <c r="K361" i="9" s="1"/>
  <c r="K362" i="9" s="1"/>
  <c r="K363" i="9" s="1"/>
  <c r="K364" i="9" s="1"/>
  <c r="K365" i="9" s="1"/>
  <c r="K366" i="9" s="1"/>
  <c r="K367" i="9" s="1"/>
  <c r="K368" i="9" s="1"/>
  <c r="K369" i="9" s="1"/>
  <c r="K370" i="9" s="1"/>
  <c r="K371" i="9" s="1"/>
  <c r="K372" i="9" s="1"/>
  <c r="K373" i="9" s="1"/>
  <c r="K374" i="9" s="1"/>
  <c r="K375" i="9" s="1"/>
  <c r="K376" i="9" s="1"/>
  <c r="K377" i="9" s="1"/>
  <c r="K378" i="9" s="1"/>
  <c r="K379" i="9" s="1"/>
  <c r="K380" i="9" s="1"/>
  <c r="K381" i="9" s="1"/>
  <c r="K382" i="9" s="1"/>
  <c r="K383" i="9" s="1"/>
  <c r="K384" i="9" s="1"/>
  <c r="K385" i="9" s="1"/>
  <c r="K386" i="9" s="1"/>
  <c r="K387" i="9" s="1"/>
  <c r="K388" i="9" s="1"/>
  <c r="K389" i="9" s="1"/>
  <c r="K390" i="9" s="1"/>
  <c r="K391" i="9" s="1"/>
  <c r="K392" i="9" s="1"/>
  <c r="K393" i="9" s="1"/>
  <c r="K394" i="9" s="1"/>
  <c r="K395" i="9" s="1"/>
  <c r="K396" i="9" s="1"/>
  <c r="K397" i="9" s="1"/>
  <c r="K398" i="9" s="1"/>
  <c r="K399" i="9" s="1"/>
  <c r="K400" i="9" s="1"/>
  <c r="K401" i="9" s="1"/>
  <c r="K402" i="9" s="1"/>
  <c r="K403" i="9" s="1"/>
  <c r="K404" i="9" s="1"/>
  <c r="K405" i="9" s="1"/>
  <c r="K406" i="9" s="1"/>
  <c r="K407" i="9" s="1"/>
  <c r="K408" i="9" s="1"/>
  <c r="K409" i="9" s="1"/>
  <c r="K410" i="9" s="1"/>
  <c r="K411" i="9" s="1"/>
  <c r="K412" i="9" s="1"/>
  <c r="K413" i="9" s="1"/>
  <c r="K414" i="9" s="1"/>
  <c r="K415" i="9" s="1"/>
  <c r="K416" i="9" s="1"/>
  <c r="K417" i="9" s="1"/>
  <c r="K418" i="9" s="1"/>
  <c r="K419" i="9" s="1"/>
  <c r="K420" i="9" s="1"/>
  <c r="K421" i="9" s="1"/>
  <c r="K422" i="9" s="1"/>
  <c r="K423" i="9" s="1"/>
  <c r="K424" i="9" s="1"/>
  <c r="K425" i="9" s="1"/>
  <c r="K426" i="9" s="1"/>
  <c r="K427" i="9" s="1"/>
  <c r="K428" i="9" s="1"/>
  <c r="K429" i="9" s="1"/>
  <c r="K430" i="9" s="1"/>
  <c r="K431" i="9" s="1"/>
  <c r="K432" i="9" s="1"/>
  <c r="K433" i="9" s="1"/>
  <c r="K434" i="9" s="1"/>
  <c r="K435" i="9" s="1"/>
  <c r="K436" i="9" s="1"/>
  <c r="K437" i="9" s="1"/>
  <c r="K438" i="9" s="1"/>
  <c r="K439" i="9" s="1"/>
  <c r="K440" i="9" s="1"/>
  <c r="K441" i="9" s="1"/>
  <c r="K442" i="9" s="1"/>
  <c r="K443" i="9" s="1"/>
  <c r="K444" i="9" s="1"/>
  <c r="R7" i="9"/>
  <c r="R8" i="9" l="1"/>
  <c r="J25" i="9" l="1"/>
  <c r="J3" i="9" l="1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Q14" i="9"/>
  <c r="P14" i="9"/>
  <c r="O14" i="9"/>
  <c r="N14" i="9"/>
  <c r="Q13" i="9"/>
  <c r="P13" i="9"/>
  <c r="O13" i="9"/>
  <c r="N13" i="9"/>
  <c r="Q12" i="9"/>
  <c r="P12" i="9"/>
  <c r="O12" i="9"/>
  <c r="N12" i="9"/>
  <c r="Q11" i="9"/>
  <c r="P11" i="9"/>
  <c r="O11" i="9"/>
  <c r="N11" i="9"/>
  <c r="Q10" i="9"/>
  <c r="P10" i="9"/>
  <c r="O10" i="9"/>
  <c r="N10" i="9"/>
  <c r="Q9" i="9"/>
  <c r="P9" i="9"/>
  <c r="O9" i="9"/>
  <c r="N9" i="9"/>
  <c r="Q8" i="9"/>
  <c r="P8" i="9"/>
  <c r="O8" i="9"/>
  <c r="N8" i="9"/>
  <c r="Q7" i="9"/>
  <c r="P7" i="9"/>
  <c r="O7" i="9"/>
  <c r="N7" i="9"/>
  <c r="M3" i="9" l="1"/>
  <c r="J23" i="9"/>
  <c r="J26" i="9" s="1"/>
  <c r="BP9" i="9"/>
  <c r="BP7" i="9"/>
  <c r="BP11" i="9"/>
  <c r="BP13" i="9"/>
  <c r="BP8" i="9"/>
  <c r="BP12" i="9"/>
  <c r="BP10" i="9"/>
  <c r="BP14" i="9"/>
  <c r="DF11" i="9" l="1"/>
  <c r="CZ12" i="9"/>
  <c r="CU7" i="9"/>
  <c r="CZ13" i="9"/>
  <c r="CB10" i="9"/>
  <c r="BS8" i="9"/>
  <c r="DJ9" i="9"/>
  <c r="DC14" i="9"/>
  <c r="BX7" i="9"/>
  <c r="CR7" i="9"/>
  <c r="CB7" i="9"/>
  <c r="CZ7" i="9"/>
  <c r="BT7" i="9"/>
  <c r="CN7" i="9"/>
  <c r="CJ7" i="9"/>
  <c r="DA7" i="9"/>
  <c r="CE11" i="9"/>
  <c r="DK11" i="9"/>
  <c r="CH13" i="9"/>
  <c r="DK13" i="9"/>
  <c r="CA9" i="9"/>
  <c r="DG9" i="9"/>
  <c r="CN9" i="9"/>
  <c r="CE9" i="9"/>
  <c r="CU9" i="9"/>
  <c r="DK9" i="9"/>
  <c r="CV9" i="9"/>
  <c r="DE9" i="9"/>
  <c r="CE13" i="9"/>
  <c r="BS9" i="9"/>
  <c r="CI9" i="9"/>
  <c r="CY9" i="9"/>
  <c r="BX9" i="9"/>
  <c r="DD9" i="9"/>
  <c r="CB9" i="9"/>
  <c r="BU9" i="9"/>
  <c r="DM9" i="9"/>
  <c r="CQ9" i="9"/>
  <c r="DH9" i="9"/>
  <c r="CW9" i="9"/>
  <c r="CC9" i="9"/>
  <c r="BR13" i="9"/>
  <c r="CU13" i="9"/>
  <c r="BW9" i="9"/>
  <c r="CM9" i="9"/>
  <c r="DC9" i="9"/>
  <c r="CF9" i="9"/>
  <c r="DL9" i="9"/>
  <c r="CJ9" i="9"/>
  <c r="CO9" i="9"/>
  <c r="DD11" i="9"/>
  <c r="CW11" i="9"/>
  <c r="BS11" i="9"/>
  <c r="CY11" i="9"/>
  <c r="DL11" i="9"/>
  <c r="CJ11" i="9"/>
  <c r="CI11" i="9"/>
  <c r="CR11" i="9"/>
  <c r="CH11" i="9"/>
  <c r="CU11" i="9"/>
  <c r="CV13" i="9"/>
  <c r="CF7" i="9"/>
  <c r="CV7" i="9"/>
  <c r="DH7" i="9"/>
  <c r="BU7" i="9"/>
  <c r="CD7" i="9"/>
  <c r="DI9" i="9"/>
  <c r="CB14" i="9"/>
  <c r="DL7" i="9"/>
  <c r="CC7" i="9"/>
  <c r="CM7" i="9"/>
  <c r="DD7" i="9"/>
  <c r="CO14" i="9"/>
  <c r="CR14" i="9"/>
  <c r="DH14" i="9"/>
  <c r="CF14" i="9"/>
  <c r="CV14" i="9"/>
  <c r="DL14" i="9"/>
  <c r="BQ14" i="9"/>
  <c r="DE14" i="9"/>
  <c r="CZ14" i="9"/>
  <c r="BU14" i="9"/>
  <c r="DM14" i="9"/>
  <c r="CO11" i="9"/>
  <c r="CS7" i="9"/>
  <c r="CP7" i="9"/>
  <c r="CG9" i="9"/>
  <c r="BY7" i="9"/>
  <c r="BT14" i="9"/>
  <c r="CJ14" i="9"/>
  <c r="BX14" i="9"/>
  <c r="CN14" i="9"/>
  <c r="DD14" i="9"/>
  <c r="CK14" i="9"/>
  <c r="CG14" i="9"/>
  <c r="DA14" i="9"/>
  <c r="CO10" i="9"/>
  <c r="BU12" i="9"/>
  <c r="CO12" i="9"/>
  <c r="DM12" i="9"/>
  <c r="CD14" i="9"/>
  <c r="CD10" i="9"/>
  <c r="BZ12" i="9"/>
  <c r="CX8" i="9"/>
  <c r="CX10" i="9"/>
  <c r="CL12" i="9"/>
  <c r="DK12" i="9"/>
  <c r="DC8" i="9"/>
  <c r="CJ8" i="9"/>
  <c r="CG8" i="9"/>
  <c r="CE14" i="9"/>
  <c r="DK14" i="9"/>
  <c r="BQ9" i="9"/>
  <c r="DA9" i="9"/>
  <c r="BQ11" i="9"/>
  <c r="CY8" i="9"/>
  <c r="DE7" i="9"/>
  <c r="CR10" i="9"/>
  <c r="CP9" i="9"/>
  <c r="BX12" i="9"/>
  <c r="DH12" i="9"/>
  <c r="BT8" i="9"/>
  <c r="DN7" i="9"/>
  <c r="BS7" i="9"/>
  <c r="DE10" i="9"/>
  <c r="BY12" i="9"/>
  <c r="CW12" i="9"/>
  <c r="CL14" i="9"/>
  <c r="DJ10" i="9"/>
  <c r="CH12" i="9"/>
  <c r="CP14" i="9"/>
  <c r="CT12" i="9"/>
  <c r="BW12" i="9"/>
  <c r="CI14" i="9"/>
  <c r="CA10" i="9"/>
  <c r="DM7" i="9"/>
  <c r="DH10" i="9"/>
  <c r="CT9" i="9"/>
  <c r="CB12" i="9"/>
  <c r="DL12" i="9"/>
  <c r="CV8" i="9"/>
  <c r="BW7" i="9"/>
  <c r="CY7" i="9"/>
  <c r="CG12" i="9"/>
  <c r="DA12" i="9"/>
  <c r="DJ14" i="9"/>
  <c r="DF12" i="9"/>
  <c r="BR8" i="9"/>
  <c r="DN14" i="9"/>
  <c r="CE12" i="9"/>
  <c r="CU14" i="9"/>
  <c r="CQ10" i="9"/>
  <c r="CI12" i="9"/>
  <c r="CK11" i="9"/>
  <c r="BZ9" i="9"/>
  <c r="DF9" i="9"/>
  <c r="CN12" i="9"/>
  <c r="BZ11" i="9"/>
  <c r="BZ7" i="9"/>
  <c r="CI7" i="9"/>
  <c r="CQ7" i="9"/>
  <c r="BY14" i="9"/>
  <c r="CW14" i="9"/>
  <c r="BY10" i="9"/>
  <c r="BQ12" i="9"/>
  <c r="CK12" i="9"/>
  <c r="DE12" i="9"/>
  <c r="DN12" i="9"/>
  <c r="CH8" i="9"/>
  <c r="DC12" i="9"/>
  <c r="BW8" i="9"/>
  <c r="CK7" i="9"/>
  <c r="DB11" i="9"/>
  <c r="CX7" i="9"/>
  <c r="BS14" i="9"/>
  <c r="CY14" i="9"/>
  <c r="DG10" i="9"/>
  <c r="CK9" i="9"/>
  <c r="CQ12" i="9"/>
  <c r="CG7" i="9"/>
  <c r="CD9" i="9"/>
  <c r="CV12" i="9"/>
  <c r="CT11" i="9"/>
  <c r="CH7" i="9"/>
  <c r="DF7" i="9"/>
  <c r="CJ13" i="9"/>
  <c r="CR13" i="9"/>
  <c r="CC13" i="9"/>
  <c r="DI13" i="9"/>
  <c r="BV13" i="9"/>
  <c r="DF10" i="9"/>
  <c r="CH10" i="9"/>
  <c r="BZ10" i="9"/>
  <c r="DN10" i="9"/>
  <c r="CS10" i="9"/>
  <c r="CO8" i="9"/>
  <c r="DJ8" i="9"/>
  <c r="CC8" i="9"/>
  <c r="BY8" i="9"/>
  <c r="CS8" i="9"/>
  <c r="BX13" i="9"/>
  <c r="CL10" i="9"/>
  <c r="BV8" i="9"/>
  <c r="DF8" i="9"/>
  <c r="DH13" i="9"/>
  <c r="DK8" i="9"/>
  <c r="DB13" i="9"/>
  <c r="CZ8" i="9"/>
  <c r="DI8" i="9"/>
  <c r="BQ13" i="9"/>
  <c r="CW13" i="9"/>
  <c r="DM13" i="9"/>
  <c r="CU10" i="9"/>
  <c r="DK10" i="9"/>
  <c r="CS11" i="9"/>
  <c r="DG8" i="9"/>
  <c r="CF10" i="9"/>
  <c r="DL10" i="9"/>
  <c r="CX11" i="9"/>
  <c r="DD8" i="9"/>
  <c r="BU8" i="9"/>
  <c r="BQ8" i="9"/>
  <c r="CP13" i="9"/>
  <c r="BW13" i="9"/>
  <c r="CM13" i="9"/>
  <c r="DC13" i="9"/>
  <c r="BQ10" i="9"/>
  <c r="CG10" i="9"/>
  <c r="CW10" i="9"/>
  <c r="DM10" i="9"/>
  <c r="BW11" i="9"/>
  <c r="CM11" i="9"/>
  <c r="DC11" i="9"/>
  <c r="DA8" i="9"/>
  <c r="CT14" i="9"/>
  <c r="CF13" i="9"/>
  <c r="DL13" i="9"/>
  <c r="CT10" i="9"/>
  <c r="CP12" i="9"/>
  <c r="BT11" i="9"/>
  <c r="CZ11" i="9"/>
  <c r="BZ8" i="9"/>
  <c r="CP8" i="9"/>
  <c r="DN8" i="9"/>
  <c r="BT13" i="9"/>
  <c r="BR10" i="9"/>
  <c r="BX11" i="9"/>
  <c r="DB8" i="9"/>
  <c r="CM12" i="9"/>
  <c r="BY11" i="9"/>
  <c r="DE11" i="9"/>
  <c r="CM8" i="9"/>
  <c r="DJ13" i="9"/>
  <c r="DN11" i="9"/>
  <c r="DH8" i="9"/>
  <c r="BW14" i="9"/>
  <c r="CM14" i="9"/>
  <c r="BU13" i="9"/>
  <c r="CK13" i="9"/>
  <c r="DA13" i="9"/>
  <c r="BS10" i="9"/>
  <c r="CI10" i="9"/>
  <c r="CY10" i="9"/>
  <c r="BS12" i="9"/>
  <c r="CY12" i="9"/>
  <c r="BU11" i="9"/>
  <c r="DA11" i="9"/>
  <c r="CI8" i="9"/>
  <c r="P16" i="9"/>
  <c r="P17" i="9" s="1"/>
  <c r="P18" i="9" s="1"/>
  <c r="L16" i="9"/>
  <c r="L17" i="9" s="1"/>
  <c r="L18" i="9" s="1"/>
  <c r="O16" i="9"/>
  <c r="O17" i="9" s="1"/>
  <c r="O18" i="9" s="1"/>
  <c r="K16" i="9"/>
  <c r="N16" i="9"/>
  <c r="N17" i="9" s="1"/>
  <c r="N18" i="9" s="1"/>
  <c r="M16" i="9"/>
  <c r="M17" i="9" s="1"/>
  <c r="M18" i="9" s="1"/>
  <c r="J16" i="9"/>
  <c r="J17" i="9" s="1"/>
  <c r="Q16" i="9"/>
  <c r="Q17" i="9" s="1"/>
  <c r="Q18" i="9" s="1"/>
  <c r="CO7" i="9"/>
  <c r="CR9" i="9"/>
  <c r="BT9" i="9"/>
  <c r="CZ9" i="9"/>
  <c r="BT10" i="9"/>
  <c r="CJ10" i="9"/>
  <c r="CZ10" i="9"/>
  <c r="BR9" i="9"/>
  <c r="CH9" i="9"/>
  <c r="CX9" i="9"/>
  <c r="DN9" i="9"/>
  <c r="CF12" i="9"/>
  <c r="BR11" i="9"/>
  <c r="CL11" i="9"/>
  <c r="CF8" i="9"/>
  <c r="DL8" i="9"/>
  <c r="CT7" i="9"/>
  <c r="CK8" i="9"/>
  <c r="CN8" i="9"/>
  <c r="CW8" i="9"/>
  <c r="CA7" i="9"/>
  <c r="DG7" i="9"/>
  <c r="CX13" i="9"/>
  <c r="CS13" i="9"/>
  <c r="DF13" i="9"/>
  <c r="CL13" i="9"/>
  <c r="BS13" i="9"/>
  <c r="CI13" i="9"/>
  <c r="CY13" i="9"/>
  <c r="CC10" i="9"/>
  <c r="DI10" i="9"/>
  <c r="DD13" i="9"/>
  <c r="CL8" i="9"/>
  <c r="CE8" i="9"/>
  <c r="CG13" i="9"/>
  <c r="CE10" i="9"/>
  <c r="CN11" i="9"/>
  <c r="CV11" i="9"/>
  <c r="CA8" i="9"/>
  <c r="DN13" i="9"/>
  <c r="CV10" i="9"/>
  <c r="CD11" i="9"/>
  <c r="CB8" i="9"/>
  <c r="BZ13" i="9"/>
  <c r="CD13" i="9"/>
  <c r="CX14" i="9"/>
  <c r="BR14" i="9"/>
  <c r="BZ14" i="9"/>
  <c r="DF14" i="9"/>
  <c r="CC14" i="9"/>
  <c r="CS14" i="9"/>
  <c r="DI14" i="9"/>
  <c r="CA13" i="9"/>
  <c r="CQ13" i="9"/>
  <c r="DG13" i="9"/>
  <c r="BU10" i="9"/>
  <c r="CK10" i="9"/>
  <c r="DA10" i="9"/>
  <c r="BV12" i="9"/>
  <c r="CD12" i="9"/>
  <c r="DJ12" i="9"/>
  <c r="DB12" i="9"/>
  <c r="CC12" i="9"/>
  <c r="CS12" i="9"/>
  <c r="DI12" i="9"/>
  <c r="CA11" i="9"/>
  <c r="CQ11" i="9"/>
  <c r="DG11" i="9"/>
  <c r="BV14" i="9"/>
  <c r="DB14" i="9"/>
  <c r="CN13" i="9"/>
  <c r="BV10" i="9"/>
  <c r="DB10" i="9"/>
  <c r="BR12" i="9"/>
  <c r="CX12" i="9"/>
  <c r="CB11" i="9"/>
  <c r="DH11" i="9"/>
  <c r="CD8" i="9"/>
  <c r="CT8" i="9"/>
  <c r="CH14" i="9"/>
  <c r="CB13" i="9"/>
  <c r="CP10" i="9"/>
  <c r="CF11" i="9"/>
  <c r="CU12" i="9"/>
  <c r="CG11" i="9"/>
  <c r="DM11" i="9"/>
  <c r="CU8" i="9"/>
  <c r="DI7" i="9"/>
  <c r="CR12" i="9"/>
  <c r="BX8" i="9"/>
  <c r="BR7" i="9"/>
  <c r="DJ7" i="9"/>
  <c r="DC7" i="9"/>
  <c r="CA14" i="9"/>
  <c r="CQ14" i="9"/>
  <c r="DG14" i="9"/>
  <c r="BY13" i="9"/>
  <c r="CO13" i="9"/>
  <c r="DE13" i="9"/>
  <c r="BW10" i="9"/>
  <c r="CM10" i="9"/>
  <c r="DC10" i="9"/>
  <c r="BY9" i="9"/>
  <c r="CS9" i="9"/>
  <c r="CA12" i="9"/>
  <c r="DG12" i="9"/>
  <c r="CC11" i="9"/>
  <c r="DI11" i="9"/>
  <c r="CQ8" i="9"/>
  <c r="BQ7" i="9"/>
  <c r="CW7" i="9"/>
  <c r="CT13" i="9"/>
  <c r="BX10" i="9"/>
  <c r="CN10" i="9"/>
  <c r="DD10" i="9"/>
  <c r="BV9" i="9"/>
  <c r="CL9" i="9"/>
  <c r="DB9" i="9"/>
  <c r="BT12" i="9"/>
  <c r="CJ12" i="9"/>
  <c r="DD12" i="9"/>
  <c r="BV11" i="9"/>
  <c r="CP11" i="9"/>
  <c r="DJ11" i="9"/>
  <c r="CR8" i="9"/>
  <c r="BV7" i="9"/>
  <c r="DB7" i="9"/>
  <c r="DM8" i="9"/>
  <c r="CL7" i="9"/>
  <c r="DE8" i="9"/>
  <c r="CE7" i="9"/>
  <c r="DK7" i="9"/>
  <c r="I143" i="9" l="1"/>
  <c r="I314" i="9"/>
  <c r="I289" i="9"/>
  <c r="I437" i="9"/>
  <c r="I325" i="9"/>
  <c r="I256" i="9"/>
  <c r="I287" i="9"/>
  <c r="I199" i="9"/>
  <c r="I404" i="9"/>
  <c r="I394" i="9"/>
  <c r="I363" i="9"/>
  <c r="I127" i="9"/>
  <c r="I310" i="9"/>
  <c r="I180" i="9"/>
  <c r="I297" i="9"/>
  <c r="I401" i="9"/>
  <c r="I248" i="9"/>
  <c r="I211" i="9"/>
  <c r="I134" i="9"/>
  <c r="I393" i="9"/>
  <c r="I123" i="9"/>
  <c r="I212" i="9"/>
  <c r="I62" i="9"/>
  <c r="I429" i="9"/>
  <c r="I203" i="9"/>
  <c r="I186" i="9"/>
  <c r="I311" i="9"/>
  <c r="I93" i="9"/>
  <c r="I416" i="9"/>
  <c r="I302" i="9"/>
  <c r="I441" i="9"/>
  <c r="I343" i="9"/>
  <c r="I418" i="9"/>
  <c r="I269" i="9"/>
  <c r="I84" i="9"/>
  <c r="I275" i="9"/>
  <c r="I433" i="9"/>
  <c r="I59" i="9"/>
  <c r="I298" i="9"/>
  <c r="I77" i="9"/>
  <c r="I153" i="9"/>
  <c r="I421" i="9"/>
  <c r="I260" i="9"/>
  <c r="I328" i="9"/>
  <c r="I307" i="9"/>
  <c r="I387" i="9"/>
  <c r="I396" i="9"/>
  <c r="I105" i="9"/>
  <c r="I239" i="9"/>
  <c r="I378" i="9"/>
  <c r="I110" i="9"/>
  <c r="I230" i="9"/>
  <c r="I229" i="9"/>
  <c r="I138" i="9"/>
  <c r="I252" i="9"/>
  <c r="I320" i="9"/>
  <c r="I251" i="9"/>
  <c r="I370" i="9"/>
  <c r="I273" i="9"/>
  <c r="I382" i="9"/>
  <c r="I103" i="9"/>
  <c r="I236" i="9"/>
  <c r="I274" i="9"/>
  <c r="I101" i="9"/>
  <c r="I427" i="9"/>
  <c r="I154" i="9"/>
  <c r="I336" i="9"/>
  <c r="I306" i="9"/>
  <c r="I420" i="9"/>
  <c r="I94" i="9"/>
  <c r="I245" i="9"/>
  <c r="I341" i="9"/>
  <c r="I319" i="9"/>
  <c r="I402" i="9"/>
  <c r="I395" i="9"/>
  <c r="I67" i="9"/>
  <c r="I76" i="9"/>
  <c r="I292" i="9"/>
  <c r="I160" i="9"/>
  <c r="I188" i="9"/>
  <c r="I163" i="9"/>
  <c r="I190" i="9"/>
  <c r="I250" i="9"/>
  <c r="I218" i="9"/>
  <c r="I233" i="9"/>
  <c r="I405" i="9"/>
  <c r="I293" i="9"/>
  <c r="I108" i="9"/>
  <c r="I296" i="9"/>
  <c r="I432" i="9"/>
  <c r="I255" i="9"/>
  <c r="I332" i="9"/>
  <c r="I231" i="9"/>
  <c r="I371" i="9"/>
  <c r="I407" i="9"/>
  <c r="I428" i="9"/>
  <c r="I258" i="9"/>
  <c r="I276" i="9"/>
  <c r="I109" i="9"/>
  <c r="I207" i="9"/>
  <c r="I366" i="9"/>
  <c r="I87" i="9"/>
  <c r="I115" i="9"/>
  <c r="I266" i="9"/>
  <c r="I178" i="9"/>
  <c r="I214" i="9"/>
  <c r="I172" i="9"/>
  <c r="I249" i="9"/>
  <c r="I213" i="9"/>
  <c r="I349" i="9"/>
  <c r="I294" i="9"/>
  <c r="I253" i="9"/>
  <c r="I196" i="9"/>
  <c r="I104" i="9"/>
  <c r="I224" i="9"/>
  <c r="I131" i="9"/>
  <c r="I243" i="9"/>
  <c r="I383" i="9"/>
  <c r="I95" i="9"/>
  <c r="I242" i="9"/>
  <c r="I241" i="9"/>
  <c r="I345" i="9"/>
  <c r="I141" i="9"/>
  <c r="I216" i="9"/>
  <c r="I107" i="9"/>
  <c r="I244" i="9"/>
  <c r="I350" i="9"/>
  <c r="I364" i="9"/>
  <c r="I326" i="9"/>
  <c r="I165" i="9"/>
  <c r="I78" i="9"/>
  <c r="I333" i="9"/>
  <c r="I315" i="9"/>
  <c r="I403" i="9"/>
  <c r="I254" i="9"/>
  <c r="I265" i="9"/>
  <c r="I309" i="9"/>
  <c r="I440" i="9"/>
  <c r="I51" i="9"/>
  <c r="I174" i="9"/>
  <c r="I413" i="9"/>
  <c r="I312" i="9"/>
  <c r="I303" i="9"/>
  <c r="I98" i="9"/>
  <c r="I222" i="9"/>
  <c r="I181" i="9"/>
  <c r="I111" i="9"/>
  <c r="I316" i="9"/>
  <c r="I208" i="9"/>
  <c r="I299" i="9"/>
  <c r="I415" i="9"/>
  <c r="I414" i="9"/>
  <c r="I70" i="9"/>
  <c r="I399" i="9"/>
  <c r="I442" i="9"/>
  <c r="I422" i="9"/>
  <c r="I57" i="9"/>
  <c r="I58" i="9"/>
  <c r="I60" i="9"/>
  <c r="I272" i="9"/>
  <c r="I279" i="9"/>
  <c r="I169" i="9"/>
  <c r="I183" i="9"/>
  <c r="I346" i="9"/>
  <c r="I171" i="9"/>
  <c r="I184" i="9"/>
  <c r="I147" i="9"/>
  <c r="I191" i="9"/>
  <c r="I187" i="9"/>
  <c r="I291" i="9"/>
  <c r="I68" i="9"/>
  <c r="I72" i="9"/>
  <c r="I97" i="9"/>
  <c r="I330" i="9"/>
  <c r="I91" i="9"/>
  <c r="I290" i="9"/>
  <c r="I150" i="9"/>
  <c r="I374" i="9"/>
  <c r="I173" i="9"/>
  <c r="I201" i="9"/>
  <c r="I90" i="9"/>
  <c r="I89" i="9"/>
  <c r="I412" i="9"/>
  <c r="I200" i="9"/>
  <c r="I323" i="9"/>
  <c r="I308" i="9"/>
  <c r="I439" i="9"/>
  <c r="I354" i="9"/>
  <c r="I209" i="9"/>
  <c r="I384" i="9"/>
  <c r="I373" i="9"/>
  <c r="I142" i="9"/>
  <c r="I146" i="9"/>
  <c r="I113" i="9"/>
  <c r="I381" i="9"/>
  <c r="I117" i="9"/>
  <c r="I132" i="9"/>
  <c r="I144" i="9"/>
  <c r="I360" i="9"/>
  <c r="I267" i="9"/>
  <c r="I351" i="9"/>
  <c r="I137" i="9"/>
  <c r="I130" i="9"/>
  <c r="I136" i="9"/>
  <c r="I119" i="9"/>
  <c r="I357" i="9"/>
  <c r="I61" i="9"/>
  <c r="I65" i="9"/>
  <c r="I344" i="9"/>
  <c r="I63" i="9"/>
  <c r="I221" i="9"/>
  <c r="I96" i="9"/>
  <c r="I342" i="9"/>
  <c r="I324" i="9"/>
  <c r="I47" i="9"/>
  <c r="I129" i="9"/>
  <c r="I133" i="9"/>
  <c r="I128" i="9"/>
  <c r="I431" i="9"/>
  <c r="I53" i="9"/>
  <c r="I435" i="9"/>
  <c r="I410" i="9"/>
  <c r="I406" i="9"/>
  <c r="I88" i="9"/>
  <c r="I264" i="9"/>
  <c r="I277" i="9"/>
  <c r="I192" i="9"/>
  <c r="I151" i="9"/>
  <c r="I177" i="9"/>
  <c r="I149" i="9"/>
  <c r="I179" i="9"/>
  <c r="I185" i="9"/>
  <c r="I159" i="9"/>
  <c r="I391" i="9"/>
  <c r="I81" i="9"/>
  <c r="I80" i="9"/>
  <c r="I380" i="9"/>
  <c r="I82" i="9"/>
  <c r="I270" i="9"/>
  <c r="I234" i="9"/>
  <c r="I257" i="9"/>
  <c r="I385" i="9"/>
  <c r="I46" i="9"/>
  <c r="I125" i="9"/>
  <c r="I124" i="9"/>
  <c r="I368" i="9"/>
  <c r="I271" i="9"/>
  <c r="I300" i="9"/>
  <c r="I423" i="9"/>
  <c r="I106" i="9"/>
  <c r="I361" i="9"/>
  <c r="I347" i="9"/>
  <c r="I118" i="9"/>
  <c r="I194" i="9"/>
  <c r="I148" i="9"/>
  <c r="I281" i="9"/>
  <c r="I365" i="9"/>
  <c r="I285" i="9"/>
  <c r="I120" i="9"/>
  <c r="I424" i="9"/>
  <c r="I195" i="9"/>
  <c r="I278" i="9"/>
  <c r="I377" i="9"/>
  <c r="I100" i="9"/>
  <c r="I223" i="9"/>
  <c r="I372" i="9"/>
  <c r="I321" i="9"/>
  <c r="I397" i="9"/>
  <c r="I335" i="9"/>
  <c r="I54" i="9"/>
  <c r="I425" i="9"/>
  <c r="I79" i="9"/>
  <c r="I205" i="9"/>
  <c r="I327" i="9"/>
  <c r="I170" i="9"/>
  <c r="I409" i="9"/>
  <c r="I304" i="9"/>
  <c r="I411" i="9"/>
  <c r="I161" i="9"/>
  <c r="I443" i="9"/>
  <c r="I438" i="9"/>
  <c r="I189" i="9"/>
  <c r="I262" i="9"/>
  <c r="I284" i="9"/>
  <c r="I375" i="9"/>
  <c r="I156" i="9"/>
  <c r="I176" i="9"/>
  <c r="I168" i="9"/>
  <c r="I362" i="9"/>
  <c r="I64" i="9"/>
  <c r="I56" i="9"/>
  <c r="I75" i="9"/>
  <c r="I135" i="9"/>
  <c r="I50" i="9"/>
  <c r="I182" i="9"/>
  <c r="I45" i="9"/>
  <c r="I337" i="9"/>
  <c r="I369" i="9"/>
  <c r="I102" i="9"/>
  <c r="I220" i="9"/>
  <c r="I66" i="9"/>
  <c r="I122" i="9"/>
  <c r="I334" i="9"/>
  <c r="I166" i="9"/>
  <c r="I202" i="9"/>
  <c r="I121" i="9"/>
  <c r="I305" i="9"/>
  <c r="I217" i="9"/>
  <c r="I353" i="9"/>
  <c r="I83" i="9"/>
  <c r="I322" i="9"/>
  <c r="I261" i="9"/>
  <c r="I356" i="9"/>
  <c r="I288" i="9"/>
  <c r="I232" i="9"/>
  <c r="I400" i="9"/>
  <c r="I339" i="9"/>
  <c r="I340" i="9"/>
  <c r="I215" i="9"/>
  <c r="I355" i="9"/>
  <c r="I436" i="9"/>
  <c r="I358" i="9"/>
  <c r="I226" i="9"/>
  <c r="I268" i="9"/>
  <c r="I116" i="9"/>
  <c r="I379" i="9"/>
  <c r="I386" i="9"/>
  <c r="I55" i="9"/>
  <c r="I74" i="9"/>
  <c r="I246" i="9"/>
  <c r="I162" i="9"/>
  <c r="I198" i="9"/>
  <c r="I69" i="9"/>
  <c r="I329" i="9"/>
  <c r="I197" i="9"/>
  <c r="I417" i="9"/>
  <c r="I390" i="9"/>
  <c r="I317" i="9"/>
  <c r="I348" i="9"/>
  <c r="I280" i="9"/>
  <c r="I392" i="9"/>
  <c r="I283" i="9"/>
  <c r="I227" i="9"/>
  <c r="I367" i="9"/>
  <c r="I99" i="9"/>
  <c r="I210" i="9"/>
  <c r="I225" i="9"/>
  <c r="I139" i="9"/>
  <c r="I388" i="9"/>
  <c r="I352" i="9"/>
  <c r="I140" i="9"/>
  <c r="I204" i="9"/>
  <c r="I389" i="9"/>
  <c r="I86" i="9"/>
  <c r="I158" i="9"/>
  <c r="I237" i="9"/>
  <c r="I282" i="9"/>
  <c r="I112" i="9"/>
  <c r="I295" i="9"/>
  <c r="I71" i="9"/>
  <c r="I318" i="9"/>
  <c r="I313" i="9"/>
  <c r="I444" i="9"/>
  <c r="I331" i="9"/>
  <c r="I126" i="9"/>
  <c r="I238" i="9"/>
  <c r="I301" i="9"/>
  <c r="I240" i="9"/>
  <c r="I235" i="9"/>
  <c r="I338" i="9"/>
  <c r="I85" i="9"/>
  <c r="I145" i="9"/>
  <c r="I114" i="9"/>
  <c r="I228" i="9"/>
  <c r="I408" i="9"/>
  <c r="I219" i="9"/>
  <c r="I434" i="9"/>
  <c r="I398" i="9"/>
  <c r="I73" i="9"/>
  <c r="I430" i="9"/>
  <c r="I426" i="9"/>
  <c r="I419" i="9"/>
  <c r="I92" i="9"/>
  <c r="I49" i="9"/>
  <c r="I376" i="9"/>
  <c r="I263" i="9"/>
  <c r="I247" i="9"/>
  <c r="I164" i="9"/>
  <c r="I167" i="9"/>
  <c r="I157" i="9"/>
  <c r="I193" i="9"/>
  <c r="I152" i="9"/>
  <c r="I359" i="9"/>
  <c r="I175" i="9"/>
  <c r="I155" i="9"/>
  <c r="I259" i="9"/>
  <c r="I48" i="9"/>
  <c r="I52" i="9"/>
  <c r="I206" i="9"/>
  <c r="I286" i="9"/>
  <c r="K17" i="9"/>
  <c r="K18" i="9" s="1"/>
  <c r="T18" i="9"/>
  <c r="L75" i="9" l="1"/>
  <c r="M75" i="9" s="1"/>
  <c r="L355" i="9"/>
  <c r="M355" i="9" s="1"/>
  <c r="L224" i="9"/>
  <c r="M224" i="9" s="1"/>
  <c r="L104" i="9"/>
  <c r="M104" i="9" s="1"/>
  <c r="L382" i="9"/>
  <c r="M382" i="9" s="1"/>
  <c r="L165" i="9"/>
  <c r="M165" i="9" s="1"/>
  <c r="L94" i="9"/>
  <c r="M94" i="9" s="1"/>
  <c r="L331" i="9"/>
  <c r="M331" i="9" s="1"/>
  <c r="L371" i="9"/>
  <c r="M371" i="9" s="1"/>
  <c r="L403" i="9"/>
  <c r="M403" i="9" s="1"/>
  <c r="L310" i="9"/>
  <c r="M310" i="9" s="1"/>
  <c r="L108" i="9"/>
  <c r="M108" i="9" s="1"/>
  <c r="L252" i="9"/>
  <c r="M252" i="9" s="1"/>
  <c r="L418" i="9"/>
  <c r="M418" i="9" s="1"/>
  <c r="L45" i="9"/>
  <c r="M45" i="9" s="1"/>
  <c r="L245" i="9"/>
  <c r="M245" i="9" s="1"/>
  <c r="L138" i="9"/>
  <c r="M138" i="9" s="1"/>
  <c r="L399" i="9"/>
  <c r="M399" i="9" s="1"/>
  <c r="L139" i="9"/>
  <c r="M139" i="9" s="1"/>
  <c r="L440" i="9"/>
  <c r="M440" i="9" s="1"/>
  <c r="L188" i="9"/>
  <c r="M188" i="9" s="1"/>
  <c r="L136" i="9"/>
  <c r="M136" i="9" s="1"/>
  <c r="L132" i="9"/>
  <c r="M132" i="9" s="1"/>
  <c r="L333" i="9"/>
  <c r="M333" i="9" s="1"/>
  <c r="L182" i="9"/>
  <c r="M182" i="9" s="1"/>
  <c r="L201" i="9"/>
  <c r="M201" i="9" s="1"/>
  <c r="L203" i="9"/>
  <c r="M203" i="9" s="1"/>
  <c r="L413" i="9"/>
  <c r="M413" i="9" s="1"/>
  <c r="L308" i="9"/>
  <c r="M308" i="9" s="1"/>
  <c r="L54" i="9"/>
  <c r="M54" i="9" s="1"/>
  <c r="L246" i="9"/>
  <c r="M246" i="9" s="1"/>
  <c r="L329" i="9"/>
  <c r="M329" i="9" s="1"/>
  <c r="L267" i="9"/>
  <c r="M267" i="9" s="1"/>
  <c r="L435" i="9"/>
  <c r="M435" i="9" s="1"/>
  <c r="L236" i="9"/>
  <c r="M236" i="9" s="1"/>
  <c r="L240" i="9"/>
  <c r="M240" i="9" s="1"/>
  <c r="L168" i="9"/>
  <c r="M168" i="9" s="1"/>
  <c r="L268" i="9"/>
  <c r="M268" i="9" s="1"/>
  <c r="L164" i="9"/>
  <c r="M164" i="9" s="1"/>
  <c r="L173" i="9"/>
  <c r="M173" i="9" s="1"/>
  <c r="L341" i="9"/>
  <c r="M341" i="9" s="1"/>
  <c r="L102" i="9"/>
  <c r="M102" i="9" s="1"/>
  <c r="L186" i="9"/>
  <c r="M186" i="9" s="1"/>
  <c r="L314" i="9"/>
  <c r="M314" i="9" s="1"/>
  <c r="L209" i="9"/>
  <c r="M209" i="9" s="1"/>
  <c r="L79" i="9"/>
  <c r="M79" i="9" s="1"/>
  <c r="L207" i="9"/>
  <c r="M207" i="9" s="1"/>
  <c r="L353" i="9"/>
  <c r="M353" i="9" s="1"/>
  <c r="L386" i="9"/>
  <c r="M386" i="9" s="1"/>
  <c r="L76" i="9"/>
  <c r="M76" i="9" s="1"/>
  <c r="L288" i="9"/>
  <c r="M288" i="9" s="1"/>
  <c r="L248" i="9"/>
  <c r="M248" i="9" s="1"/>
  <c r="L113" i="9"/>
  <c r="M113" i="9" s="1"/>
  <c r="L85" i="9"/>
  <c r="M85" i="9" s="1"/>
  <c r="L427" i="9"/>
  <c r="M427" i="9" s="1"/>
  <c r="L293" i="9"/>
  <c r="M293" i="9" s="1"/>
  <c r="L74" i="9"/>
  <c r="M74" i="9" s="1"/>
  <c r="L158" i="9"/>
  <c r="M158" i="9" s="1"/>
  <c r="L278" i="9"/>
  <c r="M278" i="9" s="1"/>
  <c r="L137" i="9"/>
  <c r="M137" i="9" s="1"/>
  <c r="L436" i="9"/>
  <c r="M436" i="9" s="1"/>
  <c r="L171" i="9"/>
  <c r="M171" i="9" s="1"/>
  <c r="L299" i="9"/>
  <c r="M299" i="9" s="1"/>
  <c r="L350" i="9"/>
  <c r="M350" i="9" s="1"/>
  <c r="L120" i="9"/>
  <c r="M120" i="9" s="1"/>
  <c r="L116" i="9"/>
  <c r="M116" i="9" s="1"/>
  <c r="L387" i="9"/>
  <c r="M387" i="9" s="1"/>
  <c r="L49" i="9"/>
  <c r="M49" i="9" s="1"/>
  <c r="L53" i="9"/>
  <c r="M53" i="9" s="1"/>
  <c r="L324" i="9"/>
  <c r="M324" i="9" s="1"/>
  <c r="L261" i="9"/>
  <c r="M261" i="9" s="1"/>
  <c r="L58" i="9"/>
  <c r="M58" i="9" s="1"/>
  <c r="L142" i="9"/>
  <c r="M142" i="9" s="1"/>
  <c r="L250" i="9"/>
  <c r="M250" i="9" s="1"/>
  <c r="L407" i="9"/>
  <c r="M407" i="9" s="1"/>
  <c r="L337" i="9"/>
  <c r="M337" i="9" s="1"/>
  <c r="L143" i="9"/>
  <c r="M143" i="9" s="1"/>
  <c r="L271" i="9"/>
  <c r="M271" i="9" s="1"/>
  <c r="L335" i="9"/>
  <c r="M335" i="9" s="1"/>
  <c r="L417" i="9"/>
  <c r="M417" i="9" s="1"/>
  <c r="L232" i="9"/>
  <c r="M232" i="9" s="1"/>
  <c r="L89" i="9"/>
  <c r="M89" i="9" s="1"/>
  <c r="L160" i="9"/>
  <c r="M160" i="9" s="1"/>
  <c r="L64" i="9"/>
  <c r="M64" i="9" s="1"/>
  <c r="L332" i="9"/>
  <c r="M332" i="9" s="1"/>
  <c r="L228" i="9"/>
  <c r="M228" i="9" s="1"/>
  <c r="L205" i="9"/>
  <c r="M205" i="9" s="1"/>
  <c r="L396" i="9"/>
  <c r="M396" i="9" s="1"/>
  <c r="L118" i="9"/>
  <c r="M118" i="9" s="1"/>
  <c r="L214" i="9"/>
  <c r="M214" i="9" s="1"/>
  <c r="L342" i="9"/>
  <c r="M342" i="9" s="1"/>
  <c r="L265" i="9"/>
  <c r="M265" i="9" s="1"/>
  <c r="L107" i="9"/>
  <c r="M107" i="9" s="1"/>
  <c r="L235" i="9"/>
  <c r="M235" i="9" s="1"/>
  <c r="L376" i="9"/>
  <c r="M376" i="9" s="1"/>
  <c r="L381" i="9"/>
  <c r="M381" i="9" s="1"/>
  <c r="L414" i="9"/>
  <c r="M414" i="9" s="1"/>
  <c r="L56" i="9"/>
  <c r="M56" i="9" s="1"/>
  <c r="L264" i="9"/>
  <c r="M264" i="9" s="1"/>
  <c r="L105" i="9"/>
  <c r="M105" i="9" s="1"/>
  <c r="L84" i="9"/>
  <c r="M84" i="9" s="1"/>
  <c r="L176" i="9"/>
  <c r="M176" i="9" s="1"/>
  <c r="L304" i="9"/>
  <c r="M304" i="9" s="1"/>
  <c r="L80" i="9"/>
  <c r="M80" i="9" s="1"/>
  <c r="L280" i="9"/>
  <c r="M280" i="9" s="1"/>
  <c r="L140" i="9"/>
  <c r="M140" i="9" s="1"/>
  <c r="L379" i="9"/>
  <c r="M379" i="9" s="1"/>
  <c r="L93" i="9"/>
  <c r="M93" i="9" s="1"/>
  <c r="L244" i="9"/>
  <c r="M244" i="9" s="1"/>
  <c r="L133" i="9"/>
  <c r="M133" i="9" s="1"/>
  <c r="L213" i="9"/>
  <c r="M213" i="9" s="1"/>
  <c r="L301" i="9"/>
  <c r="M301" i="9" s="1"/>
  <c r="L428" i="9"/>
  <c r="M428" i="9" s="1"/>
  <c r="L78" i="9"/>
  <c r="M78" i="9" s="1"/>
  <c r="L122" i="9"/>
  <c r="M122" i="9" s="1"/>
  <c r="L166" i="9"/>
  <c r="M166" i="9" s="1"/>
  <c r="L218" i="9"/>
  <c r="M218" i="9" s="1"/>
  <c r="L282" i="9"/>
  <c r="M282" i="9" s="1"/>
  <c r="L346" i="9"/>
  <c r="M346" i="9" s="1"/>
  <c r="L145" i="9"/>
  <c r="M145" i="9" s="1"/>
  <c r="L273" i="9"/>
  <c r="M273" i="9" s="1"/>
  <c r="L47" i="9"/>
  <c r="M47" i="9" s="1"/>
  <c r="L111" i="9"/>
  <c r="M111" i="9" s="1"/>
  <c r="L175" i="9"/>
  <c r="M175" i="9" s="1"/>
  <c r="L239" i="9"/>
  <c r="M239" i="9" s="1"/>
  <c r="L303" i="9"/>
  <c r="M303" i="9" s="1"/>
  <c r="L384" i="9"/>
  <c r="M384" i="9" s="1"/>
  <c r="L385" i="9"/>
  <c r="M385" i="9" s="1"/>
  <c r="L354" i="9"/>
  <c r="M354" i="9" s="1"/>
  <c r="L442" i="9"/>
  <c r="M442" i="9" s="1"/>
  <c r="L426" i="9"/>
  <c r="M426" i="9" s="1"/>
  <c r="L410" i="9"/>
  <c r="M410" i="9" s="1"/>
  <c r="L394" i="9"/>
  <c r="M394" i="9" s="1"/>
  <c r="L378" i="9"/>
  <c r="M378" i="9" s="1"/>
  <c r="L362" i="9"/>
  <c r="M362" i="9" s="1"/>
  <c r="L441" i="9"/>
  <c r="M441" i="9" s="1"/>
  <c r="L425" i="9"/>
  <c r="M425" i="9" s="1"/>
  <c r="L409" i="9"/>
  <c r="M409" i="9" s="1"/>
  <c r="L393" i="9"/>
  <c r="M393" i="9" s="1"/>
  <c r="L377" i="9"/>
  <c r="M377" i="9" s="1"/>
  <c r="L361" i="9"/>
  <c r="M361" i="9" s="1"/>
  <c r="L432" i="9"/>
  <c r="M432" i="9" s="1"/>
  <c r="L400" i="9"/>
  <c r="M400" i="9" s="1"/>
  <c r="L368" i="9"/>
  <c r="M368" i="9" s="1"/>
  <c r="L343" i="9"/>
  <c r="M343" i="9" s="1"/>
  <c r="L327" i="9"/>
  <c r="M327" i="9" s="1"/>
  <c r="L311" i="9"/>
  <c r="M311" i="9" s="1"/>
  <c r="L295" i="9"/>
  <c r="M295" i="9" s="1"/>
  <c r="L279" i="9"/>
  <c r="M279" i="9" s="1"/>
  <c r="L263" i="9"/>
  <c r="M263" i="9" s="1"/>
  <c r="L247" i="9"/>
  <c r="M247" i="9" s="1"/>
  <c r="L231" i="9"/>
  <c r="M231" i="9" s="1"/>
  <c r="L215" i="9"/>
  <c r="M215" i="9" s="1"/>
  <c r="L199" i="9"/>
  <c r="M199" i="9" s="1"/>
  <c r="L183" i="9"/>
  <c r="M183" i="9" s="1"/>
  <c r="L167" i="9"/>
  <c r="M167" i="9" s="1"/>
  <c r="L151" i="9"/>
  <c r="M151" i="9" s="1"/>
  <c r="L135" i="9"/>
  <c r="M135" i="9" s="1"/>
  <c r="L119" i="9"/>
  <c r="M119" i="9" s="1"/>
  <c r="L103" i="9"/>
  <c r="M103" i="9" s="1"/>
  <c r="L87" i="9"/>
  <c r="M87" i="9" s="1"/>
  <c r="L71" i="9"/>
  <c r="M71" i="9" s="1"/>
  <c r="L55" i="9"/>
  <c r="M55" i="9" s="1"/>
  <c r="L420" i="9"/>
  <c r="M420" i="9" s="1"/>
  <c r="L356" i="9"/>
  <c r="M356" i="9" s="1"/>
  <c r="L321" i="9"/>
  <c r="M321" i="9" s="1"/>
  <c r="L289" i="9"/>
  <c r="M289" i="9" s="1"/>
  <c r="L257" i="9"/>
  <c r="M257" i="9" s="1"/>
  <c r="L225" i="9"/>
  <c r="M225" i="9" s="1"/>
  <c r="L193" i="9"/>
  <c r="M193" i="9" s="1"/>
  <c r="L161" i="9"/>
  <c r="M161" i="9" s="1"/>
  <c r="L129" i="9"/>
  <c r="M129" i="9" s="1"/>
  <c r="L423" i="9"/>
  <c r="M423" i="9" s="1"/>
  <c r="L391" i="9"/>
  <c r="M391" i="9" s="1"/>
  <c r="L359" i="9"/>
  <c r="M359" i="9" s="1"/>
  <c r="L338" i="9"/>
  <c r="M338" i="9" s="1"/>
  <c r="L322" i="9"/>
  <c r="M322" i="9" s="1"/>
  <c r="L306" i="9"/>
  <c r="M306" i="9" s="1"/>
  <c r="L290" i="9"/>
  <c r="M290" i="9" s="1"/>
  <c r="L274" i="9"/>
  <c r="M274" i="9" s="1"/>
  <c r="L258" i="9"/>
  <c r="M258" i="9" s="1"/>
  <c r="L242" i="9"/>
  <c r="M242" i="9" s="1"/>
  <c r="L226" i="9"/>
  <c r="M226" i="9" s="1"/>
  <c r="L210" i="9"/>
  <c r="M210" i="9" s="1"/>
  <c r="L194" i="9"/>
  <c r="M194" i="9" s="1"/>
  <c r="L178" i="9"/>
  <c r="M178" i="9" s="1"/>
  <c r="L162" i="9"/>
  <c r="M162" i="9" s="1"/>
  <c r="L146" i="9"/>
  <c r="M146" i="9" s="1"/>
  <c r="L130" i="9"/>
  <c r="M130" i="9" s="1"/>
  <c r="L114" i="9"/>
  <c r="M114" i="9" s="1"/>
  <c r="L98" i="9"/>
  <c r="M98" i="9" s="1"/>
  <c r="L82" i="9"/>
  <c r="M82" i="9" s="1"/>
  <c r="L66" i="9"/>
  <c r="M66" i="9" s="1"/>
  <c r="L50" i="9"/>
  <c r="M50" i="9" s="1"/>
  <c r="L412" i="9"/>
  <c r="M412" i="9" s="1"/>
  <c r="L349" i="9"/>
  <c r="M349" i="9" s="1"/>
  <c r="L317" i="9"/>
  <c r="M317" i="9" s="1"/>
  <c r="L285" i="9"/>
  <c r="M285" i="9" s="1"/>
  <c r="L253" i="9"/>
  <c r="M253" i="9" s="1"/>
  <c r="L221" i="9"/>
  <c r="M221" i="9" s="1"/>
  <c r="L189" i="9"/>
  <c r="M189" i="9" s="1"/>
  <c r="L157" i="9"/>
  <c r="M157" i="9" s="1"/>
  <c r="L125" i="9"/>
  <c r="M125" i="9" s="1"/>
  <c r="L340" i="9"/>
  <c r="M340" i="9" s="1"/>
  <c r="L276" i="9"/>
  <c r="M276" i="9" s="1"/>
  <c r="L212" i="9"/>
  <c r="M212" i="9" s="1"/>
  <c r="L148" i="9"/>
  <c r="M148" i="9" s="1"/>
  <c r="L101" i="9"/>
  <c r="M101" i="9" s="1"/>
  <c r="L69" i="9"/>
  <c r="M69" i="9" s="1"/>
  <c r="L52" i="9"/>
  <c r="M52" i="9" s="1"/>
  <c r="L348" i="9"/>
  <c r="M348" i="9" s="1"/>
  <c r="L284" i="9"/>
  <c r="M284" i="9" s="1"/>
  <c r="L204" i="9"/>
  <c r="M204" i="9" s="1"/>
  <c r="L97" i="9"/>
  <c r="M97" i="9" s="1"/>
  <c r="L438" i="9"/>
  <c r="M438" i="9" s="1"/>
  <c r="L422" i="9"/>
  <c r="M422" i="9" s="1"/>
  <c r="L406" i="9"/>
  <c r="M406" i="9" s="1"/>
  <c r="L390" i="9"/>
  <c r="M390" i="9" s="1"/>
  <c r="L374" i="9"/>
  <c r="M374" i="9" s="1"/>
  <c r="L358" i="9"/>
  <c r="M358" i="9" s="1"/>
  <c r="L437" i="9"/>
  <c r="M437" i="9" s="1"/>
  <c r="L421" i="9"/>
  <c r="M421" i="9" s="1"/>
  <c r="L405" i="9"/>
  <c r="M405" i="9" s="1"/>
  <c r="L389" i="9"/>
  <c r="M389" i="9" s="1"/>
  <c r="L373" i="9"/>
  <c r="M373" i="9" s="1"/>
  <c r="L357" i="9"/>
  <c r="M357" i="9" s="1"/>
  <c r="L424" i="9"/>
  <c r="M424" i="9" s="1"/>
  <c r="L392" i="9"/>
  <c r="M392" i="9" s="1"/>
  <c r="L360" i="9"/>
  <c r="M360" i="9" s="1"/>
  <c r="L339" i="9"/>
  <c r="M339" i="9" s="1"/>
  <c r="L323" i="9"/>
  <c r="M323" i="9" s="1"/>
  <c r="L307" i="9"/>
  <c r="M307" i="9" s="1"/>
  <c r="L291" i="9"/>
  <c r="M291" i="9" s="1"/>
  <c r="L275" i="9"/>
  <c r="M275" i="9" s="1"/>
  <c r="L259" i="9"/>
  <c r="M259" i="9" s="1"/>
  <c r="L243" i="9"/>
  <c r="M243" i="9" s="1"/>
  <c r="L227" i="9"/>
  <c r="M227" i="9" s="1"/>
  <c r="L211" i="9"/>
  <c r="M211" i="9" s="1"/>
  <c r="L195" i="9"/>
  <c r="M195" i="9" s="1"/>
  <c r="L179" i="9"/>
  <c r="M179" i="9" s="1"/>
  <c r="L163" i="9"/>
  <c r="M163" i="9" s="1"/>
  <c r="L147" i="9"/>
  <c r="M147" i="9" s="1"/>
  <c r="L131" i="9"/>
  <c r="M131" i="9" s="1"/>
  <c r="L115" i="9"/>
  <c r="M115" i="9" s="1"/>
  <c r="L99" i="9"/>
  <c r="M99" i="9" s="1"/>
  <c r="L83" i="9"/>
  <c r="M83" i="9" s="1"/>
  <c r="L67" i="9"/>
  <c r="M67" i="9" s="1"/>
  <c r="L51" i="9"/>
  <c r="M51" i="9" s="1"/>
  <c r="L404" i="9"/>
  <c r="M404" i="9" s="1"/>
  <c r="L345" i="9"/>
  <c r="M345" i="9" s="1"/>
  <c r="L313" i="9"/>
  <c r="M313" i="9" s="1"/>
  <c r="L281" i="9"/>
  <c r="M281" i="9" s="1"/>
  <c r="L249" i="9"/>
  <c r="M249" i="9" s="1"/>
  <c r="L217" i="9"/>
  <c r="M217" i="9" s="1"/>
  <c r="L185" i="9"/>
  <c r="M185" i="9" s="1"/>
  <c r="L153" i="9"/>
  <c r="M153" i="9" s="1"/>
  <c r="L121" i="9"/>
  <c r="M121" i="9" s="1"/>
  <c r="L415" i="9"/>
  <c r="M415" i="9" s="1"/>
  <c r="L383" i="9"/>
  <c r="M383" i="9" s="1"/>
  <c r="L351" i="9"/>
  <c r="M351" i="9" s="1"/>
  <c r="L334" i="9"/>
  <c r="M334" i="9" s="1"/>
  <c r="L318" i="9"/>
  <c r="M318" i="9" s="1"/>
  <c r="L302" i="9"/>
  <c r="M302" i="9" s="1"/>
  <c r="L286" i="9"/>
  <c r="M286" i="9" s="1"/>
  <c r="L270" i="9"/>
  <c r="M270" i="9" s="1"/>
  <c r="L254" i="9"/>
  <c r="M254" i="9" s="1"/>
  <c r="L238" i="9"/>
  <c r="M238" i="9" s="1"/>
  <c r="L222" i="9"/>
  <c r="M222" i="9" s="1"/>
  <c r="L206" i="9"/>
  <c r="M206" i="9" s="1"/>
  <c r="L190" i="9"/>
  <c r="M190" i="9" s="1"/>
  <c r="L72" i="9"/>
  <c r="M72" i="9" s="1"/>
  <c r="L152" i="9"/>
  <c r="M152" i="9" s="1"/>
  <c r="L296" i="9"/>
  <c r="M296" i="9" s="1"/>
  <c r="L57" i="9"/>
  <c r="M57" i="9" s="1"/>
  <c r="L124" i="9"/>
  <c r="M124" i="9" s="1"/>
  <c r="L60" i="9"/>
  <c r="M60" i="9" s="1"/>
  <c r="L92" i="9"/>
  <c r="M92" i="9" s="1"/>
  <c r="L128" i="9"/>
  <c r="M128" i="9" s="1"/>
  <c r="L192" i="9"/>
  <c r="M192" i="9" s="1"/>
  <c r="L256" i="9"/>
  <c r="M256" i="9" s="1"/>
  <c r="L320" i="9"/>
  <c r="M320" i="9" s="1"/>
  <c r="L419" i="9"/>
  <c r="M419" i="9" s="1"/>
  <c r="L96" i="9"/>
  <c r="M96" i="9" s="1"/>
  <c r="L184" i="9"/>
  <c r="M184" i="9" s="1"/>
  <c r="L312" i="9"/>
  <c r="M312" i="9" s="1"/>
  <c r="L65" i="9"/>
  <c r="M65" i="9" s="1"/>
  <c r="L172" i="9"/>
  <c r="M172" i="9" s="1"/>
  <c r="L300" i="9"/>
  <c r="M300" i="9" s="1"/>
  <c r="L411" i="9"/>
  <c r="M411" i="9" s="1"/>
  <c r="L61" i="9"/>
  <c r="M61" i="9" s="1"/>
  <c r="L109" i="9"/>
  <c r="M109" i="9" s="1"/>
  <c r="L180" i="9"/>
  <c r="M180" i="9" s="1"/>
  <c r="L260" i="9"/>
  <c r="M260" i="9" s="1"/>
  <c r="L363" i="9"/>
  <c r="M363" i="9" s="1"/>
  <c r="L141" i="9"/>
  <c r="M141" i="9" s="1"/>
  <c r="L181" i="9"/>
  <c r="M181" i="9" s="1"/>
  <c r="L229" i="9"/>
  <c r="M229" i="9" s="1"/>
  <c r="L269" i="9"/>
  <c r="M269" i="9" s="1"/>
  <c r="L309" i="9"/>
  <c r="M309" i="9" s="1"/>
  <c r="L364" i="9"/>
  <c r="M364" i="9" s="1"/>
  <c r="L444" i="9"/>
  <c r="M444" i="9" s="1"/>
  <c r="L62" i="9"/>
  <c r="M62" i="9" s="1"/>
  <c r="L86" i="9"/>
  <c r="M86" i="9" s="1"/>
  <c r="L106" i="9"/>
  <c r="M106" i="9" s="1"/>
  <c r="L126" i="9"/>
  <c r="M126" i="9" s="1"/>
  <c r="L150" i="9"/>
  <c r="M150" i="9" s="1"/>
  <c r="L170" i="9"/>
  <c r="M170" i="9" s="1"/>
  <c r="L198" i="9"/>
  <c r="M198" i="9" s="1"/>
  <c r="L230" i="9"/>
  <c r="M230" i="9" s="1"/>
  <c r="L262" i="9"/>
  <c r="M262" i="9" s="1"/>
  <c r="L294" i="9"/>
  <c r="M294" i="9" s="1"/>
  <c r="L326" i="9"/>
  <c r="M326" i="9" s="1"/>
  <c r="L367" i="9"/>
  <c r="M367" i="9" s="1"/>
  <c r="L431" i="9"/>
  <c r="M431" i="9" s="1"/>
  <c r="L169" i="9"/>
  <c r="M169" i="9" s="1"/>
  <c r="L233" i="9"/>
  <c r="M233" i="9" s="1"/>
  <c r="L297" i="9"/>
  <c r="M297" i="9" s="1"/>
  <c r="L372" i="9"/>
  <c r="M372" i="9" s="1"/>
  <c r="L59" i="9"/>
  <c r="M59" i="9" s="1"/>
  <c r="L91" i="9"/>
  <c r="M91" i="9" s="1"/>
  <c r="L123" i="9"/>
  <c r="M123" i="9" s="1"/>
  <c r="L155" i="9"/>
  <c r="M155" i="9" s="1"/>
  <c r="L187" i="9"/>
  <c r="M187" i="9" s="1"/>
  <c r="L219" i="9"/>
  <c r="M219" i="9" s="1"/>
  <c r="L251" i="9"/>
  <c r="M251" i="9" s="1"/>
  <c r="L283" i="9"/>
  <c r="M283" i="9" s="1"/>
  <c r="L315" i="9"/>
  <c r="M315" i="9" s="1"/>
  <c r="L347" i="9"/>
  <c r="M347" i="9" s="1"/>
  <c r="L408" i="9"/>
  <c r="M408" i="9" s="1"/>
  <c r="L365" i="9"/>
  <c r="M365" i="9" s="1"/>
  <c r="L397" i="9"/>
  <c r="M397" i="9" s="1"/>
  <c r="L429" i="9"/>
  <c r="M429" i="9" s="1"/>
  <c r="L366" i="9"/>
  <c r="M366" i="9" s="1"/>
  <c r="L398" i="9"/>
  <c r="M398" i="9" s="1"/>
  <c r="L430" i="9"/>
  <c r="M430" i="9" s="1"/>
  <c r="L88" i="9"/>
  <c r="M88" i="9" s="1"/>
  <c r="L200" i="9"/>
  <c r="M200" i="9" s="1"/>
  <c r="L328" i="9"/>
  <c r="M328" i="9" s="1"/>
  <c r="L73" i="9"/>
  <c r="M73" i="9" s="1"/>
  <c r="L156" i="9"/>
  <c r="M156" i="9" s="1"/>
  <c r="L68" i="9"/>
  <c r="M68" i="9" s="1"/>
  <c r="L100" i="9"/>
  <c r="M100" i="9" s="1"/>
  <c r="L144" i="9"/>
  <c r="M144" i="9" s="1"/>
  <c r="L208" i="9"/>
  <c r="M208" i="9" s="1"/>
  <c r="L272" i="9"/>
  <c r="M272" i="9" s="1"/>
  <c r="L336" i="9"/>
  <c r="M336" i="9" s="1"/>
  <c r="L48" i="9"/>
  <c r="M48" i="9" s="1"/>
  <c r="L112" i="9"/>
  <c r="M112" i="9" s="1"/>
  <c r="L216" i="9"/>
  <c r="M216" i="9" s="1"/>
  <c r="L344" i="9"/>
  <c r="M344" i="9" s="1"/>
  <c r="L81" i="9"/>
  <c r="M81" i="9" s="1"/>
  <c r="L220" i="9"/>
  <c r="M220" i="9" s="1"/>
  <c r="L316" i="9"/>
  <c r="M316" i="9" s="1"/>
  <c r="L443" i="9"/>
  <c r="M443" i="9" s="1"/>
  <c r="L77" i="9"/>
  <c r="M77" i="9" s="1"/>
  <c r="L117" i="9"/>
  <c r="M117" i="9" s="1"/>
  <c r="L196" i="9"/>
  <c r="M196" i="9" s="1"/>
  <c r="L292" i="9"/>
  <c r="M292" i="9" s="1"/>
  <c r="L395" i="9"/>
  <c r="M395" i="9" s="1"/>
  <c r="L149" i="9"/>
  <c r="M149" i="9" s="1"/>
  <c r="L197" i="9"/>
  <c r="M197" i="9" s="1"/>
  <c r="L237" i="9"/>
  <c r="M237" i="9" s="1"/>
  <c r="L277" i="9"/>
  <c r="M277" i="9" s="1"/>
  <c r="L325" i="9"/>
  <c r="M325" i="9" s="1"/>
  <c r="L380" i="9"/>
  <c r="M380" i="9" s="1"/>
  <c r="L46" i="9"/>
  <c r="M46" i="9" s="1"/>
  <c r="L70" i="9"/>
  <c r="M70" i="9" s="1"/>
  <c r="L90" i="9"/>
  <c r="M90" i="9" s="1"/>
  <c r="L110" i="9"/>
  <c r="M110" i="9" s="1"/>
  <c r="L134" i="9"/>
  <c r="M134" i="9" s="1"/>
  <c r="L154" i="9"/>
  <c r="M154" i="9" s="1"/>
  <c r="L174" i="9"/>
  <c r="M174" i="9" s="1"/>
  <c r="L202" i="9"/>
  <c r="M202" i="9" s="1"/>
  <c r="L234" i="9"/>
  <c r="M234" i="9" s="1"/>
  <c r="L266" i="9"/>
  <c r="M266" i="9" s="1"/>
  <c r="L298" i="9"/>
  <c r="M298" i="9" s="1"/>
  <c r="L330" i="9"/>
  <c r="M330" i="9" s="1"/>
  <c r="L375" i="9"/>
  <c r="M375" i="9" s="1"/>
  <c r="L439" i="9"/>
  <c r="M439" i="9" s="1"/>
  <c r="L177" i="9"/>
  <c r="M177" i="9" s="1"/>
  <c r="L241" i="9"/>
  <c r="M241" i="9" s="1"/>
  <c r="L305" i="9"/>
  <c r="M305" i="9" s="1"/>
  <c r="L388" i="9"/>
  <c r="M388" i="9" s="1"/>
  <c r="L63" i="9"/>
  <c r="M63" i="9" s="1"/>
  <c r="L95" i="9"/>
  <c r="M95" i="9" s="1"/>
  <c r="L127" i="9"/>
  <c r="M127" i="9" s="1"/>
  <c r="L159" i="9"/>
  <c r="M159" i="9" s="1"/>
  <c r="L191" i="9"/>
  <c r="M191" i="9" s="1"/>
  <c r="L223" i="9"/>
  <c r="M223" i="9" s="1"/>
  <c r="L255" i="9"/>
  <c r="M255" i="9" s="1"/>
  <c r="L287" i="9"/>
  <c r="M287" i="9" s="1"/>
  <c r="L319" i="9"/>
  <c r="M319" i="9" s="1"/>
  <c r="L352" i="9"/>
  <c r="M352" i="9" s="1"/>
  <c r="L416" i="9"/>
  <c r="M416" i="9" s="1"/>
  <c r="L369" i="9"/>
  <c r="M369" i="9" s="1"/>
  <c r="L401" i="9"/>
  <c r="M401" i="9" s="1"/>
  <c r="L433" i="9"/>
  <c r="M433" i="9" s="1"/>
  <c r="L370" i="9"/>
  <c r="M370" i="9" s="1"/>
  <c r="L402" i="9"/>
  <c r="M402" i="9" s="1"/>
  <c r="L434" i="9"/>
  <c r="M434" i="9" s="1"/>
  <c r="W18" i="9"/>
  <c r="M19" i="9" s="1"/>
  <c r="M20" i="9" s="1"/>
  <c r="M23" i="9"/>
  <c r="M24" i="9" s="1"/>
  <c r="T19" i="9" l="1"/>
  <c r="T20" i="9" s="1"/>
  <c r="N19" i="9"/>
  <c r="N20" i="9" s="1"/>
  <c r="K19" i="9"/>
  <c r="K20" i="9" s="1"/>
  <c r="O19" i="9"/>
  <c r="O20" i="9" s="1"/>
  <c r="Q19" i="9"/>
  <c r="Q20" i="9" s="1"/>
  <c r="P19" i="9"/>
  <c r="P20" i="9" s="1"/>
  <c r="L19" i="9"/>
  <c r="L20" i="9" s="1"/>
  <c r="P29" i="9"/>
  <c r="P32" i="9" s="1"/>
  <c r="P34" i="9" s="1"/>
  <c r="L29" i="9"/>
  <c r="L32" i="9" s="1"/>
  <c r="L34" i="9" s="1"/>
  <c r="N29" i="9"/>
  <c r="N32" i="9" s="1"/>
  <c r="N34" i="9" s="1"/>
  <c r="N30" i="9"/>
  <c r="N33" i="9" s="1"/>
  <c r="N35" i="9" s="1"/>
  <c r="M29" i="9"/>
  <c r="M32" i="9" s="1"/>
  <c r="M34" i="9" s="1"/>
  <c r="J30" i="9"/>
  <c r="K29" i="9"/>
  <c r="K32" i="9" s="1"/>
  <c r="K34" i="9" s="1"/>
  <c r="O29" i="9"/>
  <c r="O32" i="9" s="1"/>
  <c r="O34" i="9" s="1"/>
  <c r="J29" i="9"/>
  <c r="P30" i="9"/>
  <c r="P33" i="9" s="1"/>
  <c r="P35" i="9" s="1"/>
  <c r="L30" i="9"/>
  <c r="L33" i="9" s="1"/>
  <c r="L35" i="9" s="1"/>
  <c r="Q29" i="9"/>
  <c r="Q32" i="9" s="1"/>
  <c r="Q34" i="9" s="1"/>
  <c r="K30" i="9"/>
  <c r="K33" i="9" s="1"/>
  <c r="K35" i="9" s="1"/>
  <c r="O30" i="9"/>
  <c r="O33" i="9" s="1"/>
  <c r="O35" i="9" s="1"/>
  <c r="Q30" i="9"/>
  <c r="Q33" i="9" s="1"/>
  <c r="Q35" i="9" s="1"/>
  <c r="M30" i="9"/>
  <c r="M33" i="9" s="1"/>
  <c r="M35" i="9" s="1"/>
  <c r="W20" i="9" l="1"/>
</calcChain>
</file>

<file path=xl/sharedStrings.xml><?xml version="1.0" encoding="utf-8"?>
<sst xmlns="http://schemas.openxmlformats.org/spreadsheetml/2006/main" count="387" uniqueCount="233">
  <si>
    <t>T_NORMAL (min)</t>
  </si>
  <si>
    <t>T_CASHIER 1min</t>
  </si>
  <si>
    <t>T_VIP = 10min</t>
  </si>
  <si>
    <t>T_VIP = 5,5min</t>
  </si>
  <si>
    <t>T_CASHIER 2,5min</t>
  </si>
  <si>
    <t>I</t>
  </si>
  <si>
    <t>Legenda</t>
  </si>
  <si>
    <t>A</t>
  </si>
  <si>
    <t>B</t>
  </si>
  <si>
    <t>C</t>
  </si>
  <si>
    <t>AB</t>
  </si>
  <si>
    <t>AC</t>
  </si>
  <si>
    <t>BC</t>
  </si>
  <si>
    <t>ABC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</si>
  <si>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</si>
  <si>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</si>
  <si>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</si>
  <si>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</si>
  <si>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</si>
  <si>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</si>
  <si>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</si>
  <si>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</si>
  <si>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</si>
  <si>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</si>
  <si>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</si>
  <si>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</si>
  <si>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</si>
  <si>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</si>
  <si>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</si>
  <si>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</si>
  <si>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</si>
  <si>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</si>
  <si>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</si>
  <si>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</si>
  <si>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</si>
  <si>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</si>
  <si>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</si>
  <si>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</si>
  <si>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</si>
  <si>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</si>
  <si>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</si>
  <si>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y50</t>
  </si>
  <si>
    <t>y49</t>
  </si>
  <si>
    <t>y48</t>
  </si>
  <si>
    <t>y47</t>
  </si>
  <si>
    <t>y46</t>
  </si>
  <si>
    <t>y45</t>
  </si>
  <si>
    <t>y44</t>
  </si>
  <si>
    <t>y43</t>
  </si>
  <si>
    <t>y42</t>
  </si>
  <si>
    <t>y41</t>
  </si>
  <si>
    <t>y40</t>
  </si>
  <si>
    <t>y39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</si>
  <si>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</si>
  <si>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</si>
  <si>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</si>
  <si>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</si>
  <si>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</si>
  <si>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</si>
  <si>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</si>
  <si>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</si>
  <si>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</si>
  <si>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</si>
  <si>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</si>
  <si>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Row sample mean</t>
  </si>
  <si>
    <t>y1 - rsm</t>
  </si>
  <si>
    <t>y2- rsm</t>
  </si>
  <si>
    <t>y3- rsm</t>
  </si>
  <si>
    <t>y4- rsm</t>
  </si>
  <si>
    <t>y5- rsm</t>
  </si>
  <si>
    <t>y6- rsm</t>
  </si>
  <si>
    <t>y7- rsm</t>
  </si>
  <si>
    <t>y8- rsm</t>
  </si>
  <si>
    <t>y9- rsm</t>
  </si>
  <si>
    <t>y10- rsm</t>
  </si>
  <si>
    <t>y11- rsm</t>
  </si>
  <si>
    <t>y12- rsm</t>
  </si>
  <si>
    <t>y13- rsm</t>
  </si>
  <si>
    <t>y14- rsm</t>
  </si>
  <si>
    <t>y15- rsm</t>
  </si>
  <si>
    <t>y16- rsm</t>
  </si>
  <si>
    <t>y17- rsm</t>
  </si>
  <si>
    <t>y18- rsm</t>
  </si>
  <si>
    <t>y20- rsm</t>
  </si>
  <si>
    <t>y19- rsm</t>
  </si>
  <si>
    <t>y22- rsm</t>
  </si>
  <si>
    <t>y21- rsm</t>
  </si>
  <si>
    <t>y23- rsm</t>
  </si>
  <si>
    <t>y24- rsm</t>
  </si>
  <si>
    <t>y49- rsm</t>
  </si>
  <si>
    <t>y48- rsm</t>
  </si>
  <si>
    <t>y47- rsm</t>
  </si>
  <si>
    <t>y46- rsm</t>
  </si>
  <si>
    <t>y25- rsm</t>
  </si>
  <si>
    <t>y26- rsm</t>
  </si>
  <si>
    <t>y27- rsm</t>
  </si>
  <si>
    <t>y28- rsm</t>
  </si>
  <si>
    <t>y29- rsm</t>
  </si>
  <si>
    <t>y30- rsm</t>
  </si>
  <si>
    <t>y31- rsm</t>
  </si>
  <si>
    <t>y32- rsm</t>
  </si>
  <si>
    <t>y33- rsm</t>
  </si>
  <si>
    <t>y45- rsm</t>
  </si>
  <si>
    <t>y34- rsm</t>
  </si>
  <si>
    <t>y35- rsm</t>
  </si>
  <si>
    <t>y36- rsm</t>
  </si>
  <si>
    <t>y37- rsm</t>
  </si>
  <si>
    <t>y38- rsm</t>
  </si>
  <si>
    <t>y39- rsm</t>
  </si>
  <si>
    <t>y40- rsm</t>
  </si>
  <si>
    <t>y50 - rsm</t>
  </si>
  <si>
    <t>y41- rsm</t>
  </si>
  <si>
    <t>y42- rsm</t>
  </si>
  <si>
    <t>y43- rsm</t>
  </si>
  <si>
    <t>y44- rsm</t>
  </si>
  <si>
    <t>Sum</t>
  </si>
  <si>
    <t>mean (qi)</t>
  </si>
  <si>
    <t>Variation</t>
  </si>
  <si>
    <t>SSE</t>
  </si>
  <si>
    <t>SST</t>
  </si>
  <si>
    <t>Variation (%)</t>
  </si>
  <si>
    <t>Error variance</t>
  </si>
  <si>
    <t>SSx (2^k*r*qi^2)</t>
  </si>
  <si>
    <t>Check total %</t>
  </si>
  <si>
    <t>Deg. freedom Student's T</t>
  </si>
  <si>
    <t>alpha</t>
  </si>
  <si>
    <t>Student's T percentile</t>
  </si>
  <si>
    <t>Confidence level (1-alpha)</t>
  </si>
  <si>
    <t>No. Factor (k)</t>
  </si>
  <si>
    <t xml:space="preserve">2^k </t>
  </si>
  <si>
    <t xml:space="preserve">Replications (r) </t>
  </si>
  <si>
    <t>r*2^k</t>
  </si>
  <si>
    <t>SQRT(ERRV/(r*2^k))</t>
  </si>
  <si>
    <t>qi CI (-)</t>
  </si>
  <si>
    <t>qi CI (+)</t>
  </si>
  <si>
    <t>qA</t>
  </si>
  <si>
    <t>qB</t>
  </si>
  <si>
    <t>qAB</t>
  </si>
  <si>
    <t>qC</t>
  </si>
  <si>
    <t>qAC</t>
  </si>
  <si>
    <t>qBC</t>
  </si>
  <si>
    <t>qABC</t>
  </si>
  <si>
    <t>SSx (worst case CI -)</t>
  </si>
  <si>
    <t>SSx (worst case CI +)</t>
  </si>
  <si>
    <t>Variation % (worst case CI -)</t>
  </si>
  <si>
    <t>Variation % (worst case CI +)</t>
  </si>
  <si>
    <t>A = T_NORMAL                         B = T_VIP                                     C = T_CASHIER</t>
  </si>
  <si>
    <r>
      <t xml:space="preserve">Residuals </t>
    </r>
    <r>
      <rPr>
        <b/>
        <i/>
        <sz val="11"/>
        <color rgb="FFFF0000"/>
        <rFont val="Calibri"/>
        <family val="2"/>
        <scheme val="minor"/>
      </rPr>
      <t>(copy reference column as value + manual sort)</t>
    </r>
  </si>
  <si>
    <t>Residuals (references to cells)</t>
  </si>
  <si>
    <t>Quantile number</t>
  </si>
  <si>
    <t>Standard normal quantile</t>
  </si>
  <si>
    <t>Index ordered statistic</t>
  </si>
  <si>
    <t>Test of hypotheses: normal residuals</t>
  </si>
  <si>
    <t>Test of hypotheses: constant standard deviation</t>
  </si>
  <si>
    <t>Test of hypotheses: IIDness</t>
  </si>
  <si>
    <t>Observation number</t>
  </si>
  <si>
    <t>Metric</t>
  </si>
  <si>
    <t>Mean response time VIP</t>
  </si>
  <si>
    <t>Mean response time VIP (Log)</t>
  </si>
  <si>
    <t>Mean response time normal</t>
  </si>
  <si>
    <t>Mean response time normal (log)</t>
  </si>
  <si>
    <t>Mean waiting time VIP</t>
  </si>
  <si>
    <t>Mean waiting time VIP (log)</t>
  </si>
  <si>
    <t>Mean waiting time normal</t>
  </si>
  <si>
    <t>Mean waiting time normal (log)</t>
  </si>
  <si>
    <t>Mean queue occupancy VIP</t>
  </si>
  <si>
    <t>Mean queue occupancy VIP (log)</t>
  </si>
  <si>
    <t>Mean queue occupancy normal</t>
  </si>
  <si>
    <t>Mean queue occupancy normal (log)</t>
  </si>
  <si>
    <t>Hypotheses</t>
  </si>
  <si>
    <t>Variation T_Normal (A)</t>
  </si>
  <si>
    <t>Variation T_VIP (B)</t>
  </si>
  <si>
    <t>Variation T_Cashier (C)</t>
  </si>
  <si>
    <t>Error</t>
  </si>
  <si>
    <t>q0</t>
  </si>
  <si>
    <t>99% CI qA</t>
  </si>
  <si>
    <t>99% CI qB</t>
  </si>
  <si>
    <t>99% CI qC</t>
  </si>
  <si>
    <t>99% CI qAB</t>
  </si>
  <si>
    <t>99% CI qAC</t>
  </si>
  <si>
    <t>99% CI qBC</t>
  </si>
  <si>
    <t>99% CI qABC</t>
  </si>
  <si>
    <t>Conclusion</t>
  </si>
  <si>
    <t>Negligible</t>
  </si>
  <si>
    <t>Relevant</t>
  </si>
  <si>
    <t>Includes 0, but neglibigle</t>
  </si>
  <si>
    <t xml:space="preserve">Variation AB </t>
  </si>
  <si>
    <t xml:space="preserve">Variation AC </t>
  </si>
  <si>
    <t xml:space="preserve">Variation BC </t>
  </si>
  <si>
    <t xml:space="preserve">Variation ABC </t>
  </si>
  <si>
    <t>[-0.029, -0.022]</t>
  </si>
  <si>
    <t>[-0.048, -0.042]</t>
  </si>
  <si>
    <t>[0.296, 0.302]</t>
  </si>
  <si>
    <t>[-0.003, 0.003]</t>
  </si>
  <si>
    <t>[-0.012, -0.006]</t>
  </si>
  <si>
    <t>[-0.027, -0.021]</t>
  </si>
  <si>
    <t>[-0.119, -0.104]</t>
  </si>
  <si>
    <t>[-0.149, -0.135]</t>
  </si>
  <si>
    <t>[0.481, 0.495]</t>
  </si>
  <si>
    <t>[0.028, 0.043]</t>
  </si>
  <si>
    <t>[-0.092, -0.077]</t>
  </si>
  <si>
    <t>[-0.114, -0.099]</t>
  </si>
  <si>
    <t>[0.027, 0.042]</t>
  </si>
  <si>
    <t>[-0.072, -0.059]</t>
  </si>
  <si>
    <t>[-0.118, -0.105]</t>
  </si>
  <si>
    <t>[0.455, 0.468]</t>
  </si>
  <si>
    <t>[-0.015, -0.002]</t>
  </si>
  <si>
    <t>[-0.008, 0.004]</t>
  </si>
  <si>
    <t>[-0.030, -0.017]</t>
  </si>
  <si>
    <t>[-0.007, 0.005]</t>
  </si>
  <si>
    <t>[-0.176, -0.156]</t>
  </si>
  <si>
    <t>[-0.220, -0.200]</t>
  </si>
  <si>
    <t>[0.675, 0.695]</t>
  </si>
  <si>
    <t>[0.014, 0.034]</t>
  </si>
  <si>
    <t>[-0.087, -0.067]</t>
  </si>
  <si>
    <t>[-0.110, -0.089]</t>
  </si>
  <si>
    <t>[0.022, 0.042]</t>
  </si>
  <si>
    <t>[-0.072, -0.058]</t>
  </si>
  <si>
    <t>[-0.247, -0.233]</t>
  </si>
  <si>
    <t>[0.453, 0.468]</t>
  </si>
  <si>
    <t>[-0.015, -0.001]</t>
  </si>
  <si>
    <t>[-0.009, 0.005]</t>
  </si>
  <si>
    <t>[-0.031, -0.016]</t>
  </si>
  <si>
    <t>[-0.008, 0.005]</t>
  </si>
  <si>
    <t>[-0.305, -0.283]</t>
  </si>
  <si>
    <t>[-0.220, -0.199]</t>
  </si>
  <si>
    <t>[0.673, 0.695]</t>
  </si>
  <si>
    <t>[0.013, 0.035]</t>
  </si>
  <si>
    <t>[-0.088, -0.067]</t>
  </si>
  <si>
    <t>[-0.111, -0.089]</t>
  </si>
  <si>
    <t>[0.022, 0.043]</t>
  </si>
  <si>
    <t>Verified</t>
  </si>
  <si>
    <t xml:space="preserve">Mean response time VIP (log)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</si>
</sst>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1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i/>
      <u/>
      <sz val="11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/>
    <xf numFmtId="3" fontId="0" fillId="0" borderId="0" xfId="0" applyNumberFormat="1" applyBorder="1"/>
    <xf numFmtId="0" fontId="1" fillId="0" borderId="0" xfId="0" applyFont="1" applyBorder="1"/>
    <xf numFmtId="3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0" xfId="0" applyFont="1" applyBorder="1"/>
    <xf numFmtId="0" fontId="0" fillId="0" borderId="13" xfId="0" applyFill="1" applyBorder="1"/>
    <xf numFmtId="0" fontId="1" fillId="0" borderId="13" xfId="0" applyFont="1" applyFill="1" applyBorder="1"/>
    <xf numFmtId="0" fontId="0" fillId="0" borderId="0" xfId="0" applyFill="1" applyBorder="1"/>
    <xf numFmtId="0" fontId="0" fillId="0" borderId="15" xfId="0" applyBorder="1"/>
    <xf numFmtId="0" fontId="0" fillId="0" borderId="4" xfId="0" applyBorder="1"/>
    <xf numFmtId="0" fontId="0" fillId="0" borderId="14" xfId="0" applyBorder="1"/>
    <xf numFmtId="0" fontId="0" fillId="0" borderId="16" xfId="0" applyBorder="1"/>
    <xf numFmtId="3" fontId="0" fillId="0" borderId="0" xfId="0" applyNumberFormat="1" applyAlignment="1">
      <alignment horizontal="center"/>
    </xf>
    <xf numFmtId="0" fontId="1" fillId="0" borderId="0" xfId="0" applyFont="1" applyFill="1" applyBorder="1"/>
    <xf numFmtId="0" fontId="1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0" borderId="21" xfId="0" applyBorder="1"/>
    <xf numFmtId="0" fontId="0" fillId="0" borderId="17" xfId="0" applyBorder="1"/>
    <xf numFmtId="0" fontId="0" fillId="0" borderId="6" xfId="0" applyFill="1" applyBorder="1" applyAlignment="1">
      <alignment horizontal="center"/>
    </xf>
    <xf numFmtId="3" fontId="0" fillId="0" borderId="6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0" fillId="0" borderId="0" xfId="0" applyBorder="1" applyAlignment="1"/>
    <xf numFmtId="3" fontId="0" fillId="0" borderId="0" xfId="0" quotePrefix="1" applyNumberFormat="1" applyBorder="1"/>
    <xf numFmtId="0" fontId="0" fillId="0" borderId="22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5" borderId="0" xfId="0" applyFill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QQ-Plot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QQ-Plot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36395450568676"/>
                  <c:y val="-8.2713254593175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'2kr Factorial'!$M$45:$M$444</c:f>
              <c:numCache>
                <c:formatCode>General</c:formatCode>
                <c:ptCount val="400"/>
                <c:pt idx="0">
                  <c:v>-3.0233414397391472</c:v>
                </c:pt>
                <c:pt idx="1">
                  <c:v>-2.6737873154729139</c:v>
                </c:pt>
                <c:pt idx="2">
                  <c:v>-2.4977054744123723</c:v>
                </c:pt>
                <c:pt idx="3">
                  <c:v>-2.3760308419612111</c:v>
                </c:pt>
                <c:pt idx="4">
                  <c:v>-2.2818194835677286</c:v>
                </c:pt>
                <c:pt idx="5">
                  <c:v>-2.2043462877022431</c:v>
                </c:pt>
                <c:pt idx="6">
                  <c:v>-2.138206340599865</c:v>
                </c:pt>
                <c:pt idx="7">
                  <c:v>-2.0802784525252749</c:v>
                </c:pt>
                <c:pt idx="8">
                  <c:v>-2.0285906666054867</c:v>
                </c:pt>
                <c:pt idx="9">
                  <c:v>-1.9818145535064517</c:v>
                </c:pt>
                <c:pt idx="10">
                  <c:v>-1.9390109896889525</c:v>
                </c:pt>
                <c:pt idx="11">
                  <c:v>-1.8994906105213334</c:v>
                </c:pt>
                <c:pt idx="12">
                  <c:v>-1.8627318674216511</c:v>
                </c:pt>
                <c:pt idx="13">
                  <c:v>-1.828330266764147</c:v>
                </c:pt>
                <c:pt idx="14">
                  <c:v>-1.7959655256605047</c:v>
                </c:pt>
                <c:pt idx="15">
                  <c:v>-1.7653795378901023</c:v>
                </c:pt>
                <c:pt idx="16">
                  <c:v>-1.7363611334663742</c:v>
                </c:pt>
                <c:pt idx="17">
                  <c:v>-1.7087352578229016</c:v>
                </c:pt>
                <c:pt idx="18">
                  <c:v>-1.6823551128879397</c:v>
                </c:pt>
                <c:pt idx="19">
                  <c:v>-1.6570963350340195</c:v>
                </c:pt>
                <c:pt idx="20">
                  <c:v>-1.6328526058679922</c:v>
                </c:pt>
                <c:pt idx="21">
                  <c:v>-1.6095322913580095</c:v>
                </c:pt>
                <c:pt idx="22">
                  <c:v>-1.5870558322903145</c:v>
                </c:pt>
                <c:pt idx="23">
                  <c:v>-1.5653536925337324</c:v>
                </c:pt>
                <c:pt idx="24">
                  <c:v>-1.5443647274658938</c:v>
                </c:pt>
                <c:pt idx="25">
                  <c:v>-1.5240348730572564</c:v>
                </c:pt>
                <c:pt idx="26">
                  <c:v>-1.5043160826142106</c:v>
                </c:pt>
                <c:pt idx="27">
                  <c:v>-1.4851654569026762</c:v>
                </c:pt>
                <c:pt idx="28">
                  <c:v>-1.4665445267928736</c:v>
                </c:pt>
                <c:pt idx="29">
                  <c:v>-1.4484186573171369</c:v>
                </c:pt>
                <c:pt idx="30">
                  <c:v>-1.4307565492078336</c:v>
                </c:pt>
                <c:pt idx="31">
                  <c:v>-1.4135298193235448</c:v>
                </c:pt>
                <c:pt idx="32">
                  <c:v>-1.3967126453904504</c:v>
                </c:pt>
                <c:pt idx="33">
                  <c:v>-1.3802814635400096</c:v>
                </c:pt>
                <c:pt idx="34">
                  <c:v>-1.3642147094666315</c:v>
                </c:pt>
                <c:pt idx="35">
                  <c:v>-1.3484925958418177</c:v>
                </c:pt>
                <c:pt idx="36">
                  <c:v>-1.3330969200350886</c:v>
                </c:pt>
                <c:pt idx="37">
                  <c:v>-1.3180108973035372</c:v>
                </c:pt>
                <c:pt idx="38">
                  <c:v>-1.3032190154917309</c:v>
                </c:pt>
                <c:pt idx="39">
                  <c:v>-1.2887069079850249</c:v>
                </c:pt>
                <c:pt idx="40">
                  <c:v>-1.2744612422219328</c:v>
                </c:pt>
                <c:pt idx="41">
                  <c:v>-1.2604696215251789</c:v>
                </c:pt>
                <c:pt idx="42">
                  <c:v>-1.2467204983795794</c:v>
                </c:pt>
                <c:pt idx="43">
                  <c:v>-1.2332030975855142</c:v>
                </c:pt>
                <c:pt idx="44">
                  <c:v>-1.2199073479634386</c:v>
                </c:pt>
                <c:pt idx="45">
                  <c:v>-1.2068238214880831</c:v>
                </c:pt>
                <c:pt idx="46">
                  <c:v>-1.1939436788993694</c:v>
                </c:pt>
                <c:pt idx="47">
                  <c:v>-1.1812586209770399</c:v>
                </c:pt>
                <c:pt idx="48">
                  <c:v>-1.1687608447829125</c:v>
                </c:pt>
                <c:pt idx="49">
                  <c:v>-1.1564430042727849</c:v>
                </c:pt>
                <c:pt idx="50">
                  <c:v>-1.1442981747625176</c:v>
                </c:pt>
                <c:pt idx="51">
                  <c:v>-1.1323198208026035</c:v>
                </c:pt>
                <c:pt idx="52">
                  <c:v>-1.1205017670747008</c:v>
                </c:pt>
                <c:pt idx="53">
                  <c:v>-1.1088381719738976</c:v>
                </c:pt>
                <c:pt idx="54">
                  <c:v>-1.0973235035834814</c:v>
                </c:pt>
                <c:pt idx="55">
                  <c:v>-1.0859525177857321</c:v>
                </c:pt>
                <c:pt idx="56">
                  <c:v>-1.0747202382839032</c:v>
                </c:pt>
                <c:pt idx="57">
                  <c:v>-1.0636219383377201</c:v>
                </c:pt>
                <c:pt idx="58">
                  <c:v>-1.0526531240382728</c:v>
                </c:pt>
                <c:pt idx="59">
                  <c:v>-1.0418095189685195</c:v>
                </c:pt>
                <c:pt idx="60">
                  <c:v>-1.0310870501132954</c:v>
                </c:pt>
                <c:pt idx="61">
                  <c:v>-1.0204818348981379</c:v>
                </c:pt>
                <c:pt idx="62">
                  <c:v>-1.0099901692495805</c:v>
                </c:pt>
                <c:pt idx="63">
                  <c:v>-0.99960851658148409</c:v>
                </c:pt>
                <c:pt idx="64">
                  <c:v>-0.98933349762203071</c:v>
                </c:pt>
                <c:pt idx="65">
                  <c:v>-0.97916188100529056</c:v>
                </c:pt>
                <c:pt idx="66">
                  <c:v>-0.96909057455902581</c:v>
                </c:pt>
                <c:pt idx="67">
                  <c:v>-0.95911661722760222</c:v>
                </c:pt>
                <c:pt idx="68">
                  <c:v>-0.94923717157489562</c:v>
                </c:pt>
                <c:pt idx="69">
                  <c:v>-0.93944951681777367</c:v>
                </c:pt>
                <c:pt idx="70">
                  <c:v>-0.92975104234544648</c:v>
                </c:pt>
                <c:pt idx="71">
                  <c:v>-0.92013924168439898</c:v>
                </c:pt>
                <c:pt idx="72">
                  <c:v>-0.91061170687246829</c:v>
                </c:pt>
                <c:pt idx="73">
                  <c:v>-0.90116612320905976</c:v>
                </c:pt>
                <c:pt idx="74">
                  <c:v>-0.89180026435151916</c:v>
                </c:pt>
                <c:pt idx="75">
                  <c:v>-0.88251198773057415</c:v>
                </c:pt>
                <c:pt idx="76">
                  <c:v>-0.87329923026003609</c:v>
                </c:pt>
                <c:pt idx="77">
                  <c:v>-0.86416000431830875</c:v>
                </c:pt>
                <c:pt idx="78">
                  <c:v>-0.85509239398116055</c:v>
                </c:pt>
                <c:pt idx="79">
                  <c:v>-0.84609455148706558</c:v>
                </c:pt>
                <c:pt idx="80">
                  <c:v>-0.83716469391794601</c:v>
                </c:pt>
                <c:pt idx="81">
                  <c:v>-0.82830110007971913</c:v>
                </c:pt>
                <c:pt idx="82">
                  <c:v>-0.81950210756825348</c:v>
                </c:pt>
                <c:pt idx="83">
                  <c:v>-0.81076611000760868</c:v>
                </c:pt>
                <c:pt idx="84">
                  <c:v>-0.80209155444847513</c:v>
                </c:pt>
                <c:pt idx="85">
                  <c:v>-0.79347693891572579</c:v>
                </c:pt>
                <c:pt idx="86">
                  <c:v>-0.78492081009485448</c:v>
                </c:pt>
                <c:pt idx="87">
                  <c:v>-0.77642176114792794</c:v>
                </c:pt>
                <c:pt idx="88">
                  <c:v>-0.76797842965036622</c:v>
                </c:pt>
                <c:pt idx="89">
                  <c:v>-0.75958949564056433</c:v>
                </c:pt>
                <c:pt idx="90">
                  <c:v>-0.75125367977498048</c:v>
                </c:pt>
                <c:pt idx="91">
                  <c:v>-0.74296974158185325</c:v>
                </c:pt>
                <c:pt idx="92">
                  <c:v>-0.7347364778072546</c:v>
                </c:pt>
                <c:pt idx="93">
                  <c:v>-0.7265527208476168</c:v>
                </c:pt>
                <c:pt idx="94">
                  <c:v>-0.71841733726332313</c:v>
                </c:pt>
                <c:pt idx="95">
                  <c:v>-0.71032922636833373</c:v>
                </c:pt>
                <c:pt idx="96">
                  <c:v>-0.70228731889119633</c:v>
                </c:pt>
                <c:pt idx="97">
                  <c:v>-0.69429057570308306</c:v>
                </c:pt>
                <c:pt idx="98">
                  <c:v>-0.68633798660885514</c:v>
                </c:pt>
                <c:pt idx="99">
                  <c:v>-0.67842856919737593</c:v>
                </c:pt>
                <c:pt idx="100">
                  <c:v>-0.67056136774760744</c:v>
                </c:pt>
                <c:pt idx="101">
                  <c:v>-0.66273545218721874</c:v>
                </c:pt>
                <c:pt idx="102">
                  <c:v>-0.65494991710068595</c:v>
                </c:pt>
                <c:pt idx="103">
                  <c:v>-0.64720388078404256</c:v>
                </c:pt>
                <c:pt idx="104">
                  <c:v>-0.63949648434364104</c:v>
                </c:pt>
                <c:pt idx="105">
                  <c:v>-0.63182689083645727</c:v>
                </c:pt>
                <c:pt idx="106">
                  <c:v>-0.62419428444962388</c:v>
                </c:pt>
                <c:pt idx="107">
                  <c:v>-0.61659786971703046</c:v>
                </c:pt>
                <c:pt idx="108">
                  <c:v>-0.60903687077096924</c:v>
                </c:pt>
                <c:pt idx="109">
                  <c:v>-0.60151053062692961</c:v>
                </c:pt>
                <c:pt idx="110">
                  <c:v>-0.59401811049976094</c:v>
                </c:pt>
                <c:pt idx="111">
                  <c:v>-0.58655888914953658</c:v>
                </c:pt>
                <c:pt idx="112">
                  <c:v>-0.57913216225555586</c:v>
                </c:pt>
                <c:pt idx="113">
                  <c:v>-0.57173724181701324</c:v>
                </c:pt>
                <c:pt idx="114">
                  <c:v>-0.56437345557894714</c:v>
                </c:pt>
                <c:pt idx="115">
                  <c:v>-0.55704014648217959</c:v>
                </c:pt>
                <c:pt idx="116">
                  <c:v>-0.54973667213601451</c:v>
                </c:pt>
                <c:pt idx="117">
                  <c:v>-0.54246240431254955</c:v>
                </c:pt>
                <c:pt idx="118">
                  <c:v>-0.53521672846151769</c:v>
                </c:pt>
                <c:pt idx="119">
                  <c:v>-0.52799904324463476</c:v>
                </c:pt>
                <c:pt idx="120">
                  <c:v>-0.5208087600884912</c:v>
                </c:pt>
                <c:pt idx="121">
                  <c:v>-0.51364530275508125</c:v>
                </c:pt>
                <c:pt idx="122">
                  <c:v>-0.50650810692911141</c:v>
                </c:pt>
                <c:pt idx="123">
                  <c:v>-0.49939661982127787</c:v>
                </c:pt>
                <c:pt idx="124">
                  <c:v>-0.49231029978674884</c:v>
                </c:pt>
                <c:pt idx="125">
                  <c:v>-0.4852486159581304</c:v>
                </c:pt>
                <c:pt idx="126">
                  <c:v>-0.47821104789222835</c:v>
                </c:pt>
                <c:pt idx="127">
                  <c:v>-0.47119708522996556</c:v>
                </c:pt>
                <c:pt idx="128">
                  <c:v>-0.46420622736883604</c:v>
                </c:pt>
                <c:pt idx="129">
                  <c:v>-0.45723798314731923</c:v>
                </c:pt>
                <c:pt idx="130">
                  <c:v>-0.45029187054070757</c:v>
                </c:pt>
                <c:pt idx="131">
                  <c:v>-0.44336741636782018</c:v>
                </c:pt>
                <c:pt idx="132">
                  <c:v>-0.43646415600811633</c:v>
                </c:pt>
                <c:pt idx="133">
                  <c:v>-0.42958163312873388</c:v>
                </c:pt>
                <c:pt idx="134">
                  <c:v>-0.42271939942101233</c:v>
                </c:pt>
                <c:pt idx="135">
                  <c:v>-0.41587701434607655</c:v>
                </c:pt>
                <c:pt idx="136">
                  <c:v>-0.40905404488907982</c:v>
                </c:pt>
                <c:pt idx="137">
                  <c:v>-0.40225006532172536</c:v>
                </c:pt>
                <c:pt idx="138">
                  <c:v>-0.39546465697270444</c:v>
                </c:pt>
                <c:pt idx="139">
                  <c:v>-0.38869740800570463</c:v>
                </c:pt>
                <c:pt idx="140">
                  <c:v>-0.3819479132046617</c:v>
                </c:pt>
                <c:pt idx="141">
                  <c:v>-0.37521577376594184</c:v>
                </c:pt>
                <c:pt idx="142">
                  <c:v>-0.36850059709715677</c:v>
                </c:pt>
                <c:pt idx="143">
                  <c:v>-0.36180199662232804</c:v>
                </c:pt>
                <c:pt idx="144">
                  <c:v>-0.3551195915931305</c:v>
                </c:pt>
                <c:pt idx="145">
                  <c:v>-0.34845300690595715</c:v>
                </c:pt>
                <c:pt idx="146">
                  <c:v>-0.34180187292455905</c:v>
                </c:pt>
                <c:pt idx="147">
                  <c:v>-0.3351658253080253</c:v>
                </c:pt>
                <c:pt idx="148">
                  <c:v>-0.3285445048438797</c:v>
                </c:pt>
                <c:pt idx="149">
                  <c:v>-0.32193755728607965</c:v>
                </c:pt>
                <c:pt idx="150">
                  <c:v>-0.31534463319771155</c:v>
                </c:pt>
                <c:pt idx="151">
                  <c:v>-0.30876538779818863</c:v>
                </c:pt>
                <c:pt idx="152">
                  <c:v>-0.30219948081476239</c:v>
                </c:pt>
                <c:pt idx="153">
                  <c:v>-0.29564657633816982</c:v>
                </c:pt>
                <c:pt idx="154">
                  <c:v>-0.28910634268224333</c:v>
                </c:pt>
                <c:pt idx="155">
                  <c:v>-0.28257845224732031</c:v>
                </c:pt>
                <c:pt idx="156">
                  <c:v>-0.27606258138729461</c:v>
                </c:pt>
                <c:pt idx="157">
                  <c:v>-0.26955841028015781</c:v>
                </c:pt>
                <c:pt idx="158">
                  <c:v>-0.26306562280188689</c:v>
                </c:pt>
                <c:pt idx="159">
                  <c:v>-0.2565839064035384</c:v>
                </c:pt>
                <c:pt idx="160">
                  <c:v>-0.25011295199141531</c:v>
                </c:pt>
                <c:pt idx="161">
                  <c:v>-0.24365245381018011</c:v>
                </c:pt>
                <c:pt idx="162">
                  <c:v>-0.23720210932878771</c:v>
                </c:pt>
                <c:pt idx="163">
                  <c:v>-0.23076161912912302</c:v>
                </c:pt>
                <c:pt idx="164">
                  <c:v>-0.22433068679722667</c:v>
                </c:pt>
                <c:pt idx="165">
                  <c:v>-0.21790901881700006</c:v>
                </c:pt>
                <c:pt idx="166">
                  <c:v>-0.21149632446628405</c:v>
                </c:pt>
                <c:pt idx="167">
                  <c:v>-0.20509231571520856</c:v>
                </c:pt>
                <c:pt idx="168">
                  <c:v>-0.19869670712671594</c:v>
                </c:pt>
                <c:pt idx="169">
                  <c:v>-0.19230921575916171</c:v>
                </c:pt>
                <c:pt idx="170">
                  <c:v>-0.1859295610709023</c:v>
                </c:pt>
                <c:pt idx="171">
                  <c:v>-0.17955746482678048</c:v>
                </c:pt>
                <c:pt idx="172">
                  <c:v>-0.17319265100642342</c:v>
                </c:pt>
                <c:pt idx="173">
                  <c:v>-0.16683484571426985</c:v>
                </c:pt>
                <c:pt idx="174">
                  <c:v>-0.16048377709124662</c:v>
                </c:pt>
                <c:pt idx="175">
                  <c:v>-0.15413917522801696</c:v>
                </c:pt>
                <c:pt idx="176">
                  <c:v>-0.14780077207972397</c:v>
                </c:pt>
                <c:pt idx="177">
                  <c:v>-0.14146830138215863</c:v>
                </c:pt>
                <c:pt idx="178">
                  <c:v>-0.13514149856927823</c:v>
                </c:pt>
                <c:pt idx="179">
                  <c:v>-0.12882010069200828</c:v>
                </c:pt>
                <c:pt idx="180">
                  <c:v>-0.12250384633825985</c:v>
                </c:pt>
                <c:pt idx="181">
                  <c:v>-0.11619247555409717</c:v>
                </c:pt>
                <c:pt idx="182">
                  <c:v>-0.10988572976599141</c:v>
                </c:pt>
                <c:pt idx="183">
                  <c:v>-0.10358335170409869</c:v>
                </c:pt>
                <c:pt idx="184">
                  <c:v>-9.7285085326501389E-2</c:v>
                </c:pt>
                <c:pt idx="185">
                  <c:v>-9.099067574435335E-2</c:v>
                </c:pt>
                <c:pt idx="186">
                  <c:v>-8.4699869147870796E-2</c:v>
                </c:pt>
                <c:pt idx="187">
                  <c:v>-7.8412412733112211E-2</c:v>
                </c:pt>
                <c:pt idx="188">
                  <c:v>-7.212805462949097E-2</c:v>
                </c:pt>
                <c:pt idx="189">
                  <c:v>-6.5846543827966314E-2</c:v>
                </c:pt>
                <c:pt idx="190">
                  <c:v>-5.9567630109858341E-2</c:v>
                </c:pt>
                <c:pt idx="191">
                  <c:v>-5.3291063976234357E-2</c:v>
                </c:pt>
                <c:pt idx="192">
                  <c:v>-4.7016596577814158E-2</c:v>
                </c:pt>
                <c:pt idx="193">
                  <c:v>-4.0743979645342591E-2</c:v>
                </c:pt>
                <c:pt idx="194">
                  <c:v>-3.4472965420378865E-2</c:v>
                </c:pt>
                <c:pt idx="195">
                  <c:v>-2.8203306586451884E-2</c:v>
                </c:pt>
                <c:pt idx="196">
                  <c:v>-2.1934756200532039E-2</c:v>
                </c:pt>
                <c:pt idx="197">
                  <c:v>-1.5667067624769982E-2</c:v>
                </c:pt>
                <c:pt idx="198">
                  <c:v>-9.399994458453298E-3</c:v>
                </c:pt>
                <c:pt idx="199">
                  <c:v>-3.133290470132455E-3</c:v>
                </c:pt>
                <c:pt idx="200">
                  <c:v>3.133290470132455E-3</c:v>
                </c:pt>
                <c:pt idx="201">
                  <c:v>9.3999944584534367E-3</c:v>
                </c:pt>
                <c:pt idx="202">
                  <c:v>1.5667067624769982E-2</c:v>
                </c:pt>
                <c:pt idx="203">
                  <c:v>2.1934756200532181E-2</c:v>
                </c:pt>
                <c:pt idx="204">
                  <c:v>2.8203306586451884E-2</c:v>
                </c:pt>
                <c:pt idx="205">
                  <c:v>3.4472965420379004E-2</c:v>
                </c:pt>
                <c:pt idx="206">
                  <c:v>4.0743979645342591E-2</c:v>
                </c:pt>
                <c:pt idx="207">
                  <c:v>4.7016596577814297E-2</c:v>
                </c:pt>
                <c:pt idx="208">
                  <c:v>5.3291063976234357E-2</c:v>
                </c:pt>
                <c:pt idx="209">
                  <c:v>5.956763010985848E-2</c:v>
                </c:pt>
                <c:pt idx="210">
                  <c:v>6.5846543827966314E-2</c:v>
                </c:pt>
                <c:pt idx="211">
                  <c:v>7.2128054629491095E-2</c:v>
                </c:pt>
                <c:pt idx="212">
                  <c:v>7.8412412733112211E-2</c:v>
                </c:pt>
                <c:pt idx="213">
                  <c:v>8.4699869147870657E-2</c:v>
                </c:pt>
                <c:pt idx="214">
                  <c:v>9.099067574435335E-2</c:v>
                </c:pt>
                <c:pt idx="215">
                  <c:v>9.728508532650125E-2</c:v>
                </c:pt>
                <c:pt idx="216">
                  <c:v>0.10358335170409869</c:v>
                </c:pt>
                <c:pt idx="217">
                  <c:v>0.10988572976599127</c:v>
                </c:pt>
                <c:pt idx="218">
                  <c:v>0.11619247555409717</c:v>
                </c:pt>
                <c:pt idx="219">
                  <c:v>0.12250384633825973</c:v>
                </c:pt>
                <c:pt idx="220">
                  <c:v>0.12882010069200828</c:v>
                </c:pt>
                <c:pt idx="221">
                  <c:v>0.1351414985692781</c:v>
                </c:pt>
                <c:pt idx="222">
                  <c:v>0.14146830138215863</c:v>
                </c:pt>
                <c:pt idx="223">
                  <c:v>0.14780077207972384</c:v>
                </c:pt>
                <c:pt idx="224">
                  <c:v>0.15413917522801696</c:v>
                </c:pt>
                <c:pt idx="225">
                  <c:v>0.16048377709124662</c:v>
                </c:pt>
                <c:pt idx="226">
                  <c:v>0.16683484571426999</c:v>
                </c:pt>
                <c:pt idx="227">
                  <c:v>0.17319265100642342</c:v>
                </c:pt>
                <c:pt idx="228">
                  <c:v>0.17955746482678062</c:v>
                </c:pt>
                <c:pt idx="229">
                  <c:v>0.1859295610709023</c:v>
                </c:pt>
                <c:pt idx="230">
                  <c:v>0.19230921575916188</c:v>
                </c:pt>
                <c:pt idx="231">
                  <c:v>0.19869670712671594</c:v>
                </c:pt>
                <c:pt idx="232">
                  <c:v>0.20509231571520872</c:v>
                </c:pt>
                <c:pt idx="233">
                  <c:v>0.21149632446628405</c:v>
                </c:pt>
                <c:pt idx="234">
                  <c:v>0.21790901881700023</c:v>
                </c:pt>
                <c:pt idx="235">
                  <c:v>0.22433068679722667</c:v>
                </c:pt>
                <c:pt idx="236">
                  <c:v>0.23076161912912319</c:v>
                </c:pt>
                <c:pt idx="237">
                  <c:v>0.23720210932878771</c:v>
                </c:pt>
                <c:pt idx="238">
                  <c:v>0.24365245381017997</c:v>
                </c:pt>
                <c:pt idx="239">
                  <c:v>0.25011295199141531</c:v>
                </c:pt>
                <c:pt idx="240">
                  <c:v>0.25658390640353823</c:v>
                </c:pt>
                <c:pt idx="241">
                  <c:v>0.26306562280188689</c:v>
                </c:pt>
                <c:pt idx="242">
                  <c:v>0.26955841028015765</c:v>
                </c:pt>
                <c:pt idx="243">
                  <c:v>0.27606258138729461</c:v>
                </c:pt>
                <c:pt idx="244">
                  <c:v>0.28257845224732014</c:v>
                </c:pt>
                <c:pt idx="245">
                  <c:v>0.28910634268224333</c:v>
                </c:pt>
                <c:pt idx="246">
                  <c:v>0.29564657633816971</c:v>
                </c:pt>
                <c:pt idx="247">
                  <c:v>0.30219948081476239</c:v>
                </c:pt>
                <c:pt idx="248">
                  <c:v>0.30876538779818846</c:v>
                </c:pt>
                <c:pt idx="249">
                  <c:v>0.31534463319771155</c:v>
                </c:pt>
                <c:pt idx="250">
                  <c:v>0.32193755728607965</c:v>
                </c:pt>
                <c:pt idx="251">
                  <c:v>0.32854450484387981</c:v>
                </c:pt>
                <c:pt idx="252">
                  <c:v>0.3351658253080253</c:v>
                </c:pt>
                <c:pt idx="253">
                  <c:v>0.34180187292455921</c:v>
                </c:pt>
                <c:pt idx="254">
                  <c:v>0.34845300690595715</c:v>
                </c:pt>
                <c:pt idx="255">
                  <c:v>0.35511959159313067</c:v>
                </c:pt>
                <c:pt idx="256">
                  <c:v>0.36180199662232804</c:v>
                </c:pt>
                <c:pt idx="257">
                  <c:v>0.36850059709715682</c:v>
                </c:pt>
                <c:pt idx="258">
                  <c:v>0.37521577376594184</c:v>
                </c:pt>
                <c:pt idx="259">
                  <c:v>0.38194791320466176</c:v>
                </c:pt>
                <c:pt idx="260">
                  <c:v>0.38869740800570463</c:v>
                </c:pt>
                <c:pt idx="261">
                  <c:v>0.3954646569727045</c:v>
                </c:pt>
                <c:pt idx="262">
                  <c:v>0.40225006532172536</c:v>
                </c:pt>
                <c:pt idx="263">
                  <c:v>0.40905404488907959</c:v>
                </c:pt>
                <c:pt idx="264">
                  <c:v>0.41587701434607655</c:v>
                </c:pt>
                <c:pt idx="265">
                  <c:v>0.42271939942101217</c:v>
                </c:pt>
                <c:pt idx="266">
                  <c:v>0.42958163312873388</c:v>
                </c:pt>
                <c:pt idx="267">
                  <c:v>0.43646415600811633</c:v>
                </c:pt>
                <c:pt idx="268">
                  <c:v>0.44336741636782018</c:v>
                </c:pt>
                <c:pt idx="269">
                  <c:v>0.45029187054070735</c:v>
                </c:pt>
                <c:pt idx="270">
                  <c:v>0.45723798314731923</c:v>
                </c:pt>
                <c:pt idx="271">
                  <c:v>0.46420622736883582</c:v>
                </c:pt>
                <c:pt idx="272">
                  <c:v>0.47119708522996556</c:v>
                </c:pt>
                <c:pt idx="273">
                  <c:v>0.47821104789222818</c:v>
                </c:pt>
                <c:pt idx="274">
                  <c:v>0.4852486159581304</c:v>
                </c:pt>
                <c:pt idx="275">
                  <c:v>0.49231029978674884</c:v>
                </c:pt>
                <c:pt idx="276">
                  <c:v>0.49939661982127803</c:v>
                </c:pt>
                <c:pt idx="277">
                  <c:v>0.50650810692911141</c:v>
                </c:pt>
                <c:pt idx="278">
                  <c:v>0.51364530275508136</c:v>
                </c:pt>
                <c:pt idx="279">
                  <c:v>0.5208087600884912</c:v>
                </c:pt>
                <c:pt idx="280">
                  <c:v>0.52799904324463498</c:v>
                </c:pt>
                <c:pt idx="281">
                  <c:v>0.53521672846151769</c:v>
                </c:pt>
                <c:pt idx="282">
                  <c:v>0.54246240431254966</c:v>
                </c:pt>
                <c:pt idx="283">
                  <c:v>0.54973667213601451</c:v>
                </c:pt>
                <c:pt idx="284">
                  <c:v>0.5570401464821797</c:v>
                </c:pt>
                <c:pt idx="285">
                  <c:v>0.56437345557894714</c:v>
                </c:pt>
                <c:pt idx="286">
                  <c:v>0.57173724181701335</c:v>
                </c:pt>
                <c:pt idx="287">
                  <c:v>0.57913216225555586</c:v>
                </c:pt>
                <c:pt idx="288">
                  <c:v>0.58655888914953647</c:v>
                </c:pt>
                <c:pt idx="289">
                  <c:v>0.59401811049976094</c:v>
                </c:pt>
                <c:pt idx="290">
                  <c:v>0.6015105306269295</c:v>
                </c:pt>
                <c:pt idx="291">
                  <c:v>0.60903687077096924</c:v>
                </c:pt>
                <c:pt idx="292">
                  <c:v>0.61659786971703046</c:v>
                </c:pt>
                <c:pt idx="293">
                  <c:v>0.62419428444962388</c:v>
                </c:pt>
                <c:pt idx="294">
                  <c:v>0.63182689083645693</c:v>
                </c:pt>
                <c:pt idx="295">
                  <c:v>0.63949648434364104</c:v>
                </c:pt>
                <c:pt idx="296">
                  <c:v>0.64720388078404234</c:v>
                </c:pt>
                <c:pt idx="297">
                  <c:v>0.65494991710068595</c:v>
                </c:pt>
                <c:pt idx="298">
                  <c:v>0.66273545218721863</c:v>
                </c:pt>
                <c:pt idx="299">
                  <c:v>0.67056136774760744</c:v>
                </c:pt>
                <c:pt idx="300">
                  <c:v>0.67842856919737593</c:v>
                </c:pt>
                <c:pt idx="301">
                  <c:v>0.68633798660885514</c:v>
                </c:pt>
                <c:pt idx="302">
                  <c:v>0.69429057570308306</c:v>
                </c:pt>
                <c:pt idx="303">
                  <c:v>0.70228731889119633</c:v>
                </c:pt>
                <c:pt idx="304">
                  <c:v>0.71032922636833373</c:v>
                </c:pt>
                <c:pt idx="305">
                  <c:v>0.71841733726332313</c:v>
                </c:pt>
                <c:pt idx="306">
                  <c:v>0.7265527208476168</c:v>
                </c:pt>
                <c:pt idx="307">
                  <c:v>0.73473647780725448</c:v>
                </c:pt>
                <c:pt idx="308">
                  <c:v>0.74296974158185325</c:v>
                </c:pt>
                <c:pt idx="309">
                  <c:v>0.75125367977497992</c:v>
                </c:pt>
                <c:pt idx="310">
                  <c:v>0.75958949564056433</c:v>
                </c:pt>
                <c:pt idx="311">
                  <c:v>0.76797842965036611</c:v>
                </c:pt>
                <c:pt idx="312">
                  <c:v>0.77642176114792794</c:v>
                </c:pt>
                <c:pt idx="313">
                  <c:v>0.78492081009485359</c:v>
                </c:pt>
                <c:pt idx="314">
                  <c:v>0.79347693891572579</c:v>
                </c:pt>
                <c:pt idx="315">
                  <c:v>0.80209155444847635</c:v>
                </c:pt>
                <c:pt idx="316">
                  <c:v>0.81076611000760868</c:v>
                </c:pt>
                <c:pt idx="317">
                  <c:v>0.81950210756825437</c:v>
                </c:pt>
                <c:pt idx="318">
                  <c:v>0.82830110007971913</c:v>
                </c:pt>
                <c:pt idx="319">
                  <c:v>0.83716469391794601</c:v>
                </c:pt>
                <c:pt idx="320">
                  <c:v>0.84609455148706558</c:v>
                </c:pt>
                <c:pt idx="321">
                  <c:v>0.85509239398116055</c:v>
                </c:pt>
                <c:pt idx="322">
                  <c:v>0.86416000431830875</c:v>
                </c:pt>
                <c:pt idx="323">
                  <c:v>0.87329923026003609</c:v>
                </c:pt>
                <c:pt idx="324">
                  <c:v>0.88251198773057415</c:v>
                </c:pt>
                <c:pt idx="325">
                  <c:v>0.89180026435151916</c:v>
                </c:pt>
                <c:pt idx="326">
                  <c:v>0.90116612320905976</c:v>
                </c:pt>
                <c:pt idx="327">
                  <c:v>0.91061170687246829</c:v>
                </c:pt>
                <c:pt idx="328">
                  <c:v>0.92013924168439898</c:v>
                </c:pt>
                <c:pt idx="329">
                  <c:v>0.92975104234544648</c:v>
                </c:pt>
                <c:pt idx="330">
                  <c:v>0.93944951681777367</c:v>
                </c:pt>
                <c:pt idx="331">
                  <c:v>0.94923717157489562</c:v>
                </c:pt>
                <c:pt idx="332">
                  <c:v>0.95911661722760133</c:v>
                </c:pt>
                <c:pt idx="333">
                  <c:v>0.96909057455902581</c:v>
                </c:pt>
                <c:pt idx="334">
                  <c:v>0.97916188100528867</c:v>
                </c:pt>
                <c:pt idx="335">
                  <c:v>0.98933349762203071</c:v>
                </c:pt>
                <c:pt idx="336">
                  <c:v>0.99960851658148309</c:v>
                </c:pt>
                <c:pt idx="337">
                  <c:v>1.0099901692495805</c:v>
                </c:pt>
                <c:pt idx="338">
                  <c:v>1.0204818348981364</c:v>
                </c:pt>
                <c:pt idx="339">
                  <c:v>1.0310870501132954</c:v>
                </c:pt>
                <c:pt idx="340">
                  <c:v>1.0418095189685208</c:v>
                </c:pt>
                <c:pt idx="341">
                  <c:v>1.0526531240382728</c:v>
                </c:pt>
                <c:pt idx="342">
                  <c:v>1.0636219383377195</c:v>
                </c:pt>
                <c:pt idx="343">
                  <c:v>1.0747202382839032</c:v>
                </c:pt>
                <c:pt idx="344">
                  <c:v>1.0859525177857321</c:v>
                </c:pt>
                <c:pt idx="345">
                  <c:v>1.0973235035834814</c:v>
                </c:pt>
                <c:pt idx="346">
                  <c:v>1.1088381719738976</c:v>
                </c:pt>
                <c:pt idx="347">
                  <c:v>1.1205017670747008</c:v>
                </c:pt>
                <c:pt idx="348">
                  <c:v>1.1323198208026035</c:v>
                </c:pt>
                <c:pt idx="349">
                  <c:v>1.1442981747625176</c:v>
                </c:pt>
                <c:pt idx="350">
                  <c:v>1.1564430042727849</c:v>
                </c:pt>
                <c:pt idx="351">
                  <c:v>1.1687608447829125</c:v>
                </c:pt>
                <c:pt idx="352">
                  <c:v>1.1812586209770399</c:v>
                </c:pt>
                <c:pt idx="353">
                  <c:v>1.1939436788993694</c:v>
                </c:pt>
                <c:pt idx="354">
                  <c:v>1.2068238214880831</c:v>
                </c:pt>
                <c:pt idx="355">
                  <c:v>1.2199073479634392</c:v>
                </c:pt>
                <c:pt idx="356">
                  <c:v>1.2332030975855142</c:v>
                </c:pt>
                <c:pt idx="357">
                  <c:v>1.2467204983795801</c:v>
                </c:pt>
                <c:pt idx="358">
                  <c:v>1.2604696215251789</c:v>
                </c:pt>
                <c:pt idx="359">
                  <c:v>1.2744612422219319</c:v>
                </c:pt>
                <c:pt idx="360">
                  <c:v>1.2887069079850249</c:v>
                </c:pt>
                <c:pt idx="361">
                  <c:v>1.3032190154917302</c:v>
                </c:pt>
                <c:pt idx="362">
                  <c:v>1.3180108973035372</c:v>
                </c:pt>
                <c:pt idx="363">
                  <c:v>1.3330969200350886</c:v>
                </c:pt>
                <c:pt idx="364">
                  <c:v>1.3484925958418177</c:v>
                </c:pt>
                <c:pt idx="365">
                  <c:v>1.3642147094666293</c:v>
                </c:pt>
                <c:pt idx="366">
                  <c:v>1.3802814635400096</c:v>
                </c:pt>
                <c:pt idx="367">
                  <c:v>1.3967126453904506</c:v>
                </c:pt>
                <c:pt idx="368">
                  <c:v>1.4135298193235448</c:v>
                </c:pt>
                <c:pt idx="369">
                  <c:v>1.4307565492078322</c:v>
                </c:pt>
                <c:pt idx="370">
                  <c:v>1.4484186573171371</c:v>
                </c:pt>
                <c:pt idx="371">
                  <c:v>1.4665445267928738</c:v>
                </c:pt>
                <c:pt idx="372">
                  <c:v>1.4851654569026771</c:v>
                </c:pt>
                <c:pt idx="373">
                  <c:v>1.5043160826142106</c:v>
                </c:pt>
                <c:pt idx="374">
                  <c:v>1.5240348730572575</c:v>
                </c:pt>
                <c:pt idx="375">
                  <c:v>1.5443647274658938</c:v>
                </c:pt>
                <c:pt idx="376">
                  <c:v>1.5653536925337324</c:v>
                </c:pt>
                <c:pt idx="377">
                  <c:v>1.5870558322903145</c:v>
                </c:pt>
                <c:pt idx="378">
                  <c:v>1.6095322913580099</c:v>
                </c:pt>
                <c:pt idx="379">
                  <c:v>1.6328526058679915</c:v>
                </c:pt>
                <c:pt idx="380">
                  <c:v>1.65709633503402</c:v>
                </c:pt>
                <c:pt idx="381">
                  <c:v>1.6823551128879397</c:v>
                </c:pt>
                <c:pt idx="382">
                  <c:v>1.7087352578229018</c:v>
                </c:pt>
                <c:pt idx="383">
                  <c:v>1.7363611334663742</c:v>
                </c:pt>
                <c:pt idx="384">
                  <c:v>1.7653795378901025</c:v>
                </c:pt>
                <c:pt idx="385">
                  <c:v>1.7959655256605047</c:v>
                </c:pt>
                <c:pt idx="386">
                  <c:v>1.8283302667641481</c:v>
                </c:pt>
                <c:pt idx="387">
                  <c:v>1.8627318674216511</c:v>
                </c:pt>
                <c:pt idx="388">
                  <c:v>1.8994906105213327</c:v>
                </c:pt>
                <c:pt idx="389">
                  <c:v>1.9390109896889525</c:v>
                </c:pt>
                <c:pt idx="390">
                  <c:v>1.9818145535064509</c:v>
                </c:pt>
                <c:pt idx="391">
                  <c:v>2.0285906666054867</c:v>
                </c:pt>
                <c:pt idx="392">
                  <c:v>2.080278452525274</c:v>
                </c:pt>
                <c:pt idx="393">
                  <c:v>2.138206340599865</c:v>
                </c:pt>
                <c:pt idx="394">
                  <c:v>2.2043462877022431</c:v>
                </c:pt>
                <c:pt idx="395">
                  <c:v>2.2818194835677295</c:v>
                </c:pt>
                <c:pt idx="396">
                  <c:v>2.3760308419612102</c:v>
                </c:pt>
                <c:pt idx="397">
                  <c:v>2.4977054744123737</c:v>
                </c:pt>
                <c:pt idx="398">
                  <c:v>2.6737873154729108</c:v>
                </c:pt>
                <c:pt idx="399">
                  <c:v>3.0233414397391534</c:v>
                </c:pt>
              </c:numCache>
            </c:numRef>
          </c:xVal>
          <c:yVal>
            <c:numRef>
              <c:f>'2kr Factorial'!$J$45:$J$444</c:f>
              <c:numCache>
                <c:formatCode>#,##0</c:formatCode>
                <c:ptCount val="400"/>
                <c:pt idx="0">
                  <c:v>-7.6622792268741247E-2</c:v>
                </c:pt>
                <c:pt idx="1">
                  <c:v>-5.9450405494812619E-2</c:v>
                </c:pt>
                <c:pt idx="2">
                  <c:v>-5.9086503291670756E-2</c:v>
                </c:pt>
                <c:pt idx="3">
                  <c:v>-5.5014387486697069E-2</c:v>
                </c:pt>
                <c:pt idx="4">
                  <c:v>-5.4062532507678451E-2</c:v>
                </c:pt>
                <c:pt idx="5">
                  <c:v>-4.958809237188877E-2</c:v>
                </c:pt>
                <c:pt idx="6">
                  <c:v>-4.9152213804409595E-2</c:v>
                </c:pt>
                <c:pt idx="7">
                  <c:v>-4.8181171950250512E-2</c:v>
                </c:pt>
                <c:pt idx="8">
                  <c:v>-4.676081973654167E-2</c:v>
                </c:pt>
                <c:pt idx="9">
                  <c:v>-4.6681193960389056E-2</c:v>
                </c:pt>
                <c:pt idx="10">
                  <c:v>-4.5960406804878673E-2</c:v>
                </c:pt>
                <c:pt idx="11">
                  <c:v>-4.4220323910449721E-2</c:v>
                </c:pt>
                <c:pt idx="12">
                  <c:v>-4.3945856524181703E-2</c:v>
                </c:pt>
                <c:pt idx="13">
                  <c:v>-4.3848169934480374E-2</c:v>
                </c:pt>
                <c:pt idx="14">
                  <c:v>-4.2985598884039966E-2</c:v>
                </c:pt>
                <c:pt idx="15">
                  <c:v>-4.2152101345058757E-2</c:v>
                </c:pt>
                <c:pt idx="16">
                  <c:v>-4.0963744021635495E-2</c:v>
                </c:pt>
                <c:pt idx="17">
                  <c:v>-4.0645485169551243E-2</c:v>
                </c:pt>
                <c:pt idx="18">
                  <c:v>-4.0001005957056357E-2</c:v>
                </c:pt>
                <c:pt idx="19">
                  <c:v>-3.8889635825643865E-2</c:v>
                </c:pt>
                <c:pt idx="20">
                  <c:v>-3.8786203140827702E-2</c:v>
                </c:pt>
                <c:pt idx="21">
                  <c:v>-3.7034556456005507E-2</c:v>
                </c:pt>
                <c:pt idx="22">
                  <c:v>-3.6542238949286432E-2</c:v>
                </c:pt>
                <c:pt idx="23">
                  <c:v>-3.6383432993721598E-2</c:v>
                </c:pt>
                <c:pt idx="24">
                  <c:v>-3.4548582658936677E-2</c:v>
                </c:pt>
                <c:pt idx="25">
                  <c:v>-3.452787241765165E-2</c:v>
                </c:pt>
                <c:pt idx="26">
                  <c:v>-3.3709689239189711E-2</c:v>
                </c:pt>
                <c:pt idx="27">
                  <c:v>-3.3565153580347395E-2</c:v>
                </c:pt>
                <c:pt idx="28">
                  <c:v>-3.309694379009942E-2</c:v>
                </c:pt>
                <c:pt idx="29">
                  <c:v>-3.2972415684647816E-2</c:v>
                </c:pt>
                <c:pt idx="30">
                  <c:v>-3.2847986117272354E-2</c:v>
                </c:pt>
                <c:pt idx="31">
                  <c:v>-3.2434984656540156E-2</c:v>
                </c:pt>
                <c:pt idx="32">
                  <c:v>-3.2325416725526246E-2</c:v>
                </c:pt>
                <c:pt idx="33">
                  <c:v>-3.2107441159654471E-2</c:v>
                </c:pt>
                <c:pt idx="34">
                  <c:v>-3.2031533829865566E-2</c:v>
                </c:pt>
                <c:pt idx="35">
                  <c:v>-3.0974344773251339E-2</c:v>
                </c:pt>
                <c:pt idx="36">
                  <c:v>-3.0681501229927299E-2</c:v>
                </c:pt>
                <c:pt idx="37">
                  <c:v>-3.0187145243155022E-2</c:v>
                </c:pt>
                <c:pt idx="38">
                  <c:v>-3.0157218570164845E-2</c:v>
                </c:pt>
                <c:pt idx="39">
                  <c:v>-2.9771169844536427E-2</c:v>
                </c:pt>
                <c:pt idx="40">
                  <c:v>-2.9598899583162641E-2</c:v>
                </c:pt>
                <c:pt idx="41">
                  <c:v>-2.9043891973057345E-2</c:v>
                </c:pt>
                <c:pt idx="42">
                  <c:v>-2.9002695432590375E-2</c:v>
                </c:pt>
                <c:pt idx="43">
                  <c:v>-2.8619654742899847E-2</c:v>
                </c:pt>
                <c:pt idx="44">
                  <c:v>-2.8576776111370439E-2</c:v>
                </c:pt>
                <c:pt idx="45">
                  <c:v>-2.8216137664138774E-2</c:v>
                </c:pt>
                <c:pt idx="46">
                  <c:v>-2.8187674340846014E-2</c:v>
                </c:pt>
                <c:pt idx="47">
                  <c:v>-2.8103660996185775E-2</c:v>
                </c:pt>
                <c:pt idx="48">
                  <c:v>-2.796409471237582E-2</c:v>
                </c:pt>
                <c:pt idx="49">
                  <c:v>-2.7807394270029206E-2</c:v>
                </c:pt>
                <c:pt idx="50">
                  <c:v>-2.7420154922643381E-2</c:v>
                </c:pt>
                <c:pt idx="51">
                  <c:v>-2.7127857315584869E-2</c:v>
                </c:pt>
                <c:pt idx="52">
                  <c:v>-2.7102213271141373E-2</c:v>
                </c:pt>
                <c:pt idx="53">
                  <c:v>-2.6805726934910457E-2</c:v>
                </c:pt>
                <c:pt idx="54">
                  <c:v>-2.6675402705200746E-2</c:v>
                </c:pt>
                <c:pt idx="55">
                  <c:v>-2.6378435108999065E-2</c:v>
                </c:pt>
                <c:pt idx="56">
                  <c:v>-2.6285791039354578E-2</c:v>
                </c:pt>
                <c:pt idx="57">
                  <c:v>-2.59168450044025E-2</c:v>
                </c:pt>
                <c:pt idx="58">
                  <c:v>-2.5540865049548334E-2</c:v>
                </c:pt>
                <c:pt idx="59">
                  <c:v>-2.4623040716888367E-2</c:v>
                </c:pt>
                <c:pt idx="60">
                  <c:v>-2.376240464798629E-2</c:v>
                </c:pt>
                <c:pt idx="61">
                  <c:v>-2.3525664492588749E-2</c:v>
                </c:pt>
                <c:pt idx="62">
                  <c:v>-2.3257982759874896E-2</c:v>
                </c:pt>
                <c:pt idx="63">
                  <c:v>-2.315145544951247E-2</c:v>
                </c:pt>
                <c:pt idx="64">
                  <c:v>-2.2953961039523296E-2</c:v>
                </c:pt>
                <c:pt idx="65">
                  <c:v>-2.268315516040631E-2</c:v>
                </c:pt>
                <c:pt idx="66">
                  <c:v>-2.2555381559398402E-2</c:v>
                </c:pt>
                <c:pt idx="67">
                  <c:v>-2.2378096544104498E-2</c:v>
                </c:pt>
                <c:pt idx="68">
                  <c:v>-2.2121533715140362E-2</c:v>
                </c:pt>
                <c:pt idx="69">
                  <c:v>-2.157734892735852E-2</c:v>
                </c:pt>
                <c:pt idx="70">
                  <c:v>-2.1468705619681616E-2</c:v>
                </c:pt>
                <c:pt idx="71">
                  <c:v>-2.1223421150393218E-2</c:v>
                </c:pt>
                <c:pt idx="72">
                  <c:v>-2.0321875007056178E-2</c:v>
                </c:pt>
                <c:pt idx="73">
                  <c:v>-2.0262669876317752E-2</c:v>
                </c:pt>
                <c:pt idx="74">
                  <c:v>-2.0188142065419745E-2</c:v>
                </c:pt>
                <c:pt idx="75">
                  <c:v>-1.9780031065718795E-2</c:v>
                </c:pt>
                <c:pt idx="76">
                  <c:v>-1.9721419770800441E-2</c:v>
                </c:pt>
                <c:pt idx="77">
                  <c:v>-1.9459671375090082E-2</c:v>
                </c:pt>
                <c:pt idx="78">
                  <c:v>-1.9443886413485156E-2</c:v>
                </c:pt>
                <c:pt idx="79">
                  <c:v>-1.8629711318738362E-2</c:v>
                </c:pt>
                <c:pt idx="80">
                  <c:v>-1.8395101067749886E-2</c:v>
                </c:pt>
                <c:pt idx="81">
                  <c:v>-1.8302798877300575E-2</c:v>
                </c:pt>
                <c:pt idx="82">
                  <c:v>-1.8237933976019027E-2</c:v>
                </c:pt>
                <c:pt idx="83">
                  <c:v>-1.7564118882023028E-2</c:v>
                </c:pt>
                <c:pt idx="84">
                  <c:v>-1.7530907824876429E-2</c:v>
                </c:pt>
                <c:pt idx="85">
                  <c:v>-1.7464923748890193E-2</c:v>
                </c:pt>
                <c:pt idx="86">
                  <c:v>-1.7189745367839127E-2</c:v>
                </c:pt>
                <c:pt idx="87">
                  <c:v>-1.7078414978324297E-2</c:v>
                </c:pt>
                <c:pt idx="88">
                  <c:v>-1.7073672384400496E-2</c:v>
                </c:pt>
                <c:pt idx="89">
                  <c:v>-1.6974896982689724E-2</c:v>
                </c:pt>
                <c:pt idx="90">
                  <c:v>-1.6570470879980537E-2</c:v>
                </c:pt>
                <c:pt idx="91">
                  <c:v>-1.6535085366663704E-2</c:v>
                </c:pt>
                <c:pt idx="92">
                  <c:v>-1.6534029058612454E-2</c:v>
                </c:pt>
                <c:pt idx="93">
                  <c:v>-1.6444118017277853E-2</c:v>
                </c:pt>
                <c:pt idx="94">
                  <c:v>-1.5922370414466203E-2</c:v>
                </c:pt>
                <c:pt idx="95">
                  <c:v>-1.5879953949788472E-2</c:v>
                </c:pt>
                <c:pt idx="96">
                  <c:v>-1.5584110273718199E-2</c:v>
                </c:pt>
                <c:pt idx="97">
                  <c:v>-1.5401731137134167E-2</c:v>
                </c:pt>
                <c:pt idx="98">
                  <c:v>-1.5385515684935402E-2</c:v>
                </c:pt>
                <c:pt idx="99">
                  <c:v>-1.5379332115705635E-2</c:v>
                </c:pt>
                <c:pt idx="100">
                  <c:v>-1.5160430997278818E-2</c:v>
                </c:pt>
                <c:pt idx="101">
                  <c:v>-1.5069492204053514E-2</c:v>
                </c:pt>
                <c:pt idx="102">
                  <c:v>-1.4844799700637346E-2</c:v>
                </c:pt>
                <c:pt idx="103">
                  <c:v>-1.4785540182526535E-2</c:v>
                </c:pt>
                <c:pt idx="104">
                  <c:v>-1.4724884195147503E-2</c:v>
                </c:pt>
                <c:pt idx="105">
                  <c:v>-1.4643334621798232E-2</c:v>
                </c:pt>
                <c:pt idx="106">
                  <c:v>-1.463573633053894E-2</c:v>
                </c:pt>
                <c:pt idx="107">
                  <c:v>-1.4322837547913636E-2</c:v>
                </c:pt>
                <c:pt idx="108">
                  <c:v>-1.4216073492849812E-2</c:v>
                </c:pt>
                <c:pt idx="109">
                  <c:v>-1.4153836612595949E-2</c:v>
                </c:pt>
                <c:pt idx="110">
                  <c:v>-1.3983266927619198E-2</c:v>
                </c:pt>
                <c:pt idx="111">
                  <c:v>-1.3978993383404248E-2</c:v>
                </c:pt>
                <c:pt idx="112">
                  <c:v>-1.3814084246883462E-2</c:v>
                </c:pt>
                <c:pt idx="113">
                  <c:v>-1.3799074492915953E-2</c:v>
                </c:pt>
                <c:pt idx="114">
                  <c:v>-1.3683884276272096E-2</c:v>
                </c:pt>
                <c:pt idx="115">
                  <c:v>-1.3474565395334093E-2</c:v>
                </c:pt>
                <c:pt idx="116">
                  <c:v>-1.345051255273777E-2</c:v>
                </c:pt>
                <c:pt idx="117">
                  <c:v>-1.3434712554817541E-2</c:v>
                </c:pt>
                <c:pt idx="118">
                  <c:v>-1.3157597008532473E-2</c:v>
                </c:pt>
                <c:pt idx="119">
                  <c:v>-1.3152228647550945E-2</c:v>
                </c:pt>
                <c:pt idx="120">
                  <c:v>-1.2921505630102637E-2</c:v>
                </c:pt>
                <c:pt idx="121">
                  <c:v>-1.269429052070592E-2</c:v>
                </c:pt>
                <c:pt idx="122">
                  <c:v>-1.2556310907599899E-2</c:v>
                </c:pt>
                <c:pt idx="123">
                  <c:v>-1.2546967588860758E-2</c:v>
                </c:pt>
                <c:pt idx="124">
                  <c:v>-1.2268777421850841E-2</c:v>
                </c:pt>
                <c:pt idx="125">
                  <c:v>-1.2069829165471724E-2</c:v>
                </c:pt>
                <c:pt idx="126">
                  <c:v>-1.1853952077892638E-2</c:v>
                </c:pt>
                <c:pt idx="127">
                  <c:v>-1.1845738797307881E-2</c:v>
                </c:pt>
                <c:pt idx="128">
                  <c:v>-1.1672526702860786E-2</c:v>
                </c:pt>
                <c:pt idx="129">
                  <c:v>-1.1593526823338696E-2</c:v>
                </c:pt>
                <c:pt idx="130">
                  <c:v>-1.1428516769609098E-2</c:v>
                </c:pt>
                <c:pt idx="131">
                  <c:v>-1.1380570837659976E-2</c:v>
                </c:pt>
                <c:pt idx="132">
                  <c:v>-1.0918097076817013E-2</c:v>
                </c:pt>
                <c:pt idx="133">
                  <c:v>-1.0890577059282425E-2</c:v>
                </c:pt>
                <c:pt idx="134">
                  <c:v>-1.0712640447438027E-2</c:v>
                </c:pt>
                <c:pt idx="135">
                  <c:v>-1.0520825636966435E-2</c:v>
                </c:pt>
                <c:pt idx="136">
                  <c:v>-1.048208823737351E-2</c:v>
                </c:pt>
                <c:pt idx="137">
                  <c:v>-1.0471641021305267E-2</c:v>
                </c:pt>
                <c:pt idx="138">
                  <c:v>-1.0312513380774435E-2</c:v>
                </c:pt>
                <c:pt idx="139">
                  <c:v>-1.0254985006844297E-2</c:v>
                </c:pt>
                <c:pt idx="140">
                  <c:v>-1.0234157003497391E-2</c:v>
                </c:pt>
                <c:pt idx="141">
                  <c:v>-1.0132340949077445E-2</c:v>
                </c:pt>
                <c:pt idx="142">
                  <c:v>-9.9255094568191371E-3</c:v>
                </c:pt>
                <c:pt idx="143">
                  <c:v>-9.8458341268747862E-3</c:v>
                </c:pt>
                <c:pt idx="144">
                  <c:v>-9.5688687935426842E-3</c:v>
                </c:pt>
                <c:pt idx="145">
                  <c:v>-9.3086565453446291E-3</c:v>
                </c:pt>
                <c:pt idx="146">
                  <c:v>-9.2998502070504863E-3</c:v>
                </c:pt>
                <c:pt idx="147">
                  <c:v>-8.6201024032090956E-3</c:v>
                </c:pt>
                <c:pt idx="148">
                  <c:v>-8.3398625165795881E-3</c:v>
                </c:pt>
                <c:pt idx="149">
                  <c:v>-8.3357783080104664E-3</c:v>
                </c:pt>
                <c:pt idx="150">
                  <c:v>-8.1824290726419946E-3</c:v>
                </c:pt>
                <c:pt idx="151">
                  <c:v>-8.1441929177064054E-3</c:v>
                </c:pt>
                <c:pt idx="152">
                  <c:v>-8.0049968391371351E-3</c:v>
                </c:pt>
                <c:pt idx="153">
                  <c:v>-7.8503797907341077E-3</c:v>
                </c:pt>
                <c:pt idx="154">
                  <c:v>-7.5923219196323277E-3</c:v>
                </c:pt>
                <c:pt idx="155">
                  <c:v>-7.2959404041521569E-3</c:v>
                </c:pt>
                <c:pt idx="156">
                  <c:v>-7.1038848726188153E-3</c:v>
                </c:pt>
                <c:pt idx="157">
                  <c:v>-7.0398303868692835E-3</c:v>
                </c:pt>
                <c:pt idx="158">
                  <c:v>-6.8934049999442859E-3</c:v>
                </c:pt>
                <c:pt idx="159">
                  <c:v>-6.8416604132446324E-3</c:v>
                </c:pt>
                <c:pt idx="160">
                  <c:v>-6.6874102531597757E-3</c:v>
                </c:pt>
                <c:pt idx="161">
                  <c:v>-6.6664409877870145E-3</c:v>
                </c:pt>
                <c:pt idx="162">
                  <c:v>-6.6392181484640211E-3</c:v>
                </c:pt>
                <c:pt idx="163">
                  <c:v>-6.3600860631320977E-3</c:v>
                </c:pt>
                <c:pt idx="164">
                  <c:v>-5.6981548493160172E-3</c:v>
                </c:pt>
                <c:pt idx="165">
                  <c:v>-5.5678901835820582E-3</c:v>
                </c:pt>
                <c:pt idx="166">
                  <c:v>-5.3849462370725298E-3</c:v>
                </c:pt>
                <c:pt idx="167">
                  <c:v>-5.1942366913619864E-3</c:v>
                </c:pt>
                <c:pt idx="168">
                  <c:v>-5.0602498184422195E-3</c:v>
                </c:pt>
                <c:pt idx="169">
                  <c:v>-4.4721851738613871E-3</c:v>
                </c:pt>
                <c:pt idx="170">
                  <c:v>-4.4322849344693438E-3</c:v>
                </c:pt>
                <c:pt idx="171">
                  <c:v>-4.1642978851019752E-3</c:v>
                </c:pt>
                <c:pt idx="172">
                  <c:v>-4.1600760407138893E-3</c:v>
                </c:pt>
                <c:pt idx="173">
                  <c:v>-4.1280706129083189E-3</c:v>
                </c:pt>
                <c:pt idx="174">
                  <c:v>-3.997990145498731E-3</c:v>
                </c:pt>
                <c:pt idx="175">
                  <c:v>-3.7606914785928147E-3</c:v>
                </c:pt>
                <c:pt idx="176">
                  <c:v>-3.6785570292230396E-3</c:v>
                </c:pt>
                <c:pt idx="177">
                  <c:v>-3.531657317183301E-3</c:v>
                </c:pt>
                <c:pt idx="178">
                  <c:v>-3.3308190228042989E-3</c:v>
                </c:pt>
                <c:pt idx="179">
                  <c:v>-3.1890905080809162E-3</c:v>
                </c:pt>
                <c:pt idx="180">
                  <c:v>-3.170856507287434E-3</c:v>
                </c:pt>
                <c:pt idx="181">
                  <c:v>-3.1491995826882224E-3</c:v>
                </c:pt>
                <c:pt idx="182">
                  <c:v>-3.0416715504459901E-3</c:v>
                </c:pt>
                <c:pt idx="183">
                  <c:v>-2.9314735375867151E-3</c:v>
                </c:pt>
                <c:pt idx="184">
                  <c:v>-2.8505357283516997E-3</c:v>
                </c:pt>
                <c:pt idx="185">
                  <c:v>-2.7729218217573681E-3</c:v>
                </c:pt>
                <c:pt idx="186">
                  <c:v>-2.5968376068454813E-3</c:v>
                </c:pt>
                <c:pt idx="187">
                  <c:v>-2.5942153009221869E-3</c:v>
                </c:pt>
                <c:pt idx="188">
                  <c:v>-2.5361839279196552E-3</c:v>
                </c:pt>
                <c:pt idx="189">
                  <c:v>-2.3460777279580292E-3</c:v>
                </c:pt>
                <c:pt idx="190">
                  <c:v>-2.27631362226699E-3</c:v>
                </c:pt>
                <c:pt idx="191">
                  <c:v>-2.158464915752667E-3</c:v>
                </c:pt>
                <c:pt idx="192">
                  <c:v>-1.926806088058175E-3</c:v>
                </c:pt>
                <c:pt idx="193">
                  <c:v>-1.6946036721927626E-3</c:v>
                </c:pt>
                <c:pt idx="194">
                  <c:v>-1.559651613296742E-3</c:v>
                </c:pt>
                <c:pt idx="195">
                  <c:v>-1.5382483866619445E-3</c:v>
                </c:pt>
                <c:pt idx="196">
                  <c:v>-1.3901540008731672E-3</c:v>
                </c:pt>
                <c:pt idx="197">
                  <c:v>-1.2866986962887239E-3</c:v>
                </c:pt>
                <c:pt idx="198">
                  <c:v>-1.1128462617651103E-3</c:v>
                </c:pt>
                <c:pt idx="199">
                  <c:v>-1.1008381366994779E-3</c:v>
                </c:pt>
                <c:pt idx="200">
                  <c:v>-9.7133618130884614E-4</c:v>
                </c:pt>
                <c:pt idx="201">
                  <c:v>-9.5320290387768125E-4</c:v>
                </c:pt>
                <c:pt idx="202">
                  <c:v>-7.0269890013352487E-4</c:v>
                </c:pt>
                <c:pt idx="203">
                  <c:v>-4.2855722978263344E-4</c:v>
                </c:pt>
                <c:pt idx="204">
                  <c:v>-2.97324364639584E-4</c:v>
                </c:pt>
                <c:pt idx="205">
                  <c:v>-2.8244448570591274E-4</c:v>
                </c:pt>
                <c:pt idx="206">
                  <c:v>-2.7163534000962386E-4</c:v>
                </c:pt>
                <c:pt idx="207">
                  <c:v>1.4435878689877946E-4</c:v>
                </c:pt>
                <c:pt idx="208">
                  <c:v>1.7368745037371625E-4</c:v>
                </c:pt>
                <c:pt idx="209">
                  <c:v>2.5725204175186533E-4</c:v>
                </c:pt>
                <c:pt idx="210">
                  <c:v>2.8466928388515278E-4</c:v>
                </c:pt>
                <c:pt idx="211">
                  <c:v>2.9677384727166967E-4</c:v>
                </c:pt>
                <c:pt idx="212">
                  <c:v>4.8805212441438428E-4</c:v>
                </c:pt>
                <c:pt idx="213">
                  <c:v>5.4130262154750142E-4</c:v>
                </c:pt>
                <c:pt idx="214">
                  <c:v>6.6609489136748579E-4</c:v>
                </c:pt>
                <c:pt idx="215">
                  <c:v>7.9654297520859174E-4</c:v>
                </c:pt>
                <c:pt idx="216">
                  <c:v>8.0285531690260648E-4</c:v>
                </c:pt>
                <c:pt idx="217">
                  <c:v>8.1268303508585937E-4</c:v>
                </c:pt>
                <c:pt idx="218">
                  <c:v>1.3092443657387598E-3</c:v>
                </c:pt>
                <c:pt idx="219">
                  <c:v>1.7167509915072543E-3</c:v>
                </c:pt>
                <c:pt idx="220">
                  <c:v>1.7330148166805337E-3</c:v>
                </c:pt>
                <c:pt idx="221">
                  <c:v>2.0639699819120505E-3</c:v>
                </c:pt>
                <c:pt idx="222">
                  <c:v>2.1087525755791869E-3</c:v>
                </c:pt>
                <c:pt idx="223">
                  <c:v>2.4794536133874168E-3</c:v>
                </c:pt>
                <c:pt idx="224">
                  <c:v>2.5277669730974228E-3</c:v>
                </c:pt>
                <c:pt idx="225">
                  <c:v>2.9102764294561823E-3</c:v>
                </c:pt>
                <c:pt idx="226">
                  <c:v>2.9688654841928397E-3</c:v>
                </c:pt>
                <c:pt idx="227">
                  <c:v>3.0560580005902782E-3</c:v>
                </c:pt>
                <c:pt idx="228">
                  <c:v>3.1964555681682771E-3</c:v>
                </c:pt>
                <c:pt idx="229">
                  <c:v>3.2597399533276228E-3</c:v>
                </c:pt>
                <c:pt idx="230">
                  <c:v>3.350123360717161E-3</c:v>
                </c:pt>
                <c:pt idx="231">
                  <c:v>3.4078824559573562E-3</c:v>
                </c:pt>
                <c:pt idx="232">
                  <c:v>3.5144235146851166E-3</c:v>
                </c:pt>
                <c:pt idx="233">
                  <c:v>3.8142334378366005E-3</c:v>
                </c:pt>
                <c:pt idx="234">
                  <c:v>3.8902457669216517E-3</c:v>
                </c:pt>
                <c:pt idx="235">
                  <c:v>4.0847560857399934E-3</c:v>
                </c:pt>
                <c:pt idx="236">
                  <c:v>4.2566407945368034E-3</c:v>
                </c:pt>
                <c:pt idx="237">
                  <c:v>4.2968333323130103E-3</c:v>
                </c:pt>
                <c:pt idx="238">
                  <c:v>4.6765689169625535E-3</c:v>
                </c:pt>
                <c:pt idx="239">
                  <c:v>5.2001373246139959E-3</c:v>
                </c:pt>
                <c:pt idx="240">
                  <c:v>5.2120301929736712E-3</c:v>
                </c:pt>
                <c:pt idx="241">
                  <c:v>5.4946133124078589E-3</c:v>
                </c:pt>
                <c:pt idx="242">
                  <c:v>5.6454311082889674E-3</c:v>
                </c:pt>
                <c:pt idx="243">
                  <c:v>5.9527139796262674E-3</c:v>
                </c:pt>
                <c:pt idx="244">
                  <c:v>6.0793835043135847E-3</c:v>
                </c:pt>
                <c:pt idx="245">
                  <c:v>6.1280401175856092E-3</c:v>
                </c:pt>
                <c:pt idx="246">
                  <c:v>6.2814703237776826E-3</c:v>
                </c:pt>
                <c:pt idx="247">
                  <c:v>6.425209788682551E-3</c:v>
                </c:pt>
                <c:pt idx="248">
                  <c:v>6.5783457972112824E-3</c:v>
                </c:pt>
                <c:pt idx="249">
                  <c:v>6.8124600177483785E-3</c:v>
                </c:pt>
                <c:pt idx="250">
                  <c:v>6.821212623879358E-3</c:v>
                </c:pt>
                <c:pt idx="251">
                  <c:v>6.8421801645279778E-3</c:v>
                </c:pt>
                <c:pt idx="252">
                  <c:v>6.9639208712286571E-3</c:v>
                </c:pt>
                <c:pt idx="253">
                  <c:v>7.0552273142767685E-3</c:v>
                </c:pt>
                <c:pt idx="254">
                  <c:v>7.2616400234561951E-3</c:v>
                </c:pt>
                <c:pt idx="255">
                  <c:v>7.2887254992850536E-3</c:v>
                </c:pt>
                <c:pt idx="256">
                  <c:v>7.3956088251196928E-3</c:v>
                </c:pt>
                <c:pt idx="257">
                  <c:v>7.4738593126391084E-3</c:v>
                </c:pt>
                <c:pt idx="258">
                  <c:v>7.5390550979070881E-3</c:v>
                </c:pt>
                <c:pt idx="259">
                  <c:v>7.5666838675887416E-3</c:v>
                </c:pt>
                <c:pt idx="260">
                  <c:v>7.6868264054585911E-3</c:v>
                </c:pt>
                <c:pt idx="261">
                  <c:v>7.7178031734308483E-3</c:v>
                </c:pt>
                <c:pt idx="262">
                  <c:v>8.1982844227508345E-3</c:v>
                </c:pt>
                <c:pt idx="263">
                  <c:v>9.1264714075407483E-3</c:v>
                </c:pt>
                <c:pt idx="264">
                  <c:v>9.1888841537444144E-3</c:v>
                </c:pt>
                <c:pt idx="265">
                  <c:v>9.4049929081152506E-3</c:v>
                </c:pt>
                <c:pt idx="266">
                  <c:v>9.5174117648344492E-3</c:v>
                </c:pt>
                <c:pt idx="267">
                  <c:v>9.6555721435420683E-3</c:v>
                </c:pt>
                <c:pt idx="268">
                  <c:v>9.8125743212316152E-3</c:v>
                </c:pt>
                <c:pt idx="269">
                  <c:v>1.0033813468968589E-2</c:v>
                </c:pt>
                <c:pt idx="270">
                  <c:v>1.00641681143947E-2</c:v>
                </c:pt>
                <c:pt idx="271">
                  <c:v>1.0231796464869269E-2</c:v>
                </c:pt>
                <c:pt idx="272">
                  <c:v>1.0258899921212095E-2</c:v>
                </c:pt>
                <c:pt idx="273">
                  <c:v>1.0321248670299932E-2</c:v>
                </c:pt>
                <c:pt idx="274">
                  <c:v>1.0544605685004482E-2</c:v>
                </c:pt>
                <c:pt idx="275">
                  <c:v>1.0740150892646572E-2</c:v>
                </c:pt>
                <c:pt idx="276">
                  <c:v>1.0761685466845528E-2</c:v>
                </c:pt>
                <c:pt idx="277">
                  <c:v>1.0849223087286308E-2</c:v>
                </c:pt>
                <c:pt idx="278">
                  <c:v>1.1130553685465339E-2</c:v>
                </c:pt>
                <c:pt idx="279">
                  <c:v>1.1223165438458471E-2</c:v>
                </c:pt>
                <c:pt idx="280">
                  <c:v>1.1324664244587668E-2</c:v>
                </c:pt>
                <c:pt idx="281">
                  <c:v>1.1359738813752296E-2</c:v>
                </c:pt>
                <c:pt idx="282">
                  <c:v>1.1781538453630391E-2</c:v>
                </c:pt>
                <c:pt idx="283">
                  <c:v>1.1845303888573078E-2</c:v>
                </c:pt>
                <c:pt idx="284">
                  <c:v>1.190445388049266E-2</c:v>
                </c:pt>
                <c:pt idx="285">
                  <c:v>1.1918727901210957E-2</c:v>
                </c:pt>
                <c:pt idx="286">
                  <c:v>1.2038333571471993E-2</c:v>
                </c:pt>
                <c:pt idx="287">
                  <c:v>1.2063996120540876E-2</c:v>
                </c:pt>
                <c:pt idx="288">
                  <c:v>1.2316798995335887E-2</c:v>
                </c:pt>
                <c:pt idx="289">
                  <c:v>1.2401784070737776E-2</c:v>
                </c:pt>
                <c:pt idx="290">
                  <c:v>1.2699201984168518E-2</c:v>
                </c:pt>
                <c:pt idx="291">
                  <c:v>1.2709919602285957E-2</c:v>
                </c:pt>
                <c:pt idx="292">
                  <c:v>1.2821456938338249E-2</c:v>
                </c:pt>
                <c:pt idx="293">
                  <c:v>1.3033272955508934E-2</c:v>
                </c:pt>
                <c:pt idx="294">
                  <c:v>1.3258076957037179E-2</c:v>
                </c:pt>
                <c:pt idx="295">
                  <c:v>1.3786676338694903E-2</c:v>
                </c:pt>
                <c:pt idx="296">
                  <c:v>1.3787567430899372E-2</c:v>
                </c:pt>
                <c:pt idx="297">
                  <c:v>1.3810685634341624E-2</c:v>
                </c:pt>
                <c:pt idx="298">
                  <c:v>1.437308223792666E-2</c:v>
                </c:pt>
                <c:pt idx="299">
                  <c:v>1.4496229993504084E-2</c:v>
                </c:pt>
                <c:pt idx="300">
                  <c:v>1.4612836777573968E-2</c:v>
                </c:pt>
                <c:pt idx="301">
                  <c:v>1.473033541292601E-2</c:v>
                </c:pt>
                <c:pt idx="302">
                  <c:v>1.4757369223488803E-2</c:v>
                </c:pt>
                <c:pt idx="303">
                  <c:v>1.5337547842684263E-2</c:v>
                </c:pt>
                <c:pt idx="304">
                  <c:v>1.545168629972693E-2</c:v>
                </c:pt>
                <c:pt idx="305">
                  <c:v>1.5503782052508353E-2</c:v>
                </c:pt>
                <c:pt idx="306">
                  <c:v>1.5805962981591648E-2</c:v>
                </c:pt>
                <c:pt idx="307">
                  <c:v>1.5938912805462113E-2</c:v>
                </c:pt>
                <c:pt idx="308">
                  <c:v>1.7124083534658663E-2</c:v>
                </c:pt>
                <c:pt idx="309">
                  <c:v>1.7233394103685074E-2</c:v>
                </c:pt>
                <c:pt idx="310">
                  <c:v>1.7645964467954744E-2</c:v>
                </c:pt>
                <c:pt idx="311">
                  <c:v>1.7917036824345089E-2</c:v>
                </c:pt>
                <c:pt idx="312">
                  <c:v>1.8134918385271259E-2</c:v>
                </c:pt>
                <c:pt idx="313">
                  <c:v>1.8139204676382192E-2</c:v>
                </c:pt>
                <c:pt idx="314">
                  <c:v>1.8156528699482477E-2</c:v>
                </c:pt>
                <c:pt idx="315">
                  <c:v>1.8249192001703829E-2</c:v>
                </c:pt>
                <c:pt idx="316">
                  <c:v>1.8517916465551121E-2</c:v>
                </c:pt>
                <c:pt idx="317">
                  <c:v>1.8709616183821609E-2</c:v>
                </c:pt>
                <c:pt idx="318">
                  <c:v>1.9429858774279385E-2</c:v>
                </c:pt>
                <c:pt idx="319">
                  <c:v>2.0381206517528172E-2</c:v>
                </c:pt>
                <c:pt idx="320">
                  <c:v>2.1173819352818368E-2</c:v>
                </c:pt>
                <c:pt idx="321">
                  <c:v>2.1376809080675185E-2</c:v>
                </c:pt>
                <c:pt idx="322">
                  <c:v>2.1947957838710952E-2</c:v>
                </c:pt>
                <c:pt idx="323">
                  <c:v>2.2709815304384984E-2</c:v>
                </c:pt>
                <c:pt idx="324">
                  <c:v>2.2710305491488558E-2</c:v>
                </c:pt>
                <c:pt idx="325">
                  <c:v>2.3176721560646207E-2</c:v>
                </c:pt>
                <c:pt idx="326">
                  <c:v>2.3181850639879542E-2</c:v>
                </c:pt>
                <c:pt idx="327">
                  <c:v>2.3587944137176686E-2</c:v>
                </c:pt>
                <c:pt idx="328">
                  <c:v>2.3590644739496014E-2</c:v>
                </c:pt>
                <c:pt idx="329">
                  <c:v>2.374276722416746E-2</c:v>
                </c:pt>
                <c:pt idx="330">
                  <c:v>2.3810335887022083E-2</c:v>
                </c:pt>
                <c:pt idx="331">
                  <c:v>2.3840382197253263E-2</c:v>
                </c:pt>
                <c:pt idx="332">
                  <c:v>2.3989638412468928E-2</c:v>
                </c:pt>
                <c:pt idx="333">
                  <c:v>2.4066440915798459E-2</c:v>
                </c:pt>
                <c:pt idx="334">
                  <c:v>2.4416953340202774E-2</c:v>
                </c:pt>
                <c:pt idx="335">
                  <c:v>2.4786791312027656E-2</c:v>
                </c:pt>
                <c:pt idx="336">
                  <c:v>2.5358940553242171E-2</c:v>
                </c:pt>
                <c:pt idx="337">
                  <c:v>2.5577665031380814E-2</c:v>
                </c:pt>
                <c:pt idx="338">
                  <c:v>2.5666914473994495E-2</c:v>
                </c:pt>
                <c:pt idx="339">
                  <c:v>2.5931580528627318E-2</c:v>
                </c:pt>
                <c:pt idx="340">
                  <c:v>2.633040398237485E-2</c:v>
                </c:pt>
                <c:pt idx="341">
                  <c:v>2.6604997742211589E-2</c:v>
                </c:pt>
                <c:pt idx="342">
                  <c:v>2.6907320790547917E-2</c:v>
                </c:pt>
                <c:pt idx="343">
                  <c:v>2.7124264540712151E-2</c:v>
                </c:pt>
                <c:pt idx="344">
                  <c:v>2.7133379440177574E-2</c:v>
                </c:pt>
                <c:pt idx="345">
                  <c:v>2.7209116304729886E-2</c:v>
                </c:pt>
                <c:pt idx="346">
                  <c:v>2.7246134378723808E-2</c:v>
                </c:pt>
                <c:pt idx="347">
                  <c:v>2.7275569335209582E-2</c:v>
                </c:pt>
                <c:pt idx="348">
                  <c:v>2.7502817408807445E-2</c:v>
                </c:pt>
                <c:pt idx="349">
                  <c:v>2.7655853052434232E-2</c:v>
                </c:pt>
                <c:pt idx="350">
                  <c:v>2.7713598890358737E-2</c:v>
                </c:pt>
                <c:pt idx="351">
                  <c:v>2.7942829179380624E-2</c:v>
                </c:pt>
                <c:pt idx="352">
                  <c:v>2.8230902698489713E-2</c:v>
                </c:pt>
                <c:pt idx="353">
                  <c:v>2.8248973501676433E-2</c:v>
                </c:pt>
                <c:pt idx="354">
                  <c:v>2.8572352085642017E-2</c:v>
                </c:pt>
                <c:pt idx="355">
                  <c:v>2.9138732498275033E-2</c:v>
                </c:pt>
                <c:pt idx="356">
                  <c:v>2.9385020087536962E-2</c:v>
                </c:pt>
                <c:pt idx="357">
                  <c:v>2.9408704020687848E-2</c:v>
                </c:pt>
                <c:pt idx="358">
                  <c:v>2.9678003657570784E-2</c:v>
                </c:pt>
                <c:pt idx="359">
                  <c:v>2.9717602625233708E-2</c:v>
                </c:pt>
                <c:pt idx="360">
                  <c:v>2.9888112624888663E-2</c:v>
                </c:pt>
                <c:pt idx="361">
                  <c:v>3.1588624222600448E-2</c:v>
                </c:pt>
                <c:pt idx="362">
                  <c:v>3.1594203730523684E-2</c:v>
                </c:pt>
                <c:pt idx="363">
                  <c:v>3.1630599150536565E-2</c:v>
                </c:pt>
                <c:pt idx="364">
                  <c:v>3.1739434600332128E-2</c:v>
                </c:pt>
                <c:pt idx="365">
                  <c:v>3.1919443035774986E-2</c:v>
                </c:pt>
                <c:pt idx="366">
                  <c:v>3.2646233668884861E-2</c:v>
                </c:pt>
                <c:pt idx="367">
                  <c:v>3.3044000752625813E-2</c:v>
                </c:pt>
                <c:pt idx="368">
                  <c:v>3.3456605368539449E-2</c:v>
                </c:pt>
                <c:pt idx="369">
                  <c:v>3.3897443937228822E-2</c:v>
                </c:pt>
                <c:pt idx="370">
                  <c:v>3.4018414726331159E-2</c:v>
                </c:pt>
                <c:pt idx="371">
                  <c:v>3.4169944693979826E-2</c:v>
                </c:pt>
                <c:pt idx="372">
                  <c:v>3.448470810878268E-2</c:v>
                </c:pt>
                <c:pt idx="373">
                  <c:v>3.5835354750872961E-2</c:v>
                </c:pt>
                <c:pt idx="374">
                  <c:v>3.6346581069097272E-2</c:v>
                </c:pt>
                <c:pt idx="375">
                  <c:v>3.664903223197058E-2</c:v>
                </c:pt>
                <c:pt idx="376">
                  <c:v>3.6985522644919389E-2</c:v>
                </c:pt>
                <c:pt idx="377">
                  <c:v>3.7136975454927779E-2</c:v>
                </c:pt>
                <c:pt idx="378">
                  <c:v>3.7373426003577404E-2</c:v>
                </c:pt>
                <c:pt idx="379">
                  <c:v>3.767826384694084E-2</c:v>
                </c:pt>
                <c:pt idx="380">
                  <c:v>3.7896453074158121E-2</c:v>
                </c:pt>
                <c:pt idx="381">
                  <c:v>3.8098702433909448E-2</c:v>
                </c:pt>
                <c:pt idx="382">
                  <c:v>3.9270849272447839E-2</c:v>
                </c:pt>
                <c:pt idx="383">
                  <c:v>4.184022794133524E-2</c:v>
                </c:pt>
                <c:pt idx="384">
                  <c:v>4.4478240170060523E-2</c:v>
                </c:pt>
                <c:pt idx="385">
                  <c:v>4.5891161547034987E-2</c:v>
                </c:pt>
                <c:pt idx="386">
                  <c:v>4.6191640129144673E-2</c:v>
                </c:pt>
                <c:pt idx="387">
                  <c:v>4.6492235929393111E-2</c:v>
                </c:pt>
                <c:pt idx="388">
                  <c:v>4.7157654688157358E-2</c:v>
                </c:pt>
                <c:pt idx="389">
                  <c:v>4.913313442617584E-2</c:v>
                </c:pt>
                <c:pt idx="390">
                  <c:v>4.9593139612293946E-2</c:v>
                </c:pt>
                <c:pt idx="391">
                  <c:v>5.0648498420867494E-2</c:v>
                </c:pt>
                <c:pt idx="392">
                  <c:v>5.12307209759153E-2</c:v>
                </c:pt>
                <c:pt idx="393">
                  <c:v>6.1198512718033005E-2</c:v>
                </c:pt>
                <c:pt idx="394">
                  <c:v>6.1441073159516524E-2</c:v>
                </c:pt>
                <c:pt idx="395">
                  <c:v>6.2340914435986772E-2</c:v>
                </c:pt>
                <c:pt idx="396">
                  <c:v>6.4806798801012366E-2</c:v>
                </c:pt>
                <c:pt idx="397">
                  <c:v>6.7418233015835494E-2</c:v>
                </c:pt>
                <c:pt idx="398">
                  <c:v>7.2998694958663846E-2</c:v>
                </c:pt>
                <c:pt idx="399">
                  <c:v>7.6537214956606814E-2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2-4DD2-9006-7CA2900A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68032"/>
        <c:axId val="491666392"/>
      </c:scatterChart>
      <c:valAx>
        <c:axId val="4916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Quantile standard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666392"/>
        <c:crosses val="autoZero"/>
        <c:crossBetween val="midCat"/>
      </c:valAx>
      <c:valAx>
        <c:axId val="4916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Quantile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6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IIDness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64928486149176"/>
          <c:y val="0.17171296296296296"/>
          <c:w val="0.70156929278867752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Experiment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'2kr Factorial'!$AH$45:$AH$94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'2kr Factorial'!$BQ$7:$DN$7</c:f>
              <c:numCache>
                <c:formatCode>#,##0</c:formatCode>
                <c:ptCount val="50"/>
                <c:pt idx="0">
                  <c:v>1.7330148166805337E-3</c:v>
                </c:pt>
                <c:pt idx="1">
                  <c:v>9.6555721435420683E-3</c:v>
                </c:pt>
                <c:pt idx="2">
                  <c:v>1.2038333571471993E-2</c:v>
                </c:pt>
                <c:pt idx="3">
                  <c:v>4.8805212441438428E-4</c:v>
                </c:pt>
                <c:pt idx="4">
                  <c:v>-2.8576776111370439E-2</c:v>
                </c:pt>
                <c:pt idx="5">
                  <c:v>1.2821456938338249E-2</c:v>
                </c:pt>
                <c:pt idx="6">
                  <c:v>-8.1441929177064054E-3</c:v>
                </c:pt>
                <c:pt idx="7">
                  <c:v>-1.8395101067749886E-2</c:v>
                </c:pt>
                <c:pt idx="8">
                  <c:v>-2.8187674340846014E-2</c:v>
                </c:pt>
                <c:pt idx="9">
                  <c:v>6.9639208712286571E-3</c:v>
                </c:pt>
                <c:pt idx="10">
                  <c:v>5.4946133124078589E-3</c:v>
                </c:pt>
                <c:pt idx="11">
                  <c:v>-7.0269890013352487E-4</c:v>
                </c:pt>
                <c:pt idx="12">
                  <c:v>6.8124600177483785E-3</c:v>
                </c:pt>
                <c:pt idx="13">
                  <c:v>1.545168629972693E-2</c:v>
                </c:pt>
                <c:pt idx="14">
                  <c:v>1.7368745037371625E-4</c:v>
                </c:pt>
                <c:pt idx="15">
                  <c:v>2.3587944137176686E-2</c:v>
                </c:pt>
                <c:pt idx="16">
                  <c:v>7.6868264054585911E-3</c:v>
                </c:pt>
                <c:pt idx="17">
                  <c:v>6.0793835043135847E-3</c:v>
                </c:pt>
                <c:pt idx="18">
                  <c:v>2.1087525755791869E-3</c:v>
                </c:pt>
                <c:pt idx="19">
                  <c:v>1.4496229993504084E-2</c:v>
                </c:pt>
                <c:pt idx="20">
                  <c:v>1.1918727901210957E-2</c:v>
                </c:pt>
                <c:pt idx="21">
                  <c:v>8.1268303508585937E-4</c:v>
                </c:pt>
                <c:pt idx="22">
                  <c:v>-4.1642978851019752E-3</c:v>
                </c:pt>
                <c:pt idx="23">
                  <c:v>5.4130262154750142E-4</c:v>
                </c:pt>
                <c:pt idx="24">
                  <c:v>5.2120301929736712E-3</c:v>
                </c:pt>
                <c:pt idx="25">
                  <c:v>2.5277669730974228E-3</c:v>
                </c:pt>
                <c:pt idx="26">
                  <c:v>7.7178031734308483E-3</c:v>
                </c:pt>
                <c:pt idx="27">
                  <c:v>-1.4844799700637346E-2</c:v>
                </c:pt>
                <c:pt idx="28">
                  <c:v>-4.6681193960389056E-2</c:v>
                </c:pt>
                <c:pt idx="29">
                  <c:v>-2.4623040716888367E-2</c:v>
                </c:pt>
                <c:pt idx="30">
                  <c:v>-1.0234157003497391E-2</c:v>
                </c:pt>
                <c:pt idx="31">
                  <c:v>4.6765689169625535E-3</c:v>
                </c:pt>
                <c:pt idx="32">
                  <c:v>1.8709616183821609E-2</c:v>
                </c:pt>
                <c:pt idx="33">
                  <c:v>-4.4721851738613871E-3</c:v>
                </c:pt>
                <c:pt idx="34">
                  <c:v>-2.1468705619681616E-2</c:v>
                </c:pt>
                <c:pt idx="35">
                  <c:v>1.0849223087286308E-2</c:v>
                </c:pt>
                <c:pt idx="36">
                  <c:v>-1.2268777421850841E-2</c:v>
                </c:pt>
                <c:pt idx="37">
                  <c:v>-2.7807394270029206E-2</c:v>
                </c:pt>
                <c:pt idx="38">
                  <c:v>-2.3460777279580292E-3</c:v>
                </c:pt>
                <c:pt idx="39">
                  <c:v>1.7124083534658663E-2</c:v>
                </c:pt>
                <c:pt idx="40">
                  <c:v>1.0231796464869269E-2</c:v>
                </c:pt>
                <c:pt idx="41">
                  <c:v>-1.559651613296742E-3</c:v>
                </c:pt>
                <c:pt idx="42">
                  <c:v>7.5666838675887416E-3</c:v>
                </c:pt>
                <c:pt idx="43">
                  <c:v>2.9385020087536962E-2</c:v>
                </c:pt>
                <c:pt idx="44">
                  <c:v>-1.3152228647550945E-2</c:v>
                </c:pt>
                <c:pt idx="45">
                  <c:v>2.3810335887022083E-2</c:v>
                </c:pt>
                <c:pt idx="46">
                  <c:v>3.9270849272447839E-2</c:v>
                </c:pt>
                <c:pt idx="47">
                  <c:v>-1.5379332115705635E-2</c:v>
                </c:pt>
                <c:pt idx="48">
                  <c:v>-1.0254985006844297E-2</c:v>
                </c:pt>
                <c:pt idx="49">
                  <c:v>-2.268315516040631E-2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0-4504-BC90-7EC017566DF6}"/>
            </c:ext>
          </c:extLst>
        </c:ser>
        <c:ser>
          <c:idx val="1"/>
          <c:order val="1"/>
          <c:tx>
            <c:v>Experiment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'2kr Factorial'!$AH$45:$AH$94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'2kr Factorial'!$BQ$8:$DN$8</c:f>
              <c:numCache>
                <c:formatCode>#,##0</c:formatCode>
                <c:ptCount val="50"/>
                <c:pt idx="0">
                  <c:v>-1.7564118882023028E-2</c:v>
                </c:pt>
                <c:pt idx="1">
                  <c:v>-2.0188142065419745E-2</c:v>
                </c:pt>
                <c:pt idx="2">
                  <c:v>2.8466928388515278E-4</c:v>
                </c:pt>
                <c:pt idx="3">
                  <c:v>2.3590644739496014E-2</c:v>
                </c:pt>
                <c:pt idx="4">
                  <c:v>-2.7102213271141373E-2</c:v>
                </c:pt>
                <c:pt idx="5">
                  <c:v>3.1964555681682771E-3</c:v>
                </c:pt>
                <c:pt idx="6">
                  <c:v>-9.8458341268747862E-3</c:v>
                </c:pt>
                <c:pt idx="7">
                  <c:v>-2.5361839279196552E-3</c:v>
                </c:pt>
                <c:pt idx="8">
                  <c:v>-7.2959404041521569E-3</c:v>
                </c:pt>
                <c:pt idx="9">
                  <c:v>3.2597399533276228E-3</c:v>
                </c:pt>
                <c:pt idx="10">
                  <c:v>7.4738593126391084E-3</c:v>
                </c:pt>
                <c:pt idx="11">
                  <c:v>-6.8934049999442859E-3</c:v>
                </c:pt>
                <c:pt idx="12">
                  <c:v>1.2063996120540876E-2</c:v>
                </c:pt>
                <c:pt idx="13">
                  <c:v>1.1324664244587668E-2</c:v>
                </c:pt>
                <c:pt idx="14">
                  <c:v>-1.4724884195147503E-2</c:v>
                </c:pt>
                <c:pt idx="15">
                  <c:v>1.1781538453630391E-2</c:v>
                </c:pt>
                <c:pt idx="16">
                  <c:v>-1.1853952077892638E-2</c:v>
                </c:pt>
                <c:pt idx="17">
                  <c:v>3.1594203730523684E-2</c:v>
                </c:pt>
                <c:pt idx="18">
                  <c:v>1.0033813468968589E-2</c:v>
                </c:pt>
                <c:pt idx="19">
                  <c:v>-1.3814084246883462E-2</c:v>
                </c:pt>
                <c:pt idx="20">
                  <c:v>-3.1890905080809162E-3</c:v>
                </c:pt>
                <c:pt idx="21">
                  <c:v>1.0544605685004482E-2</c:v>
                </c:pt>
                <c:pt idx="22">
                  <c:v>-6.6664409877870145E-3</c:v>
                </c:pt>
                <c:pt idx="23">
                  <c:v>-1.3799074492915953E-2</c:v>
                </c:pt>
                <c:pt idx="24">
                  <c:v>1.2709919602285957E-2</c:v>
                </c:pt>
                <c:pt idx="25">
                  <c:v>1.0761685466845528E-2</c:v>
                </c:pt>
                <c:pt idx="26">
                  <c:v>-1.1593526823338696E-2</c:v>
                </c:pt>
                <c:pt idx="27">
                  <c:v>-1.0312513380774435E-2</c:v>
                </c:pt>
                <c:pt idx="28">
                  <c:v>-8.3398625165795881E-3</c:v>
                </c:pt>
                <c:pt idx="29">
                  <c:v>-3.2847986117272354E-2</c:v>
                </c:pt>
                <c:pt idx="30">
                  <c:v>-1.5382483866619445E-3</c:v>
                </c:pt>
                <c:pt idx="31">
                  <c:v>3.1588624222600448E-2</c:v>
                </c:pt>
                <c:pt idx="32">
                  <c:v>6.2814703237776826E-3</c:v>
                </c:pt>
                <c:pt idx="33">
                  <c:v>3.4078824559573562E-3</c:v>
                </c:pt>
                <c:pt idx="34">
                  <c:v>-2.9002695432590375E-2</c:v>
                </c:pt>
                <c:pt idx="35">
                  <c:v>1.2699201984168518E-2</c:v>
                </c:pt>
                <c:pt idx="36">
                  <c:v>-2.5968376068454813E-3</c:v>
                </c:pt>
                <c:pt idx="37">
                  <c:v>-1.0918097076817013E-2</c:v>
                </c:pt>
                <c:pt idx="38">
                  <c:v>2.7246134378723808E-2</c:v>
                </c:pt>
                <c:pt idx="39">
                  <c:v>2.8248973501676433E-2</c:v>
                </c:pt>
                <c:pt idx="40">
                  <c:v>5.9527139796262674E-3</c:v>
                </c:pt>
                <c:pt idx="41">
                  <c:v>-3.7606914785928147E-3</c:v>
                </c:pt>
                <c:pt idx="42">
                  <c:v>-1.2546967588860758E-2</c:v>
                </c:pt>
                <c:pt idx="43">
                  <c:v>3.6346581069097272E-2</c:v>
                </c:pt>
                <c:pt idx="44">
                  <c:v>2.7713598890358737E-2</c:v>
                </c:pt>
                <c:pt idx="45">
                  <c:v>-9.9255094568191371E-3</c:v>
                </c:pt>
                <c:pt idx="46">
                  <c:v>1.1359738813752296E-2</c:v>
                </c:pt>
                <c:pt idx="47">
                  <c:v>-7.0398303868692835E-3</c:v>
                </c:pt>
                <c:pt idx="48">
                  <c:v>-1.0471641021305267E-2</c:v>
                </c:pt>
                <c:pt idx="49">
                  <c:v>-3.309694379009942E-2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0-4504-BC90-7EC017566DF6}"/>
            </c:ext>
          </c:extLst>
        </c:ser>
        <c:ser>
          <c:idx val="2"/>
          <c:order val="2"/>
          <c:tx>
            <c:v>Experiment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'2kr Factorial'!$AH$45:$AH$94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'2kr Factorial'!$BQ$9:$DN$9</c:f>
              <c:numCache>
                <c:formatCode>#,##0</c:formatCode>
                <c:ptCount val="50"/>
                <c:pt idx="0">
                  <c:v>-3.2972415684647816E-2</c:v>
                </c:pt>
                <c:pt idx="1">
                  <c:v>8.0285531690260648E-4</c:v>
                </c:pt>
                <c:pt idx="2">
                  <c:v>2.9677384727166967E-4</c:v>
                </c:pt>
                <c:pt idx="3">
                  <c:v>7.2998694958663846E-2</c:v>
                </c:pt>
                <c:pt idx="4">
                  <c:v>-1.5401731137134167E-2</c:v>
                </c:pt>
                <c:pt idx="5">
                  <c:v>2.5577665031380814E-2</c:v>
                </c:pt>
                <c:pt idx="6">
                  <c:v>-8.3357783080104664E-3</c:v>
                </c:pt>
                <c:pt idx="7">
                  <c:v>1.1223165438458471E-2</c:v>
                </c:pt>
                <c:pt idx="8">
                  <c:v>-6.6874102531597757E-3</c:v>
                </c:pt>
                <c:pt idx="9">
                  <c:v>2.9888112624888663E-2</c:v>
                </c:pt>
                <c:pt idx="10">
                  <c:v>-1.7530907824876429E-2</c:v>
                </c:pt>
                <c:pt idx="11">
                  <c:v>-2.1223421150393218E-2</c:v>
                </c:pt>
                <c:pt idx="12">
                  <c:v>-1.5160430997278818E-2</c:v>
                </c:pt>
                <c:pt idx="13">
                  <c:v>1.2401784070737776E-2</c:v>
                </c:pt>
                <c:pt idx="14">
                  <c:v>-1.8237933976019027E-2</c:v>
                </c:pt>
                <c:pt idx="15">
                  <c:v>2.8230902698489713E-2</c:v>
                </c:pt>
                <c:pt idx="16">
                  <c:v>-1.2556310907599899E-2</c:v>
                </c:pt>
                <c:pt idx="17">
                  <c:v>2.6604997742211589E-2</c:v>
                </c:pt>
                <c:pt idx="18">
                  <c:v>3.3456605368539449E-2</c:v>
                </c:pt>
                <c:pt idx="19">
                  <c:v>-1.5922370414466203E-2</c:v>
                </c:pt>
                <c:pt idx="20">
                  <c:v>-5.6981548493160172E-3</c:v>
                </c:pt>
                <c:pt idx="21">
                  <c:v>-4.1280706129083189E-3</c:v>
                </c:pt>
                <c:pt idx="22">
                  <c:v>-7.8503797907341077E-3</c:v>
                </c:pt>
                <c:pt idx="23">
                  <c:v>7.9654297520859174E-4</c:v>
                </c:pt>
                <c:pt idx="24">
                  <c:v>-2.8505357283516997E-3</c:v>
                </c:pt>
                <c:pt idx="25">
                  <c:v>3.5835354750872961E-2</c:v>
                </c:pt>
                <c:pt idx="26">
                  <c:v>3.350123360717161E-3</c:v>
                </c:pt>
                <c:pt idx="27">
                  <c:v>-5.9450405494812619E-2</c:v>
                </c:pt>
                <c:pt idx="28">
                  <c:v>-2.8103660996185775E-2</c:v>
                </c:pt>
                <c:pt idx="29">
                  <c:v>-1.6535085366663704E-2</c:v>
                </c:pt>
                <c:pt idx="30">
                  <c:v>-2.796409471237582E-2</c:v>
                </c:pt>
                <c:pt idx="31">
                  <c:v>3.6985522644919389E-2</c:v>
                </c:pt>
                <c:pt idx="32">
                  <c:v>-2.2378096544104498E-2</c:v>
                </c:pt>
                <c:pt idx="33">
                  <c:v>3.1739434600332128E-2</c:v>
                </c:pt>
                <c:pt idx="34">
                  <c:v>7.0552273142767685E-3</c:v>
                </c:pt>
                <c:pt idx="35">
                  <c:v>-2.7163534000962386E-4</c:v>
                </c:pt>
                <c:pt idx="36">
                  <c:v>3.448470810878268E-2</c:v>
                </c:pt>
                <c:pt idx="37">
                  <c:v>-1.7073672384400496E-2</c:v>
                </c:pt>
                <c:pt idx="38">
                  <c:v>-1.1008381366994779E-3</c:v>
                </c:pt>
                <c:pt idx="39">
                  <c:v>-1.0520825636966435E-2</c:v>
                </c:pt>
                <c:pt idx="40">
                  <c:v>4.2968333323130103E-3</c:v>
                </c:pt>
                <c:pt idx="41">
                  <c:v>1.4435878689877946E-4</c:v>
                </c:pt>
                <c:pt idx="42">
                  <c:v>-1.6444118017277853E-2</c:v>
                </c:pt>
                <c:pt idx="43">
                  <c:v>7.2616400234561951E-3</c:v>
                </c:pt>
                <c:pt idx="44">
                  <c:v>1.473033541292601E-2</c:v>
                </c:pt>
                <c:pt idx="45">
                  <c:v>4.5891161547034987E-2</c:v>
                </c:pt>
                <c:pt idx="46">
                  <c:v>-2.6378435108999065E-2</c:v>
                </c:pt>
                <c:pt idx="47">
                  <c:v>-7.5923219196323277E-3</c:v>
                </c:pt>
                <c:pt idx="48">
                  <c:v>-3.531657317183301E-3</c:v>
                </c:pt>
                <c:pt idx="49">
                  <c:v>-4.2152101345058757E-2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0-4504-BC90-7EC017566DF6}"/>
            </c:ext>
          </c:extLst>
        </c:ser>
        <c:ser>
          <c:idx val="3"/>
          <c:order val="3"/>
          <c:tx>
            <c:v>Experiment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'2kr Factorial'!$AH$45:$AH$94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'2kr Factorial'!$BQ$10:$DN$10</c:f>
              <c:numCache>
                <c:formatCode>#,##0</c:formatCode>
                <c:ptCount val="50"/>
                <c:pt idx="0">
                  <c:v>-1.3683884276272096E-2</c:v>
                </c:pt>
                <c:pt idx="1">
                  <c:v>1.1130553685465339E-2</c:v>
                </c:pt>
                <c:pt idx="2">
                  <c:v>-2.315145544951247E-2</c:v>
                </c:pt>
                <c:pt idx="3">
                  <c:v>1.4757369223488803E-2</c:v>
                </c:pt>
                <c:pt idx="4">
                  <c:v>-1.3474565395334093E-2</c:v>
                </c:pt>
                <c:pt idx="5">
                  <c:v>-6.3600860631320977E-3</c:v>
                </c:pt>
                <c:pt idx="6">
                  <c:v>-2.9598899583162641E-2</c:v>
                </c:pt>
                <c:pt idx="7">
                  <c:v>-2.0321875007056178E-2</c:v>
                </c:pt>
                <c:pt idx="8">
                  <c:v>1.0321248670299932E-2</c:v>
                </c:pt>
                <c:pt idx="9">
                  <c:v>6.5783457972112824E-3</c:v>
                </c:pt>
                <c:pt idx="10">
                  <c:v>-3.1491995826882224E-3</c:v>
                </c:pt>
                <c:pt idx="11">
                  <c:v>-2.9314735375867151E-3</c:v>
                </c:pt>
                <c:pt idx="12">
                  <c:v>1.7233394103685074E-2</c:v>
                </c:pt>
                <c:pt idx="13">
                  <c:v>-7.1038848726188153E-3</c:v>
                </c:pt>
                <c:pt idx="14">
                  <c:v>-2.97324364639584E-4</c:v>
                </c:pt>
                <c:pt idx="15">
                  <c:v>2.374276722416746E-2</c:v>
                </c:pt>
                <c:pt idx="16">
                  <c:v>-3.170856507287434E-3</c:v>
                </c:pt>
                <c:pt idx="17">
                  <c:v>3.8142334378366005E-3</c:v>
                </c:pt>
                <c:pt idx="18">
                  <c:v>2.9408704020687848E-2</c:v>
                </c:pt>
                <c:pt idx="19">
                  <c:v>1.3092443657387598E-3</c:v>
                </c:pt>
                <c:pt idx="20">
                  <c:v>-2.157734892735852E-2</c:v>
                </c:pt>
                <c:pt idx="21">
                  <c:v>-2.3525664492588749E-2</c:v>
                </c:pt>
                <c:pt idx="22">
                  <c:v>-1.1380570837659976E-2</c:v>
                </c:pt>
                <c:pt idx="23">
                  <c:v>5.2001373246139959E-3</c:v>
                </c:pt>
                <c:pt idx="24">
                  <c:v>1.7917036824345089E-2</c:v>
                </c:pt>
                <c:pt idx="25">
                  <c:v>3.0560580005902782E-3</c:v>
                </c:pt>
                <c:pt idx="26">
                  <c:v>2.3989638412468928E-2</c:v>
                </c:pt>
                <c:pt idx="27">
                  <c:v>-3.997990145498731E-3</c:v>
                </c:pt>
                <c:pt idx="28">
                  <c:v>-1.6570470879980537E-2</c:v>
                </c:pt>
                <c:pt idx="29">
                  <c:v>-1.5879953949788472E-2</c:v>
                </c:pt>
                <c:pt idx="30">
                  <c:v>-2.27631362226699E-3</c:v>
                </c:pt>
                <c:pt idx="31">
                  <c:v>7.3956088251196928E-3</c:v>
                </c:pt>
                <c:pt idx="32">
                  <c:v>2.2709815304384984E-2</c:v>
                </c:pt>
                <c:pt idx="33">
                  <c:v>2.0381206517528172E-2</c:v>
                </c:pt>
                <c:pt idx="34">
                  <c:v>1.8156528699482477E-2</c:v>
                </c:pt>
                <c:pt idx="35">
                  <c:v>2.9717602625233708E-2</c:v>
                </c:pt>
                <c:pt idx="36">
                  <c:v>-5.3849462370725298E-3</c:v>
                </c:pt>
                <c:pt idx="37">
                  <c:v>-3.0157218570164845E-2</c:v>
                </c:pt>
                <c:pt idx="38">
                  <c:v>1.7167509915072543E-3</c:v>
                </c:pt>
                <c:pt idx="39">
                  <c:v>1.5805962981591648E-2</c:v>
                </c:pt>
                <c:pt idx="40">
                  <c:v>1.3786676338694903E-2</c:v>
                </c:pt>
                <c:pt idx="41">
                  <c:v>-2.3257982759874896E-2</c:v>
                </c:pt>
                <c:pt idx="42">
                  <c:v>-1.926806088058175E-3</c:v>
                </c:pt>
                <c:pt idx="43">
                  <c:v>2.1376809080675185E-2</c:v>
                </c:pt>
                <c:pt idx="44">
                  <c:v>2.0639699819120505E-3</c:v>
                </c:pt>
                <c:pt idx="45">
                  <c:v>-6.6392181484640211E-3</c:v>
                </c:pt>
                <c:pt idx="46">
                  <c:v>9.5174117648344492E-3</c:v>
                </c:pt>
                <c:pt idx="47">
                  <c:v>-1.1428516769609098E-2</c:v>
                </c:pt>
                <c:pt idx="48">
                  <c:v>2.1173819352818368E-2</c:v>
                </c:pt>
                <c:pt idx="49">
                  <c:v>-5.5014387486697069E-2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10-4504-BC90-7EC017566DF6}"/>
            </c:ext>
          </c:extLst>
        </c:ser>
        <c:ser>
          <c:idx val="4"/>
          <c:order val="4"/>
          <c:tx>
            <c:v>Experiment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'2kr Factorial'!$AH$45:$AH$94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'2kr Factorial'!$BQ$11:$DN$11</c:f>
              <c:numCache>
                <c:formatCode>#,##0</c:formatCode>
                <c:ptCount val="50"/>
                <c:pt idx="0">
                  <c:v>2.1947957838710952E-2</c:v>
                </c:pt>
                <c:pt idx="1">
                  <c:v>4.2566407945368034E-3</c:v>
                </c:pt>
                <c:pt idx="2">
                  <c:v>-4.4322849344693438E-3</c:v>
                </c:pt>
                <c:pt idx="3">
                  <c:v>3.4169944693979826E-2</c:v>
                </c:pt>
                <c:pt idx="4">
                  <c:v>-1.9780031065718795E-2</c:v>
                </c:pt>
                <c:pt idx="5">
                  <c:v>-1.2921505630102637E-2</c:v>
                </c:pt>
                <c:pt idx="6">
                  <c:v>-1.4216073492849812E-2</c:v>
                </c:pt>
                <c:pt idx="7">
                  <c:v>-2.6805726934910457E-2</c:v>
                </c:pt>
                <c:pt idx="8">
                  <c:v>-3.6383432993721598E-2</c:v>
                </c:pt>
                <c:pt idx="9">
                  <c:v>-8.0049968391371351E-3</c:v>
                </c:pt>
                <c:pt idx="10">
                  <c:v>4.6191640129144673E-2</c:v>
                </c:pt>
                <c:pt idx="11">
                  <c:v>-3.2325416725526246E-2</c:v>
                </c:pt>
                <c:pt idx="12">
                  <c:v>-3.0416715504459901E-3</c:v>
                </c:pt>
                <c:pt idx="13">
                  <c:v>4.6492235929393111E-2</c:v>
                </c:pt>
                <c:pt idx="14">
                  <c:v>-1.0712640447438027E-2</c:v>
                </c:pt>
                <c:pt idx="15">
                  <c:v>4.4478240170060523E-2</c:v>
                </c:pt>
                <c:pt idx="16">
                  <c:v>-1.7189745367839127E-2</c:v>
                </c:pt>
                <c:pt idx="17">
                  <c:v>2.6907320790547917E-2</c:v>
                </c:pt>
                <c:pt idx="18">
                  <c:v>-1.3901540008731672E-3</c:v>
                </c:pt>
                <c:pt idx="19">
                  <c:v>2.2710305491488558E-2</c:v>
                </c:pt>
                <c:pt idx="20">
                  <c:v>2.633040398237485E-2</c:v>
                </c:pt>
                <c:pt idx="21">
                  <c:v>7.5390550979070881E-3</c:v>
                </c:pt>
                <c:pt idx="22">
                  <c:v>-9.5688687935426842E-3</c:v>
                </c:pt>
                <c:pt idx="23">
                  <c:v>-1.048208823737351E-2</c:v>
                </c:pt>
                <c:pt idx="24">
                  <c:v>3.664903223197058E-2</c:v>
                </c:pt>
                <c:pt idx="25">
                  <c:v>-3.0187145243155022E-2</c:v>
                </c:pt>
                <c:pt idx="26">
                  <c:v>-4.5960406804878673E-2</c:v>
                </c:pt>
                <c:pt idx="27">
                  <c:v>1.3033272955508934E-2</c:v>
                </c:pt>
                <c:pt idx="28">
                  <c:v>-5.4062532507678451E-2</c:v>
                </c:pt>
                <c:pt idx="29">
                  <c:v>-1.2069829165471724E-2</c:v>
                </c:pt>
                <c:pt idx="30">
                  <c:v>-5.9086503291670756E-2</c:v>
                </c:pt>
                <c:pt idx="31">
                  <c:v>2.3176721560646207E-2</c:v>
                </c:pt>
                <c:pt idx="32">
                  <c:v>1.190445388049266E-2</c:v>
                </c:pt>
                <c:pt idx="33">
                  <c:v>-2.9043891973057345E-2</c:v>
                </c:pt>
                <c:pt idx="34">
                  <c:v>-4.3945856524181703E-2</c:v>
                </c:pt>
                <c:pt idx="35">
                  <c:v>5.6454311082889674E-3</c:v>
                </c:pt>
                <c:pt idx="36">
                  <c:v>4.7157654688157358E-2</c:v>
                </c:pt>
                <c:pt idx="37">
                  <c:v>-1.1672526702860786E-2</c:v>
                </c:pt>
                <c:pt idx="38">
                  <c:v>-4.1600760407138893E-3</c:v>
                </c:pt>
                <c:pt idx="39">
                  <c:v>3.2646233668884861E-2</c:v>
                </c:pt>
                <c:pt idx="40">
                  <c:v>9.1888841537444144E-3</c:v>
                </c:pt>
                <c:pt idx="41">
                  <c:v>-1.3978993383404248E-2</c:v>
                </c:pt>
                <c:pt idx="42">
                  <c:v>-8.1824290726419946E-3</c:v>
                </c:pt>
                <c:pt idx="43">
                  <c:v>5.0648498420867494E-2</c:v>
                </c:pt>
                <c:pt idx="44">
                  <c:v>1.7645964467954744E-2</c:v>
                </c:pt>
                <c:pt idx="45">
                  <c:v>2.4066440915798459E-2</c:v>
                </c:pt>
                <c:pt idx="46">
                  <c:v>2.9678003657570784E-2</c:v>
                </c:pt>
                <c:pt idx="47">
                  <c:v>-2.9771169844536427E-2</c:v>
                </c:pt>
                <c:pt idx="48">
                  <c:v>-1.4785540182526535E-2</c:v>
                </c:pt>
                <c:pt idx="49">
                  <c:v>-1.8302798877300575E-2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10-4504-BC90-7EC017566DF6}"/>
            </c:ext>
          </c:extLst>
        </c:ser>
        <c:ser>
          <c:idx val="5"/>
          <c:order val="5"/>
          <c:tx>
            <c:v>Experiment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'2kr Factorial'!$AH$45:$AH$94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'2kr Factorial'!$BQ$12:$DN$12</c:f>
              <c:numCache>
                <c:formatCode>#,##0</c:formatCode>
                <c:ptCount val="50"/>
                <c:pt idx="0">
                  <c:v>2.4786791312027656E-2</c:v>
                </c:pt>
                <c:pt idx="1">
                  <c:v>-5.1942366913619864E-3</c:v>
                </c:pt>
                <c:pt idx="2">
                  <c:v>-1.0132340949077445E-2</c:v>
                </c:pt>
                <c:pt idx="3">
                  <c:v>3.767826384694084E-2</c:v>
                </c:pt>
                <c:pt idx="4">
                  <c:v>-4.958809237188877E-2</c:v>
                </c:pt>
                <c:pt idx="5">
                  <c:v>1.5503782052508353E-2</c:v>
                </c:pt>
                <c:pt idx="6">
                  <c:v>-2.8619654742899847E-2</c:v>
                </c:pt>
                <c:pt idx="7">
                  <c:v>-1.7078414978324297E-2</c:v>
                </c:pt>
                <c:pt idx="8">
                  <c:v>-1.3434712554817541E-2</c:v>
                </c:pt>
                <c:pt idx="9">
                  <c:v>-1.6946036721927626E-3</c:v>
                </c:pt>
                <c:pt idx="10">
                  <c:v>3.8098702433909448E-2</c:v>
                </c:pt>
                <c:pt idx="11">
                  <c:v>-2.5942153009221869E-3</c:v>
                </c:pt>
                <c:pt idx="12">
                  <c:v>9.8125743212316152E-3</c:v>
                </c:pt>
                <c:pt idx="13">
                  <c:v>6.7418233015835494E-2</c:v>
                </c:pt>
                <c:pt idx="14">
                  <c:v>-2.59168450044025E-2</c:v>
                </c:pt>
                <c:pt idx="15">
                  <c:v>6.1198512718033005E-2</c:v>
                </c:pt>
                <c:pt idx="16">
                  <c:v>-1.269429052070592E-2</c:v>
                </c:pt>
                <c:pt idx="17">
                  <c:v>2.7275569335209582E-2</c:v>
                </c:pt>
                <c:pt idx="18">
                  <c:v>1.437308223792666E-2</c:v>
                </c:pt>
                <c:pt idx="19">
                  <c:v>-2.5540865049548334E-2</c:v>
                </c:pt>
                <c:pt idx="20">
                  <c:v>-1.5069492204053514E-2</c:v>
                </c:pt>
                <c:pt idx="21">
                  <c:v>1.8139204676382192E-2</c:v>
                </c:pt>
                <c:pt idx="22">
                  <c:v>-1.5584110273718199E-2</c:v>
                </c:pt>
                <c:pt idx="23">
                  <c:v>-5.5678901835820582E-3</c:v>
                </c:pt>
                <c:pt idx="24">
                  <c:v>6.1280401175856092E-3</c:v>
                </c:pt>
                <c:pt idx="25">
                  <c:v>-1.3157597008532473E-2</c:v>
                </c:pt>
                <c:pt idx="26">
                  <c:v>-4.2985598884039966E-2</c:v>
                </c:pt>
                <c:pt idx="27">
                  <c:v>3.3044000752625813E-2</c:v>
                </c:pt>
                <c:pt idx="28">
                  <c:v>-4.676081973654167E-2</c:v>
                </c:pt>
                <c:pt idx="29">
                  <c:v>-4.0645485169551243E-2</c:v>
                </c:pt>
                <c:pt idx="30">
                  <c:v>-2.6285791039354578E-2</c:v>
                </c:pt>
                <c:pt idx="31">
                  <c:v>1.3787567430899372E-2</c:v>
                </c:pt>
                <c:pt idx="32">
                  <c:v>-1.8629711318738362E-2</c:v>
                </c:pt>
                <c:pt idx="33">
                  <c:v>7.2887254992850536E-3</c:v>
                </c:pt>
                <c:pt idx="34">
                  <c:v>-3.3565153580347395E-2</c:v>
                </c:pt>
                <c:pt idx="35">
                  <c:v>6.6609489136748579E-4</c:v>
                </c:pt>
                <c:pt idx="36">
                  <c:v>2.7655853052434232E-2</c:v>
                </c:pt>
                <c:pt idx="37">
                  <c:v>-2.376240464798629E-2</c:v>
                </c:pt>
                <c:pt idx="38">
                  <c:v>2.7124264540712151E-2</c:v>
                </c:pt>
                <c:pt idx="39">
                  <c:v>6.2340914435986772E-2</c:v>
                </c:pt>
                <c:pt idx="40">
                  <c:v>2.7502817408807445E-2</c:v>
                </c:pt>
                <c:pt idx="41">
                  <c:v>-1.345051255273777E-2</c:v>
                </c:pt>
                <c:pt idx="42">
                  <c:v>-1.9721419770800441E-2</c:v>
                </c:pt>
                <c:pt idx="43">
                  <c:v>6.1441073159516524E-2</c:v>
                </c:pt>
                <c:pt idx="44">
                  <c:v>2.5931580528627318E-2</c:v>
                </c:pt>
                <c:pt idx="45">
                  <c:v>-4.2855722978263344E-4</c:v>
                </c:pt>
                <c:pt idx="46">
                  <c:v>2.4794536133874168E-3</c:v>
                </c:pt>
                <c:pt idx="47">
                  <c:v>-1.5385515684935402E-2</c:v>
                </c:pt>
                <c:pt idx="48">
                  <c:v>-3.7034556456005507E-2</c:v>
                </c:pt>
                <c:pt idx="49">
                  <c:v>-4.9152213804409595E-2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10-4504-BC90-7EC017566DF6}"/>
            </c:ext>
          </c:extLst>
        </c:ser>
        <c:ser>
          <c:idx val="6"/>
          <c:order val="6"/>
          <c:tx>
            <c:v>Experiment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'2kr Factorial'!$AH$45:$AH$94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'2kr Factorial'!$BQ$13:$DN$13</c:f>
              <c:numCache>
                <c:formatCode>#,##0</c:formatCode>
                <c:ptCount val="50"/>
                <c:pt idx="0">
                  <c:v>-1.4643334621798232E-2</c:v>
                </c:pt>
                <c:pt idx="1">
                  <c:v>1.5938912805462113E-2</c:v>
                </c:pt>
                <c:pt idx="2">
                  <c:v>-8.6201024032090956E-3</c:v>
                </c:pt>
                <c:pt idx="3">
                  <c:v>7.6537214956606814E-2</c:v>
                </c:pt>
                <c:pt idx="4">
                  <c:v>-4.3848169934480374E-2</c:v>
                </c:pt>
                <c:pt idx="5">
                  <c:v>3.4018414726331159E-2</c:v>
                </c:pt>
                <c:pt idx="6">
                  <c:v>-3.4548582658936677E-2</c:v>
                </c:pt>
                <c:pt idx="7">
                  <c:v>1.4612836777573968E-2</c:v>
                </c:pt>
                <c:pt idx="8">
                  <c:v>-1.6974896982689724E-2</c:v>
                </c:pt>
                <c:pt idx="9">
                  <c:v>3.7136975454927779E-2</c:v>
                </c:pt>
                <c:pt idx="10">
                  <c:v>-1.2866986962887239E-3</c:v>
                </c:pt>
                <c:pt idx="11">
                  <c:v>-3.8786203140827702E-2</c:v>
                </c:pt>
                <c:pt idx="12">
                  <c:v>-3.2031533829865566E-2</c:v>
                </c:pt>
                <c:pt idx="13">
                  <c:v>6.821212623879358E-3</c:v>
                </c:pt>
                <c:pt idx="14">
                  <c:v>-1.3983266927619198E-2</c:v>
                </c:pt>
                <c:pt idx="15">
                  <c:v>4.913313442617584E-2</c:v>
                </c:pt>
                <c:pt idx="16">
                  <c:v>-3.2434984656540156E-2</c:v>
                </c:pt>
                <c:pt idx="17">
                  <c:v>2.9138732498275033E-2</c:v>
                </c:pt>
                <c:pt idx="18">
                  <c:v>2.5666914473994495E-2</c:v>
                </c:pt>
                <c:pt idx="19">
                  <c:v>-2.6675402705200746E-2</c:v>
                </c:pt>
                <c:pt idx="20">
                  <c:v>-2.0262669876317752E-2</c:v>
                </c:pt>
                <c:pt idx="21">
                  <c:v>1.9429858774279385E-2</c:v>
                </c:pt>
                <c:pt idx="22">
                  <c:v>2.5358940553242171E-2</c:v>
                </c:pt>
                <c:pt idx="23">
                  <c:v>4.0847560857399934E-3</c:v>
                </c:pt>
                <c:pt idx="24">
                  <c:v>-3.6785570292230396E-3</c:v>
                </c:pt>
                <c:pt idx="25">
                  <c:v>2.4416953340202774E-2</c:v>
                </c:pt>
                <c:pt idx="26">
                  <c:v>-2.8244448570591274E-4</c:v>
                </c:pt>
                <c:pt idx="27">
                  <c:v>-2.2555381559398402E-2</c:v>
                </c:pt>
                <c:pt idx="28">
                  <c:v>-3.452787241765165E-2</c:v>
                </c:pt>
                <c:pt idx="29">
                  <c:v>-3.8889635825643865E-2</c:v>
                </c:pt>
                <c:pt idx="30">
                  <c:v>-3.2107441159654471E-2</c:v>
                </c:pt>
                <c:pt idx="31">
                  <c:v>9.1264714075407483E-3</c:v>
                </c:pt>
                <c:pt idx="32">
                  <c:v>-2.7127857315584869E-2</c:v>
                </c:pt>
                <c:pt idx="33">
                  <c:v>5.12307209759153E-2</c:v>
                </c:pt>
                <c:pt idx="34">
                  <c:v>-5.0602498184422195E-3</c:v>
                </c:pt>
                <c:pt idx="35">
                  <c:v>-6.8416604132446324E-3</c:v>
                </c:pt>
                <c:pt idx="36">
                  <c:v>3.7373426003577404E-2</c:v>
                </c:pt>
                <c:pt idx="37">
                  <c:v>-2.8216137664138774E-2</c:v>
                </c:pt>
                <c:pt idx="38">
                  <c:v>2.5725204175186533E-4</c:v>
                </c:pt>
                <c:pt idx="39">
                  <c:v>4.184022794133524E-2</c:v>
                </c:pt>
                <c:pt idx="40">
                  <c:v>6.425209788682551E-3</c:v>
                </c:pt>
                <c:pt idx="41">
                  <c:v>1.1845303888573078E-2</c:v>
                </c:pt>
                <c:pt idx="42">
                  <c:v>-1.6534029058612454E-2</c:v>
                </c:pt>
                <c:pt idx="43">
                  <c:v>1.3258076957037179E-2</c:v>
                </c:pt>
                <c:pt idx="44">
                  <c:v>2.3181850639879542E-2</c:v>
                </c:pt>
                <c:pt idx="45">
                  <c:v>4.9593139612293946E-2</c:v>
                </c:pt>
                <c:pt idx="46">
                  <c:v>-2.7420154922643381E-2</c:v>
                </c:pt>
                <c:pt idx="47">
                  <c:v>-9.3086565453446291E-3</c:v>
                </c:pt>
                <c:pt idx="48">
                  <c:v>6.8421801645279778E-3</c:v>
                </c:pt>
                <c:pt idx="49">
                  <c:v>-7.6622792268741247E-2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10-4504-BC90-7EC017566DF6}"/>
            </c:ext>
          </c:extLst>
        </c:ser>
        <c:ser>
          <c:idx val="7"/>
          <c:order val="7"/>
          <c:tx>
            <c:v>Experiment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'2kr Factorial'!$AH$45:$AH$94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'2kr Factorial'!$BQ$14:$DN$14</c:f>
              <c:numCache>
                <c:formatCode>#,##0</c:formatCode>
                <c:ptCount val="50"/>
                <c:pt idx="0">
                  <c:v>-1.7464923748890193E-2</c:v>
                </c:pt>
                <c:pt idx="1">
                  <c:v>-1.1128462617651103E-3</c:v>
                </c:pt>
                <c:pt idx="2">
                  <c:v>-4.8181171950250512E-2</c:v>
                </c:pt>
                <c:pt idx="3">
                  <c:v>3.7896453074158121E-2</c:v>
                </c:pt>
                <c:pt idx="4">
                  <c:v>-2.2953961039523296E-2</c:v>
                </c:pt>
                <c:pt idx="5">
                  <c:v>-1.4153836612595949E-2</c:v>
                </c:pt>
                <c:pt idx="6">
                  <c:v>-3.3709689239189711E-2</c:v>
                </c:pt>
                <c:pt idx="7">
                  <c:v>-4.4220323910449721E-2</c:v>
                </c:pt>
                <c:pt idx="8">
                  <c:v>1.0740150892646572E-2</c:v>
                </c:pt>
                <c:pt idx="9">
                  <c:v>-9.7133618130884614E-4</c:v>
                </c:pt>
                <c:pt idx="10">
                  <c:v>1.8249192001703829E-2</c:v>
                </c:pt>
                <c:pt idx="11">
                  <c:v>-1.1845738797307881E-2</c:v>
                </c:pt>
                <c:pt idx="12">
                  <c:v>3.8902457669216517E-3</c:v>
                </c:pt>
                <c:pt idx="13">
                  <c:v>8.1982844227508345E-3</c:v>
                </c:pt>
                <c:pt idx="14">
                  <c:v>3.5144235146851166E-3</c:v>
                </c:pt>
                <c:pt idx="15">
                  <c:v>3.1630599150536565E-2</c:v>
                </c:pt>
                <c:pt idx="16">
                  <c:v>-9.2998502070504863E-3</c:v>
                </c:pt>
                <c:pt idx="17">
                  <c:v>2.9688654841928397E-3</c:v>
                </c:pt>
                <c:pt idx="18">
                  <c:v>3.3897443937228822E-2</c:v>
                </c:pt>
                <c:pt idx="19">
                  <c:v>2.9102764294561823E-3</c:v>
                </c:pt>
                <c:pt idx="20">
                  <c:v>-2.158464915752667E-3</c:v>
                </c:pt>
                <c:pt idx="21">
                  <c:v>-1.9459671375090082E-2</c:v>
                </c:pt>
                <c:pt idx="22">
                  <c:v>-1.4322837547913636E-2</c:v>
                </c:pt>
                <c:pt idx="23">
                  <c:v>1.2316798995335887E-2</c:v>
                </c:pt>
                <c:pt idx="24">
                  <c:v>2.8572352085642017E-2</c:v>
                </c:pt>
                <c:pt idx="25">
                  <c:v>1.5337547842684263E-2</c:v>
                </c:pt>
                <c:pt idx="26">
                  <c:v>1.0258899921212095E-2</c:v>
                </c:pt>
                <c:pt idx="27">
                  <c:v>-3.0974344773251339E-2</c:v>
                </c:pt>
                <c:pt idx="28">
                  <c:v>-4.0001005957056357E-2</c:v>
                </c:pt>
                <c:pt idx="29">
                  <c:v>-1.463573633053894E-2</c:v>
                </c:pt>
                <c:pt idx="30">
                  <c:v>-3.0681501229927299E-2</c:v>
                </c:pt>
                <c:pt idx="31">
                  <c:v>9.4049929081152506E-3</c:v>
                </c:pt>
                <c:pt idx="32">
                  <c:v>1.8517916465551121E-2</c:v>
                </c:pt>
                <c:pt idx="33">
                  <c:v>1.3810685634341624E-2</c:v>
                </c:pt>
                <c:pt idx="34">
                  <c:v>2.7133379440177574E-2</c:v>
                </c:pt>
                <c:pt idx="35">
                  <c:v>1.8134918385271259E-2</c:v>
                </c:pt>
                <c:pt idx="36">
                  <c:v>3.1919443035774986E-2</c:v>
                </c:pt>
                <c:pt idx="37">
                  <c:v>-4.0963744021635495E-2</c:v>
                </c:pt>
                <c:pt idx="38">
                  <c:v>1.00641681143947E-2</c:v>
                </c:pt>
                <c:pt idx="39">
                  <c:v>2.7209116304729886E-2</c:v>
                </c:pt>
                <c:pt idx="40">
                  <c:v>2.7942829179380624E-2</c:v>
                </c:pt>
                <c:pt idx="41">
                  <c:v>-1.9443886413485156E-2</c:v>
                </c:pt>
                <c:pt idx="42">
                  <c:v>-1.0890577059282425E-2</c:v>
                </c:pt>
                <c:pt idx="43">
                  <c:v>6.4806798801012366E-2</c:v>
                </c:pt>
                <c:pt idx="44">
                  <c:v>-9.5320290387768125E-4</c:v>
                </c:pt>
                <c:pt idx="45">
                  <c:v>-3.3308190228042989E-3</c:v>
                </c:pt>
                <c:pt idx="46">
                  <c:v>2.3840382197253263E-2</c:v>
                </c:pt>
                <c:pt idx="47">
                  <c:v>-2.2121533715140362E-2</c:v>
                </c:pt>
                <c:pt idx="48">
                  <c:v>-2.7729218217573681E-3</c:v>
                </c:pt>
                <c:pt idx="49">
                  <c:v>-3.6542238949286432E-2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10-4504-BC90-7EC01756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46768"/>
        <c:axId val="372947096"/>
      </c:scatterChart>
      <c:valAx>
        <c:axId val="3729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Observation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947096"/>
        <c:crosses val="autoZero"/>
        <c:crossBetween val="midCat"/>
      </c:valAx>
      <c:valAx>
        <c:axId val="3729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94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Homoskedasticity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884976421376246E-2"/>
          <c:y val="8.9098532494758909E-2"/>
          <c:w val="0.88037238805105933"/>
          <c:h val="0.80694526136040223"/>
        </c:manualLayout>
      </c:layout>
      <c:scatterChart>
        <c:scatterStyle val="lineMarker"/>
        <c:varyColors val="0"/>
        <c:ser>
          <c:idx val="0"/>
          <c:order val="0"/>
          <c:tx>
            <c:v>residual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Factorial'!$BQ$7:$BQ$14</c:f>
              <c:numCache>
                <c:formatCode>#,##0</c:formatCode>
                <c:ptCount val="8"/>
                <c:pt idx="0">
                  <c:v>1.7330148166805337E-3</c:v>
                </c:pt>
                <c:pt idx="1">
                  <c:v>-1.7564118882023028E-2</c:v>
                </c:pt>
                <c:pt idx="2">
                  <c:v>-3.2972415684647816E-2</c:v>
                </c:pt>
                <c:pt idx="3">
                  <c:v>-1.3683884276272096E-2</c:v>
                </c:pt>
                <c:pt idx="4">
                  <c:v>2.1947957838710952E-2</c:v>
                </c:pt>
                <c:pt idx="5">
                  <c:v>2.4786791312027656E-2</c:v>
                </c:pt>
                <c:pt idx="6">
                  <c:v>-1.4643334621798232E-2</c:v>
                </c:pt>
                <c:pt idx="7">
                  <c:v>-1.7464923748890193E-2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5-4C22-8B08-05B32311013D}"/>
            </c:ext>
          </c:extLst>
        </c:ser>
        <c:ser>
          <c:idx val="1"/>
          <c:order val="1"/>
          <c:tx>
            <c:v>residual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Factorial'!$BR$7:$BR$14</c:f>
              <c:numCache>
                <c:formatCode>#,##0</c:formatCode>
                <c:ptCount val="8"/>
                <c:pt idx="0">
                  <c:v>9.6555721435420683E-3</c:v>
                </c:pt>
                <c:pt idx="1">
                  <c:v>-2.0188142065419745E-2</c:v>
                </c:pt>
                <c:pt idx="2">
                  <c:v>8.0285531690260648E-4</c:v>
                </c:pt>
                <c:pt idx="3">
                  <c:v>1.1130553685465339E-2</c:v>
                </c:pt>
                <c:pt idx="4">
                  <c:v>4.2566407945368034E-3</c:v>
                </c:pt>
                <c:pt idx="5">
                  <c:v>-5.1942366913619864E-3</c:v>
                </c:pt>
                <c:pt idx="6">
                  <c:v>1.5938912805462113E-2</c:v>
                </c:pt>
                <c:pt idx="7">
                  <c:v>-1.1128462617651103E-3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5-4C22-8B08-05B32311013D}"/>
            </c:ext>
          </c:extLst>
        </c:ser>
        <c:ser>
          <c:idx val="2"/>
          <c:order val="2"/>
          <c:tx>
            <c:v>residual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Factorial'!$BS$7:$BS$14</c:f>
              <c:numCache>
                <c:formatCode>#,##0</c:formatCode>
                <c:ptCount val="8"/>
                <c:pt idx="0">
                  <c:v>1.2038333571471993E-2</c:v>
                </c:pt>
                <c:pt idx="1">
                  <c:v>2.8466928388515278E-4</c:v>
                </c:pt>
                <c:pt idx="2">
                  <c:v>2.9677384727166967E-4</c:v>
                </c:pt>
                <c:pt idx="3">
                  <c:v>-2.315145544951247E-2</c:v>
                </c:pt>
                <c:pt idx="4">
                  <c:v>-4.4322849344693438E-3</c:v>
                </c:pt>
                <c:pt idx="5">
                  <c:v>-1.0132340949077445E-2</c:v>
                </c:pt>
                <c:pt idx="6">
                  <c:v>-8.6201024032090956E-3</c:v>
                </c:pt>
                <c:pt idx="7">
                  <c:v>-4.8181171950250512E-2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5-4C22-8B08-05B32311013D}"/>
            </c:ext>
          </c:extLst>
        </c:ser>
        <c:ser>
          <c:idx val="3"/>
          <c:order val="3"/>
          <c:tx>
            <c:v>residual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Factorial'!$BT$7:$BT$14</c:f>
              <c:numCache>
                <c:formatCode>#,##0</c:formatCode>
                <c:ptCount val="8"/>
                <c:pt idx="0">
                  <c:v>4.8805212441438428E-4</c:v>
                </c:pt>
                <c:pt idx="1">
                  <c:v>2.3590644739496014E-2</c:v>
                </c:pt>
                <c:pt idx="2">
                  <c:v>7.2998694958663846E-2</c:v>
                </c:pt>
                <c:pt idx="3">
                  <c:v>1.4757369223488803E-2</c:v>
                </c:pt>
                <c:pt idx="4">
                  <c:v>3.4169944693979826E-2</c:v>
                </c:pt>
                <c:pt idx="5">
                  <c:v>3.767826384694084E-2</c:v>
                </c:pt>
                <c:pt idx="6">
                  <c:v>7.6537214956606814E-2</c:v>
                </c:pt>
                <c:pt idx="7">
                  <c:v>3.7896453074158121E-2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5-4C22-8B08-05B32311013D}"/>
            </c:ext>
          </c:extLst>
        </c:ser>
        <c:ser>
          <c:idx val="4"/>
          <c:order val="4"/>
          <c:tx>
            <c:v>residual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Factorial'!$BU$7:$BU$14</c:f>
              <c:numCache>
                <c:formatCode>#,##0</c:formatCode>
                <c:ptCount val="8"/>
                <c:pt idx="0">
                  <c:v>-2.8576776111370439E-2</c:v>
                </c:pt>
                <c:pt idx="1">
                  <c:v>-2.7102213271141373E-2</c:v>
                </c:pt>
                <c:pt idx="2">
                  <c:v>-1.5401731137134167E-2</c:v>
                </c:pt>
                <c:pt idx="3">
                  <c:v>-1.3474565395334093E-2</c:v>
                </c:pt>
                <c:pt idx="4">
                  <c:v>-1.9780031065718795E-2</c:v>
                </c:pt>
                <c:pt idx="5">
                  <c:v>-4.958809237188877E-2</c:v>
                </c:pt>
                <c:pt idx="6">
                  <c:v>-4.3848169934480374E-2</c:v>
                </c:pt>
                <c:pt idx="7">
                  <c:v>-2.2953961039523296E-2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5-4C22-8B08-05B32311013D}"/>
            </c:ext>
          </c:extLst>
        </c:ser>
        <c:ser>
          <c:idx val="5"/>
          <c:order val="5"/>
          <c:tx>
            <c:v>residual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Factorial'!$BV$7:$BV$14</c:f>
              <c:numCache>
                <c:formatCode>#,##0</c:formatCode>
                <c:ptCount val="8"/>
                <c:pt idx="0">
                  <c:v>1.2821456938338249E-2</c:v>
                </c:pt>
                <c:pt idx="1">
                  <c:v>3.1964555681682771E-3</c:v>
                </c:pt>
                <c:pt idx="2">
                  <c:v>2.5577665031380814E-2</c:v>
                </c:pt>
                <c:pt idx="3">
                  <c:v>-6.3600860631320977E-3</c:v>
                </c:pt>
                <c:pt idx="4">
                  <c:v>-1.2921505630102637E-2</c:v>
                </c:pt>
                <c:pt idx="5">
                  <c:v>1.5503782052508353E-2</c:v>
                </c:pt>
                <c:pt idx="6">
                  <c:v>3.4018414726331159E-2</c:v>
                </c:pt>
                <c:pt idx="7">
                  <c:v>-1.4153836612595949E-2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35-4C22-8B08-05B32311013D}"/>
            </c:ext>
          </c:extLst>
        </c:ser>
        <c:ser>
          <c:idx val="6"/>
          <c:order val="6"/>
          <c:tx>
            <c:v>residual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Factorial'!$BW$7:$BW$14</c:f>
              <c:numCache>
                <c:formatCode>#,##0</c:formatCode>
                <c:ptCount val="8"/>
                <c:pt idx="0">
                  <c:v>-8.1441929177064054E-3</c:v>
                </c:pt>
                <c:pt idx="1">
                  <c:v>-9.8458341268747862E-3</c:v>
                </c:pt>
                <c:pt idx="2">
                  <c:v>-8.3357783080104664E-3</c:v>
                </c:pt>
                <c:pt idx="3">
                  <c:v>-2.9598899583162641E-2</c:v>
                </c:pt>
                <c:pt idx="4">
                  <c:v>-1.4216073492849812E-2</c:v>
                </c:pt>
                <c:pt idx="5">
                  <c:v>-2.8619654742899847E-2</c:v>
                </c:pt>
                <c:pt idx="6">
                  <c:v>-3.4548582658936677E-2</c:v>
                </c:pt>
                <c:pt idx="7">
                  <c:v>-3.3709689239189711E-2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35-4C22-8B08-05B32311013D}"/>
            </c:ext>
          </c:extLst>
        </c:ser>
        <c:ser>
          <c:idx val="7"/>
          <c:order val="7"/>
          <c:tx>
            <c:v>residual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Factorial'!$BX$7:$BX$14</c:f>
              <c:numCache>
                <c:formatCode>#,##0</c:formatCode>
                <c:ptCount val="8"/>
                <c:pt idx="0">
                  <c:v>-1.8395101067749886E-2</c:v>
                </c:pt>
                <c:pt idx="1">
                  <c:v>-2.5361839279196552E-3</c:v>
                </c:pt>
                <c:pt idx="2">
                  <c:v>1.1223165438458471E-2</c:v>
                </c:pt>
                <c:pt idx="3">
                  <c:v>-2.0321875007056178E-2</c:v>
                </c:pt>
                <c:pt idx="4">
                  <c:v>-2.6805726934910457E-2</c:v>
                </c:pt>
                <c:pt idx="5">
                  <c:v>-1.7078414978324297E-2</c:v>
                </c:pt>
                <c:pt idx="6">
                  <c:v>1.4612836777573968E-2</c:v>
                </c:pt>
                <c:pt idx="7">
                  <c:v>-4.4220323910449721E-2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35-4C22-8B08-05B32311013D}"/>
            </c:ext>
          </c:extLst>
        </c:ser>
        <c:ser>
          <c:idx val="8"/>
          <c:order val="8"/>
          <c:tx>
            <c:v>residual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Factorial'!$BY$7:$BY$14</c:f>
              <c:numCache>
                <c:formatCode>#,##0</c:formatCode>
                <c:ptCount val="8"/>
                <c:pt idx="0">
                  <c:v>-2.8187674340846014E-2</c:v>
                </c:pt>
                <c:pt idx="1">
                  <c:v>-7.2959404041521569E-3</c:v>
                </c:pt>
                <c:pt idx="2">
                  <c:v>-6.6874102531597757E-3</c:v>
                </c:pt>
                <c:pt idx="3">
                  <c:v>1.0321248670299932E-2</c:v>
                </c:pt>
                <c:pt idx="4">
                  <c:v>-3.6383432993721598E-2</c:v>
                </c:pt>
                <c:pt idx="5">
                  <c:v>-1.3434712554817541E-2</c:v>
                </c:pt>
                <c:pt idx="6">
                  <c:v>-1.6974896982689724E-2</c:v>
                </c:pt>
                <c:pt idx="7">
                  <c:v>1.0740150892646572E-2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35-4C22-8B08-05B32311013D}"/>
            </c:ext>
          </c:extLst>
        </c:ser>
        <c:ser>
          <c:idx val="9"/>
          <c:order val="9"/>
          <c:tx>
            <c:v>residual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Factorial'!$BZ$7:$BZ$14</c:f>
              <c:numCache>
                <c:formatCode>#,##0</c:formatCode>
                <c:ptCount val="8"/>
                <c:pt idx="0">
                  <c:v>6.9639208712286571E-3</c:v>
                </c:pt>
                <c:pt idx="1">
                  <c:v>3.2597399533276228E-3</c:v>
                </c:pt>
                <c:pt idx="2">
                  <c:v>2.9888112624888663E-2</c:v>
                </c:pt>
                <c:pt idx="3">
                  <c:v>6.5783457972112824E-3</c:v>
                </c:pt>
                <c:pt idx="4">
                  <c:v>-8.0049968391371351E-3</c:v>
                </c:pt>
                <c:pt idx="5">
                  <c:v>-1.6946036721927626E-3</c:v>
                </c:pt>
                <c:pt idx="6">
                  <c:v>3.7136975454927779E-2</c:v>
                </c:pt>
                <c:pt idx="7">
                  <c:v>-9.7133618130884614E-4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35-4C22-8B08-05B32311013D}"/>
            </c:ext>
          </c:extLst>
        </c:ser>
        <c:ser>
          <c:idx val="10"/>
          <c:order val="10"/>
          <c:tx>
            <c:v>residual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Factorial'!$CA$7:$CA$14</c:f>
              <c:numCache>
                <c:formatCode>#,##0</c:formatCode>
                <c:ptCount val="8"/>
                <c:pt idx="0">
                  <c:v>5.4946133124078589E-3</c:v>
                </c:pt>
                <c:pt idx="1">
                  <c:v>7.4738593126391084E-3</c:v>
                </c:pt>
                <c:pt idx="2">
                  <c:v>-1.7530907824876429E-2</c:v>
                </c:pt>
                <c:pt idx="3">
                  <c:v>-3.1491995826882224E-3</c:v>
                </c:pt>
                <c:pt idx="4">
                  <c:v>4.6191640129144673E-2</c:v>
                </c:pt>
                <c:pt idx="5">
                  <c:v>3.8098702433909448E-2</c:v>
                </c:pt>
                <c:pt idx="6">
                  <c:v>-1.2866986962887239E-3</c:v>
                </c:pt>
                <c:pt idx="7">
                  <c:v>1.8249192001703829E-2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35-4C22-8B08-05B32311013D}"/>
            </c:ext>
          </c:extLst>
        </c:ser>
        <c:ser>
          <c:idx val="11"/>
          <c:order val="11"/>
          <c:tx>
            <c:v>residual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Factorial'!$CB$7:$CB$14</c:f>
              <c:numCache>
                <c:formatCode>#,##0</c:formatCode>
                <c:ptCount val="8"/>
                <c:pt idx="0">
                  <c:v>-7.0269890013352487E-4</c:v>
                </c:pt>
                <c:pt idx="1">
                  <c:v>-6.8934049999442859E-3</c:v>
                </c:pt>
                <c:pt idx="2">
                  <c:v>-2.1223421150393218E-2</c:v>
                </c:pt>
                <c:pt idx="3">
                  <c:v>-2.9314735375867151E-3</c:v>
                </c:pt>
                <c:pt idx="4">
                  <c:v>-3.2325416725526246E-2</c:v>
                </c:pt>
                <c:pt idx="5">
                  <c:v>-2.5942153009221869E-3</c:v>
                </c:pt>
                <c:pt idx="6">
                  <c:v>-3.8786203140827702E-2</c:v>
                </c:pt>
                <c:pt idx="7">
                  <c:v>-1.1845738797307881E-2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35-4C22-8B08-05B32311013D}"/>
            </c:ext>
          </c:extLst>
        </c:ser>
        <c:ser>
          <c:idx val="12"/>
          <c:order val="12"/>
          <c:tx>
            <c:v>residual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Factorial'!$CC$7:$CC$14</c:f>
              <c:numCache>
                <c:formatCode>#,##0</c:formatCode>
                <c:ptCount val="8"/>
                <c:pt idx="0">
                  <c:v>6.8124600177483785E-3</c:v>
                </c:pt>
                <c:pt idx="1">
                  <c:v>1.2063996120540876E-2</c:v>
                </c:pt>
                <c:pt idx="2">
                  <c:v>-1.5160430997278818E-2</c:v>
                </c:pt>
                <c:pt idx="3">
                  <c:v>1.7233394103685074E-2</c:v>
                </c:pt>
                <c:pt idx="4">
                  <c:v>-3.0416715504459901E-3</c:v>
                </c:pt>
                <c:pt idx="5">
                  <c:v>9.8125743212316152E-3</c:v>
                </c:pt>
                <c:pt idx="6">
                  <c:v>-3.2031533829865566E-2</c:v>
                </c:pt>
                <c:pt idx="7">
                  <c:v>3.8902457669216517E-3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35-4C22-8B08-05B32311013D}"/>
            </c:ext>
          </c:extLst>
        </c:ser>
        <c:ser>
          <c:idx val="13"/>
          <c:order val="13"/>
          <c:tx>
            <c:v>residual 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Factorial'!$CD$7:$CD$14</c:f>
              <c:numCache>
                <c:formatCode>#,##0</c:formatCode>
                <c:ptCount val="8"/>
                <c:pt idx="0">
                  <c:v>1.545168629972693E-2</c:v>
                </c:pt>
                <c:pt idx="1">
                  <c:v>1.1324664244587668E-2</c:v>
                </c:pt>
                <c:pt idx="2">
                  <c:v>1.2401784070737776E-2</c:v>
                </c:pt>
                <c:pt idx="3">
                  <c:v>-7.1038848726188153E-3</c:v>
                </c:pt>
                <c:pt idx="4">
                  <c:v>4.6492235929393111E-2</c:v>
                </c:pt>
                <c:pt idx="5">
                  <c:v>6.7418233015835494E-2</c:v>
                </c:pt>
                <c:pt idx="6">
                  <c:v>6.821212623879358E-3</c:v>
                </c:pt>
                <c:pt idx="7">
                  <c:v>8.1982844227508345E-3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35-4C22-8B08-05B32311013D}"/>
            </c:ext>
          </c:extLst>
        </c:ser>
        <c:ser>
          <c:idx val="14"/>
          <c:order val="14"/>
          <c:tx>
            <c:v>residual 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Factorial'!$CE$7:$CE$14</c:f>
              <c:numCache>
                <c:formatCode>#,##0</c:formatCode>
                <c:ptCount val="8"/>
                <c:pt idx="0">
                  <c:v>1.7368745037371625E-4</c:v>
                </c:pt>
                <c:pt idx="1">
                  <c:v>-1.4724884195147503E-2</c:v>
                </c:pt>
                <c:pt idx="2">
                  <c:v>-1.8237933976019027E-2</c:v>
                </c:pt>
                <c:pt idx="3">
                  <c:v>-2.97324364639584E-4</c:v>
                </c:pt>
                <c:pt idx="4">
                  <c:v>-1.0712640447438027E-2</c:v>
                </c:pt>
                <c:pt idx="5">
                  <c:v>-2.59168450044025E-2</c:v>
                </c:pt>
                <c:pt idx="6">
                  <c:v>-1.3983266927619198E-2</c:v>
                </c:pt>
                <c:pt idx="7">
                  <c:v>3.5144235146851166E-3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35-4C22-8B08-05B32311013D}"/>
            </c:ext>
          </c:extLst>
        </c:ser>
        <c:ser>
          <c:idx val="15"/>
          <c:order val="15"/>
          <c:tx>
            <c:v>residual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Factorial'!$CF$7:$CF$14</c:f>
              <c:numCache>
                <c:formatCode>#,##0</c:formatCode>
                <c:ptCount val="8"/>
                <c:pt idx="0">
                  <c:v>2.3587944137176686E-2</c:v>
                </c:pt>
                <c:pt idx="1">
                  <c:v>1.1781538453630391E-2</c:v>
                </c:pt>
                <c:pt idx="2">
                  <c:v>2.8230902698489713E-2</c:v>
                </c:pt>
                <c:pt idx="3">
                  <c:v>2.374276722416746E-2</c:v>
                </c:pt>
                <c:pt idx="4">
                  <c:v>4.4478240170060523E-2</c:v>
                </c:pt>
                <c:pt idx="5">
                  <c:v>6.1198512718033005E-2</c:v>
                </c:pt>
                <c:pt idx="6">
                  <c:v>4.913313442617584E-2</c:v>
                </c:pt>
                <c:pt idx="7">
                  <c:v>3.1630599150536565E-2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35-4C22-8B08-05B32311013D}"/>
            </c:ext>
          </c:extLst>
        </c:ser>
        <c:ser>
          <c:idx val="16"/>
          <c:order val="16"/>
          <c:tx>
            <c:v>residual 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Factorial'!$CG$7:$CG$14</c:f>
              <c:numCache>
                <c:formatCode>#,##0</c:formatCode>
                <c:ptCount val="8"/>
                <c:pt idx="0">
                  <c:v>7.6868264054585911E-3</c:v>
                </c:pt>
                <c:pt idx="1">
                  <c:v>-1.1853952077892638E-2</c:v>
                </c:pt>
                <c:pt idx="2">
                  <c:v>-1.2556310907599899E-2</c:v>
                </c:pt>
                <c:pt idx="3">
                  <c:v>-3.170856507287434E-3</c:v>
                </c:pt>
                <c:pt idx="4">
                  <c:v>-1.7189745367839127E-2</c:v>
                </c:pt>
                <c:pt idx="5">
                  <c:v>-1.269429052070592E-2</c:v>
                </c:pt>
                <c:pt idx="6">
                  <c:v>-3.2434984656540156E-2</c:v>
                </c:pt>
                <c:pt idx="7">
                  <c:v>-9.2998502070504863E-3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35-4C22-8B08-05B32311013D}"/>
            </c:ext>
          </c:extLst>
        </c:ser>
        <c:ser>
          <c:idx val="17"/>
          <c:order val="17"/>
          <c:tx>
            <c:v>residual 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Factorial'!$CH$7:$CH$14</c:f>
              <c:numCache>
                <c:formatCode>#,##0</c:formatCode>
                <c:ptCount val="8"/>
                <c:pt idx="0">
                  <c:v>6.0793835043135847E-3</c:v>
                </c:pt>
                <c:pt idx="1">
                  <c:v>3.1594203730523684E-2</c:v>
                </c:pt>
                <c:pt idx="2">
                  <c:v>2.6604997742211589E-2</c:v>
                </c:pt>
                <c:pt idx="3">
                  <c:v>3.8142334378366005E-3</c:v>
                </c:pt>
                <c:pt idx="4">
                  <c:v>2.6907320790547917E-2</c:v>
                </c:pt>
                <c:pt idx="5">
                  <c:v>2.7275569335209582E-2</c:v>
                </c:pt>
                <c:pt idx="6">
                  <c:v>2.9138732498275033E-2</c:v>
                </c:pt>
                <c:pt idx="7">
                  <c:v>2.9688654841928397E-3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35-4C22-8B08-05B32311013D}"/>
            </c:ext>
          </c:extLst>
        </c:ser>
        <c:ser>
          <c:idx val="18"/>
          <c:order val="18"/>
          <c:tx>
            <c:v>residual 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Factorial'!$CI$7:$CI$14</c:f>
              <c:numCache>
                <c:formatCode>#,##0</c:formatCode>
                <c:ptCount val="8"/>
                <c:pt idx="0">
                  <c:v>2.1087525755791869E-3</c:v>
                </c:pt>
                <c:pt idx="1">
                  <c:v>1.0033813468968589E-2</c:v>
                </c:pt>
                <c:pt idx="2">
                  <c:v>3.3456605368539449E-2</c:v>
                </c:pt>
                <c:pt idx="3">
                  <c:v>2.9408704020687848E-2</c:v>
                </c:pt>
                <c:pt idx="4">
                  <c:v>-1.3901540008731672E-3</c:v>
                </c:pt>
                <c:pt idx="5">
                  <c:v>1.437308223792666E-2</c:v>
                </c:pt>
                <c:pt idx="6">
                  <c:v>2.5666914473994495E-2</c:v>
                </c:pt>
                <c:pt idx="7">
                  <c:v>3.3897443937228822E-2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35-4C22-8B08-05B32311013D}"/>
            </c:ext>
          </c:extLst>
        </c:ser>
        <c:ser>
          <c:idx val="19"/>
          <c:order val="19"/>
          <c:tx>
            <c:v>residual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Factorial'!$CJ$7:$CJ$14</c:f>
              <c:numCache>
                <c:formatCode>#,##0</c:formatCode>
                <c:ptCount val="8"/>
                <c:pt idx="0">
                  <c:v>1.4496229993504084E-2</c:v>
                </c:pt>
                <c:pt idx="1">
                  <c:v>-1.3814084246883462E-2</c:v>
                </c:pt>
                <c:pt idx="2">
                  <c:v>-1.5922370414466203E-2</c:v>
                </c:pt>
                <c:pt idx="3">
                  <c:v>1.3092443657387598E-3</c:v>
                </c:pt>
                <c:pt idx="4">
                  <c:v>2.2710305491488558E-2</c:v>
                </c:pt>
                <c:pt idx="5">
                  <c:v>-2.5540865049548334E-2</c:v>
                </c:pt>
                <c:pt idx="6">
                  <c:v>-2.6675402705200746E-2</c:v>
                </c:pt>
                <c:pt idx="7">
                  <c:v>2.9102764294561823E-3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35-4C22-8B08-05B32311013D}"/>
            </c:ext>
          </c:extLst>
        </c:ser>
        <c:ser>
          <c:idx val="20"/>
          <c:order val="20"/>
          <c:tx>
            <c:v>residual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Factorial'!$CK$7:$CK$14</c:f>
              <c:numCache>
                <c:formatCode>#,##0</c:formatCode>
                <c:ptCount val="8"/>
                <c:pt idx="0">
                  <c:v>1.1918727901210957E-2</c:v>
                </c:pt>
                <c:pt idx="1">
                  <c:v>-3.1890905080809162E-3</c:v>
                </c:pt>
                <c:pt idx="2">
                  <c:v>-5.6981548493160172E-3</c:v>
                </c:pt>
                <c:pt idx="3">
                  <c:v>-2.157734892735852E-2</c:v>
                </c:pt>
                <c:pt idx="4">
                  <c:v>2.633040398237485E-2</c:v>
                </c:pt>
                <c:pt idx="5">
                  <c:v>-1.5069492204053514E-2</c:v>
                </c:pt>
                <c:pt idx="6">
                  <c:v>-2.0262669876317752E-2</c:v>
                </c:pt>
                <c:pt idx="7">
                  <c:v>-2.158464915752667E-3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35-4C22-8B08-05B32311013D}"/>
            </c:ext>
          </c:extLst>
        </c:ser>
        <c:ser>
          <c:idx val="21"/>
          <c:order val="21"/>
          <c:tx>
            <c:v>residual 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Factorial'!$CL$7:$CL$14</c:f>
              <c:numCache>
                <c:formatCode>#,##0</c:formatCode>
                <c:ptCount val="8"/>
                <c:pt idx="0">
                  <c:v>8.1268303508585937E-4</c:v>
                </c:pt>
                <c:pt idx="1">
                  <c:v>1.0544605685004482E-2</c:v>
                </c:pt>
                <c:pt idx="2">
                  <c:v>-4.1280706129083189E-3</c:v>
                </c:pt>
                <c:pt idx="3">
                  <c:v>-2.3525664492588749E-2</c:v>
                </c:pt>
                <c:pt idx="4">
                  <c:v>7.5390550979070881E-3</c:v>
                </c:pt>
                <c:pt idx="5">
                  <c:v>1.8139204676382192E-2</c:v>
                </c:pt>
                <c:pt idx="6">
                  <c:v>1.9429858774279385E-2</c:v>
                </c:pt>
                <c:pt idx="7">
                  <c:v>-1.9459671375090082E-2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35-4C22-8B08-05B32311013D}"/>
            </c:ext>
          </c:extLst>
        </c:ser>
        <c:ser>
          <c:idx val="22"/>
          <c:order val="22"/>
          <c:tx>
            <c:v>residual 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Factorial'!$CM$7:$CM$14</c:f>
              <c:numCache>
                <c:formatCode>#,##0</c:formatCode>
                <c:ptCount val="8"/>
                <c:pt idx="0">
                  <c:v>-4.1642978851019752E-3</c:v>
                </c:pt>
                <c:pt idx="1">
                  <c:v>-6.6664409877870145E-3</c:v>
                </c:pt>
                <c:pt idx="2">
                  <c:v>-7.8503797907341077E-3</c:v>
                </c:pt>
                <c:pt idx="3">
                  <c:v>-1.1380570837659976E-2</c:v>
                </c:pt>
                <c:pt idx="4">
                  <c:v>-9.5688687935426842E-3</c:v>
                </c:pt>
                <c:pt idx="5">
                  <c:v>-1.5584110273718199E-2</c:v>
                </c:pt>
                <c:pt idx="6">
                  <c:v>2.5358940553242171E-2</c:v>
                </c:pt>
                <c:pt idx="7">
                  <c:v>-1.4322837547913636E-2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35-4C22-8B08-05B32311013D}"/>
            </c:ext>
          </c:extLst>
        </c:ser>
        <c:ser>
          <c:idx val="23"/>
          <c:order val="23"/>
          <c:tx>
            <c:v>residual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Factorial'!$CN$7:$CN$14</c:f>
              <c:numCache>
                <c:formatCode>#,##0</c:formatCode>
                <c:ptCount val="8"/>
                <c:pt idx="0">
                  <c:v>5.4130262154750142E-4</c:v>
                </c:pt>
                <c:pt idx="1">
                  <c:v>-1.3799074492915953E-2</c:v>
                </c:pt>
                <c:pt idx="2">
                  <c:v>7.9654297520859174E-4</c:v>
                </c:pt>
                <c:pt idx="3">
                  <c:v>5.2001373246139959E-3</c:v>
                </c:pt>
                <c:pt idx="4">
                  <c:v>-1.048208823737351E-2</c:v>
                </c:pt>
                <c:pt idx="5">
                  <c:v>-5.5678901835820582E-3</c:v>
                </c:pt>
                <c:pt idx="6">
                  <c:v>4.0847560857399934E-3</c:v>
                </c:pt>
                <c:pt idx="7">
                  <c:v>1.2316798995335887E-2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35-4C22-8B08-05B32311013D}"/>
            </c:ext>
          </c:extLst>
        </c:ser>
        <c:ser>
          <c:idx val="24"/>
          <c:order val="24"/>
          <c:tx>
            <c:v>residual 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Factorial'!$CO$7:$CO$14</c:f>
              <c:numCache>
                <c:formatCode>#,##0</c:formatCode>
                <c:ptCount val="8"/>
                <c:pt idx="0">
                  <c:v>5.2120301929736712E-3</c:v>
                </c:pt>
                <c:pt idx="1">
                  <c:v>1.2709919602285957E-2</c:v>
                </c:pt>
                <c:pt idx="2">
                  <c:v>-2.8505357283516997E-3</c:v>
                </c:pt>
                <c:pt idx="3">
                  <c:v>1.7917036824345089E-2</c:v>
                </c:pt>
                <c:pt idx="4">
                  <c:v>3.664903223197058E-2</c:v>
                </c:pt>
                <c:pt idx="5">
                  <c:v>6.1280401175856092E-3</c:v>
                </c:pt>
                <c:pt idx="6">
                  <c:v>-3.6785570292230396E-3</c:v>
                </c:pt>
                <c:pt idx="7">
                  <c:v>2.8572352085642017E-2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835-4C22-8B08-05B32311013D}"/>
            </c:ext>
          </c:extLst>
        </c:ser>
        <c:ser>
          <c:idx val="25"/>
          <c:order val="25"/>
          <c:tx>
            <c:v>residual 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Factorial'!$CP$7:$CP$14</c:f>
              <c:numCache>
                <c:formatCode>#,##0</c:formatCode>
                <c:ptCount val="8"/>
                <c:pt idx="0">
                  <c:v>2.5277669730974228E-3</c:v>
                </c:pt>
                <c:pt idx="1">
                  <c:v>1.0761685466845528E-2</c:v>
                </c:pt>
                <c:pt idx="2">
                  <c:v>3.5835354750872961E-2</c:v>
                </c:pt>
                <c:pt idx="3">
                  <c:v>3.0560580005902782E-3</c:v>
                </c:pt>
                <c:pt idx="4">
                  <c:v>-3.0187145243155022E-2</c:v>
                </c:pt>
                <c:pt idx="5">
                  <c:v>-1.3157597008532473E-2</c:v>
                </c:pt>
                <c:pt idx="6">
                  <c:v>2.4416953340202774E-2</c:v>
                </c:pt>
                <c:pt idx="7">
                  <c:v>1.5337547842684263E-2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35-4C22-8B08-05B32311013D}"/>
            </c:ext>
          </c:extLst>
        </c:ser>
        <c:ser>
          <c:idx val="26"/>
          <c:order val="26"/>
          <c:tx>
            <c:v>residual 27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Factorial'!$CQ$7:$CQ$14</c:f>
              <c:numCache>
                <c:formatCode>#,##0</c:formatCode>
                <c:ptCount val="8"/>
                <c:pt idx="0">
                  <c:v>7.7178031734308483E-3</c:v>
                </c:pt>
                <c:pt idx="1">
                  <c:v>-1.1593526823338696E-2</c:v>
                </c:pt>
                <c:pt idx="2">
                  <c:v>3.350123360717161E-3</c:v>
                </c:pt>
                <c:pt idx="3">
                  <c:v>2.3989638412468928E-2</c:v>
                </c:pt>
                <c:pt idx="4">
                  <c:v>-4.5960406804878673E-2</c:v>
                </c:pt>
                <c:pt idx="5">
                  <c:v>-4.2985598884039966E-2</c:v>
                </c:pt>
                <c:pt idx="6">
                  <c:v>-2.8244448570591274E-4</c:v>
                </c:pt>
                <c:pt idx="7">
                  <c:v>1.0258899921212095E-2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835-4C22-8B08-05B32311013D}"/>
            </c:ext>
          </c:extLst>
        </c:ser>
        <c:ser>
          <c:idx val="27"/>
          <c:order val="27"/>
          <c:tx>
            <c:v>residual 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Factorial'!$CR$7:$CR$14</c:f>
              <c:numCache>
                <c:formatCode>#,##0</c:formatCode>
                <c:ptCount val="8"/>
                <c:pt idx="0">
                  <c:v>-1.4844799700637346E-2</c:v>
                </c:pt>
                <c:pt idx="1">
                  <c:v>-1.0312513380774435E-2</c:v>
                </c:pt>
                <c:pt idx="2">
                  <c:v>-5.9450405494812619E-2</c:v>
                </c:pt>
                <c:pt idx="3">
                  <c:v>-3.997990145498731E-3</c:v>
                </c:pt>
                <c:pt idx="4">
                  <c:v>1.3033272955508934E-2</c:v>
                </c:pt>
                <c:pt idx="5">
                  <c:v>3.3044000752625813E-2</c:v>
                </c:pt>
                <c:pt idx="6">
                  <c:v>-2.2555381559398402E-2</c:v>
                </c:pt>
                <c:pt idx="7">
                  <c:v>-3.0974344773251339E-2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35-4C22-8B08-05B32311013D}"/>
            </c:ext>
          </c:extLst>
        </c:ser>
        <c:ser>
          <c:idx val="28"/>
          <c:order val="28"/>
          <c:tx>
            <c:v>residual 29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Factorial'!$CS$7:$CS$14</c:f>
              <c:numCache>
                <c:formatCode>#,##0</c:formatCode>
                <c:ptCount val="8"/>
                <c:pt idx="0">
                  <c:v>-4.6681193960389056E-2</c:v>
                </c:pt>
                <c:pt idx="1">
                  <c:v>-8.3398625165795881E-3</c:v>
                </c:pt>
                <c:pt idx="2">
                  <c:v>-2.8103660996185775E-2</c:v>
                </c:pt>
                <c:pt idx="3">
                  <c:v>-1.6570470879980537E-2</c:v>
                </c:pt>
                <c:pt idx="4">
                  <c:v>-5.4062532507678451E-2</c:v>
                </c:pt>
                <c:pt idx="5">
                  <c:v>-4.676081973654167E-2</c:v>
                </c:pt>
                <c:pt idx="6">
                  <c:v>-3.452787241765165E-2</c:v>
                </c:pt>
                <c:pt idx="7">
                  <c:v>-4.0001005957056357E-2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835-4C22-8B08-05B32311013D}"/>
            </c:ext>
          </c:extLst>
        </c:ser>
        <c:ser>
          <c:idx val="29"/>
          <c:order val="29"/>
          <c:tx>
            <c:v>residual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Factorial'!$CT$7:$CT$14</c:f>
              <c:numCache>
                <c:formatCode>#,##0</c:formatCode>
                <c:ptCount val="8"/>
                <c:pt idx="0">
                  <c:v>-2.4623040716888367E-2</c:v>
                </c:pt>
                <c:pt idx="1">
                  <c:v>-3.2847986117272354E-2</c:v>
                </c:pt>
                <c:pt idx="2">
                  <c:v>-1.6535085366663704E-2</c:v>
                </c:pt>
                <c:pt idx="3">
                  <c:v>-1.5879953949788472E-2</c:v>
                </c:pt>
                <c:pt idx="4">
                  <c:v>-1.2069829165471724E-2</c:v>
                </c:pt>
                <c:pt idx="5">
                  <c:v>-4.0645485169551243E-2</c:v>
                </c:pt>
                <c:pt idx="6">
                  <c:v>-3.8889635825643865E-2</c:v>
                </c:pt>
                <c:pt idx="7">
                  <c:v>-1.463573633053894E-2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35-4C22-8B08-05B32311013D}"/>
            </c:ext>
          </c:extLst>
        </c:ser>
        <c:ser>
          <c:idx val="30"/>
          <c:order val="30"/>
          <c:tx>
            <c:v>residual 31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Factorial'!$CU$7:$CU$14</c:f>
              <c:numCache>
                <c:formatCode>#,##0</c:formatCode>
                <c:ptCount val="8"/>
                <c:pt idx="0">
                  <c:v>-1.0234157003497391E-2</c:v>
                </c:pt>
                <c:pt idx="1">
                  <c:v>-1.5382483866619445E-3</c:v>
                </c:pt>
                <c:pt idx="2">
                  <c:v>-2.796409471237582E-2</c:v>
                </c:pt>
                <c:pt idx="3">
                  <c:v>-2.27631362226699E-3</c:v>
                </c:pt>
                <c:pt idx="4">
                  <c:v>-5.9086503291670756E-2</c:v>
                </c:pt>
                <c:pt idx="5">
                  <c:v>-2.6285791039354578E-2</c:v>
                </c:pt>
                <c:pt idx="6">
                  <c:v>-3.2107441159654471E-2</c:v>
                </c:pt>
                <c:pt idx="7">
                  <c:v>-3.0681501229927299E-2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835-4C22-8B08-05B32311013D}"/>
            </c:ext>
          </c:extLst>
        </c:ser>
        <c:ser>
          <c:idx val="31"/>
          <c:order val="31"/>
          <c:tx>
            <c:v>residual 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Factorial'!$CV$7:$CV$14</c:f>
              <c:numCache>
                <c:formatCode>#,##0</c:formatCode>
                <c:ptCount val="8"/>
                <c:pt idx="0">
                  <c:v>4.6765689169625535E-3</c:v>
                </c:pt>
                <c:pt idx="1">
                  <c:v>3.1588624222600448E-2</c:v>
                </c:pt>
                <c:pt idx="2">
                  <c:v>3.6985522644919389E-2</c:v>
                </c:pt>
                <c:pt idx="3">
                  <c:v>7.3956088251196928E-3</c:v>
                </c:pt>
                <c:pt idx="4">
                  <c:v>2.3176721560646207E-2</c:v>
                </c:pt>
                <c:pt idx="5">
                  <c:v>1.3787567430899372E-2</c:v>
                </c:pt>
                <c:pt idx="6">
                  <c:v>9.1264714075407483E-3</c:v>
                </c:pt>
                <c:pt idx="7">
                  <c:v>9.4049929081152506E-3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35-4C22-8B08-05B32311013D}"/>
            </c:ext>
          </c:extLst>
        </c:ser>
        <c:ser>
          <c:idx val="32"/>
          <c:order val="32"/>
          <c:tx>
            <c:v>residual 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Factorial'!$CW$7:$CW$14</c:f>
              <c:numCache>
                <c:formatCode>#,##0</c:formatCode>
                <c:ptCount val="8"/>
                <c:pt idx="0">
                  <c:v>1.8709616183821609E-2</c:v>
                </c:pt>
                <c:pt idx="1">
                  <c:v>6.2814703237776826E-3</c:v>
                </c:pt>
                <c:pt idx="2">
                  <c:v>-2.2378096544104498E-2</c:v>
                </c:pt>
                <c:pt idx="3">
                  <c:v>2.2709815304384984E-2</c:v>
                </c:pt>
                <c:pt idx="4">
                  <c:v>1.190445388049266E-2</c:v>
                </c:pt>
                <c:pt idx="5">
                  <c:v>-1.8629711318738362E-2</c:v>
                </c:pt>
                <c:pt idx="6">
                  <c:v>-2.7127857315584869E-2</c:v>
                </c:pt>
                <c:pt idx="7">
                  <c:v>1.8517916465551121E-2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35-4C22-8B08-05B32311013D}"/>
            </c:ext>
          </c:extLst>
        </c:ser>
        <c:ser>
          <c:idx val="33"/>
          <c:order val="33"/>
          <c:tx>
            <c:v>residual 34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Factorial'!$CX$7:$CX$14</c:f>
              <c:numCache>
                <c:formatCode>#,##0</c:formatCode>
                <c:ptCount val="8"/>
                <c:pt idx="0">
                  <c:v>-4.4721851738613871E-3</c:v>
                </c:pt>
                <c:pt idx="1">
                  <c:v>3.4078824559573562E-3</c:v>
                </c:pt>
                <c:pt idx="2">
                  <c:v>3.1739434600332128E-2</c:v>
                </c:pt>
                <c:pt idx="3">
                  <c:v>2.0381206517528172E-2</c:v>
                </c:pt>
                <c:pt idx="4">
                  <c:v>-2.9043891973057345E-2</c:v>
                </c:pt>
                <c:pt idx="5">
                  <c:v>7.2887254992850536E-3</c:v>
                </c:pt>
                <c:pt idx="6">
                  <c:v>5.12307209759153E-2</c:v>
                </c:pt>
                <c:pt idx="7">
                  <c:v>1.3810685634341624E-2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35-4C22-8B08-05B32311013D}"/>
            </c:ext>
          </c:extLst>
        </c:ser>
        <c:ser>
          <c:idx val="34"/>
          <c:order val="34"/>
          <c:tx>
            <c:v>residual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Factorial'!$CY$7:$CY$14</c:f>
              <c:numCache>
                <c:formatCode>#,##0</c:formatCode>
                <c:ptCount val="8"/>
                <c:pt idx="0">
                  <c:v>-2.1468705619681616E-2</c:v>
                </c:pt>
                <c:pt idx="1">
                  <c:v>-2.9002695432590375E-2</c:v>
                </c:pt>
                <c:pt idx="2">
                  <c:v>7.0552273142767685E-3</c:v>
                </c:pt>
                <c:pt idx="3">
                  <c:v>1.8156528699482477E-2</c:v>
                </c:pt>
                <c:pt idx="4">
                  <c:v>-4.3945856524181703E-2</c:v>
                </c:pt>
                <c:pt idx="5">
                  <c:v>-3.3565153580347395E-2</c:v>
                </c:pt>
                <c:pt idx="6">
                  <c:v>-5.0602498184422195E-3</c:v>
                </c:pt>
                <c:pt idx="7">
                  <c:v>2.7133379440177574E-2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35-4C22-8B08-05B32311013D}"/>
            </c:ext>
          </c:extLst>
        </c:ser>
        <c:ser>
          <c:idx val="35"/>
          <c:order val="35"/>
          <c:tx>
            <c:v>residual 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Factorial'!$CZ$7:$CZ$14</c:f>
              <c:numCache>
                <c:formatCode>#,##0</c:formatCode>
                <c:ptCount val="8"/>
                <c:pt idx="0">
                  <c:v>1.0849223087286308E-2</c:v>
                </c:pt>
                <c:pt idx="1">
                  <c:v>1.2699201984168518E-2</c:v>
                </c:pt>
                <c:pt idx="2">
                  <c:v>-2.7163534000962386E-4</c:v>
                </c:pt>
                <c:pt idx="3">
                  <c:v>2.9717602625233708E-2</c:v>
                </c:pt>
                <c:pt idx="4">
                  <c:v>5.6454311082889674E-3</c:v>
                </c:pt>
                <c:pt idx="5">
                  <c:v>6.6609489136748579E-4</c:v>
                </c:pt>
                <c:pt idx="6">
                  <c:v>-6.8416604132446324E-3</c:v>
                </c:pt>
                <c:pt idx="7">
                  <c:v>1.8134918385271259E-2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835-4C22-8B08-05B32311013D}"/>
            </c:ext>
          </c:extLst>
        </c:ser>
        <c:ser>
          <c:idx val="36"/>
          <c:order val="36"/>
          <c:tx>
            <c:v>residual 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Factorial'!$DA$7:$DA$14</c:f>
              <c:numCache>
                <c:formatCode>#,##0</c:formatCode>
                <c:ptCount val="8"/>
                <c:pt idx="0">
                  <c:v>-1.2268777421850841E-2</c:v>
                </c:pt>
                <c:pt idx="1">
                  <c:v>-2.5968376068454813E-3</c:v>
                </c:pt>
                <c:pt idx="2">
                  <c:v>3.448470810878268E-2</c:v>
                </c:pt>
                <c:pt idx="3">
                  <c:v>-5.3849462370725298E-3</c:v>
                </c:pt>
                <c:pt idx="4">
                  <c:v>4.7157654688157358E-2</c:v>
                </c:pt>
                <c:pt idx="5">
                  <c:v>2.7655853052434232E-2</c:v>
                </c:pt>
                <c:pt idx="6">
                  <c:v>3.7373426003577404E-2</c:v>
                </c:pt>
                <c:pt idx="7">
                  <c:v>3.1919443035774986E-2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835-4C22-8B08-05B32311013D}"/>
            </c:ext>
          </c:extLst>
        </c:ser>
        <c:ser>
          <c:idx val="37"/>
          <c:order val="37"/>
          <c:tx>
            <c:v>residual 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Factorial'!$DB$7:$DB$14</c:f>
              <c:numCache>
                <c:formatCode>#,##0</c:formatCode>
                <c:ptCount val="8"/>
                <c:pt idx="0">
                  <c:v>-2.7807394270029206E-2</c:v>
                </c:pt>
                <c:pt idx="1">
                  <c:v>-1.0918097076817013E-2</c:v>
                </c:pt>
                <c:pt idx="2">
                  <c:v>-1.7073672384400496E-2</c:v>
                </c:pt>
                <c:pt idx="3">
                  <c:v>-3.0157218570164845E-2</c:v>
                </c:pt>
                <c:pt idx="4">
                  <c:v>-1.1672526702860786E-2</c:v>
                </c:pt>
                <c:pt idx="5">
                  <c:v>-2.376240464798629E-2</c:v>
                </c:pt>
                <c:pt idx="6">
                  <c:v>-2.8216137664138774E-2</c:v>
                </c:pt>
                <c:pt idx="7">
                  <c:v>-4.0963744021635495E-2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835-4C22-8B08-05B32311013D}"/>
            </c:ext>
          </c:extLst>
        </c:ser>
        <c:ser>
          <c:idx val="38"/>
          <c:order val="38"/>
          <c:tx>
            <c:v>residual 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Factorial'!$DC$7:$DC$14</c:f>
              <c:numCache>
                <c:formatCode>#,##0</c:formatCode>
                <c:ptCount val="8"/>
                <c:pt idx="0">
                  <c:v>-2.3460777279580292E-3</c:v>
                </c:pt>
                <c:pt idx="1">
                  <c:v>2.7246134378723808E-2</c:v>
                </c:pt>
                <c:pt idx="2">
                  <c:v>-1.1008381366994779E-3</c:v>
                </c:pt>
                <c:pt idx="3">
                  <c:v>1.7167509915072543E-3</c:v>
                </c:pt>
                <c:pt idx="4">
                  <c:v>-4.1600760407138893E-3</c:v>
                </c:pt>
                <c:pt idx="5">
                  <c:v>2.7124264540712151E-2</c:v>
                </c:pt>
                <c:pt idx="6">
                  <c:v>2.5725204175186533E-4</c:v>
                </c:pt>
                <c:pt idx="7">
                  <c:v>1.00641681143947E-2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835-4C22-8B08-05B32311013D}"/>
            </c:ext>
          </c:extLst>
        </c:ser>
        <c:ser>
          <c:idx val="39"/>
          <c:order val="39"/>
          <c:tx>
            <c:v>residual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Factorial'!$DD$7:$DD$14</c:f>
              <c:numCache>
                <c:formatCode>#,##0</c:formatCode>
                <c:ptCount val="8"/>
                <c:pt idx="0">
                  <c:v>1.7124083534658663E-2</c:v>
                </c:pt>
                <c:pt idx="1">
                  <c:v>2.8248973501676433E-2</c:v>
                </c:pt>
                <c:pt idx="2">
                  <c:v>-1.0520825636966435E-2</c:v>
                </c:pt>
                <c:pt idx="3">
                  <c:v>1.5805962981591648E-2</c:v>
                </c:pt>
                <c:pt idx="4">
                  <c:v>3.2646233668884861E-2</c:v>
                </c:pt>
                <c:pt idx="5">
                  <c:v>6.2340914435986772E-2</c:v>
                </c:pt>
                <c:pt idx="6">
                  <c:v>4.184022794133524E-2</c:v>
                </c:pt>
                <c:pt idx="7">
                  <c:v>2.7209116304729886E-2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835-4C22-8B08-05B32311013D}"/>
            </c:ext>
          </c:extLst>
        </c:ser>
        <c:ser>
          <c:idx val="40"/>
          <c:order val="40"/>
          <c:tx>
            <c:v>residual 41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Factorial'!$DE$7:$DE$14</c:f>
              <c:numCache>
                <c:formatCode>#,##0</c:formatCode>
                <c:ptCount val="8"/>
                <c:pt idx="0">
                  <c:v>1.0231796464869269E-2</c:v>
                </c:pt>
                <c:pt idx="1">
                  <c:v>5.9527139796262674E-3</c:v>
                </c:pt>
                <c:pt idx="2">
                  <c:v>4.2968333323130103E-3</c:v>
                </c:pt>
                <c:pt idx="3">
                  <c:v>1.3786676338694903E-2</c:v>
                </c:pt>
                <c:pt idx="4">
                  <c:v>9.1888841537444144E-3</c:v>
                </c:pt>
                <c:pt idx="5">
                  <c:v>2.7502817408807445E-2</c:v>
                </c:pt>
                <c:pt idx="6">
                  <c:v>6.425209788682551E-3</c:v>
                </c:pt>
                <c:pt idx="7">
                  <c:v>2.7942829179380624E-2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835-4C22-8B08-05B32311013D}"/>
            </c:ext>
          </c:extLst>
        </c:ser>
        <c:ser>
          <c:idx val="41"/>
          <c:order val="41"/>
          <c:tx>
            <c:v>residual 42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Factorial'!$DF$7:$DF$14</c:f>
              <c:numCache>
                <c:formatCode>#,##0</c:formatCode>
                <c:ptCount val="8"/>
                <c:pt idx="0">
                  <c:v>-1.559651613296742E-3</c:v>
                </c:pt>
                <c:pt idx="1">
                  <c:v>-3.7606914785928147E-3</c:v>
                </c:pt>
                <c:pt idx="2">
                  <c:v>1.4435878689877946E-4</c:v>
                </c:pt>
                <c:pt idx="3">
                  <c:v>-2.3257982759874896E-2</c:v>
                </c:pt>
                <c:pt idx="4">
                  <c:v>-1.3978993383404248E-2</c:v>
                </c:pt>
                <c:pt idx="5">
                  <c:v>-1.345051255273777E-2</c:v>
                </c:pt>
                <c:pt idx="6">
                  <c:v>1.1845303888573078E-2</c:v>
                </c:pt>
                <c:pt idx="7">
                  <c:v>-1.9443886413485156E-2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835-4C22-8B08-05B32311013D}"/>
            </c:ext>
          </c:extLst>
        </c:ser>
        <c:ser>
          <c:idx val="42"/>
          <c:order val="42"/>
          <c:tx>
            <c:v>residual 43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Factorial'!$DG$7:$DG$14</c:f>
              <c:numCache>
                <c:formatCode>#,##0</c:formatCode>
                <c:ptCount val="8"/>
                <c:pt idx="0">
                  <c:v>7.5666838675887416E-3</c:v>
                </c:pt>
                <c:pt idx="1">
                  <c:v>-1.2546967588860758E-2</c:v>
                </c:pt>
                <c:pt idx="2">
                  <c:v>-1.6444118017277853E-2</c:v>
                </c:pt>
                <c:pt idx="3">
                  <c:v>-1.926806088058175E-3</c:v>
                </c:pt>
                <c:pt idx="4">
                  <c:v>-8.1824290726419946E-3</c:v>
                </c:pt>
                <c:pt idx="5">
                  <c:v>-1.9721419770800441E-2</c:v>
                </c:pt>
                <c:pt idx="6">
                  <c:v>-1.6534029058612454E-2</c:v>
                </c:pt>
                <c:pt idx="7">
                  <c:v>-1.0890577059282425E-2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835-4C22-8B08-05B32311013D}"/>
            </c:ext>
          </c:extLst>
        </c:ser>
        <c:ser>
          <c:idx val="43"/>
          <c:order val="43"/>
          <c:tx>
            <c:v>residual 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Factorial'!$DH$7:$DH$14</c:f>
              <c:numCache>
                <c:formatCode>#,##0</c:formatCode>
                <c:ptCount val="8"/>
                <c:pt idx="0">
                  <c:v>2.9385020087536962E-2</c:v>
                </c:pt>
                <c:pt idx="1">
                  <c:v>3.6346581069097272E-2</c:v>
                </c:pt>
                <c:pt idx="2">
                  <c:v>7.2616400234561951E-3</c:v>
                </c:pt>
                <c:pt idx="3">
                  <c:v>2.1376809080675185E-2</c:v>
                </c:pt>
                <c:pt idx="4">
                  <c:v>5.0648498420867494E-2</c:v>
                </c:pt>
                <c:pt idx="5">
                  <c:v>6.1441073159516524E-2</c:v>
                </c:pt>
                <c:pt idx="6">
                  <c:v>1.3258076957037179E-2</c:v>
                </c:pt>
                <c:pt idx="7">
                  <c:v>6.4806798801012366E-2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835-4C22-8B08-05B32311013D}"/>
            </c:ext>
          </c:extLst>
        </c:ser>
        <c:ser>
          <c:idx val="44"/>
          <c:order val="44"/>
          <c:tx>
            <c:v>residual 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Factorial'!$DI$7:$DI$14</c:f>
              <c:numCache>
                <c:formatCode>#,##0</c:formatCode>
                <c:ptCount val="8"/>
                <c:pt idx="0">
                  <c:v>-1.3152228647550945E-2</c:v>
                </c:pt>
                <c:pt idx="1">
                  <c:v>2.7713598890358737E-2</c:v>
                </c:pt>
                <c:pt idx="2">
                  <c:v>1.473033541292601E-2</c:v>
                </c:pt>
                <c:pt idx="3">
                  <c:v>2.0639699819120505E-3</c:v>
                </c:pt>
                <c:pt idx="4">
                  <c:v>1.7645964467954744E-2</c:v>
                </c:pt>
                <c:pt idx="5">
                  <c:v>2.5931580528627318E-2</c:v>
                </c:pt>
                <c:pt idx="6">
                  <c:v>2.3181850639879542E-2</c:v>
                </c:pt>
                <c:pt idx="7">
                  <c:v>-9.5320290387768125E-4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835-4C22-8B08-05B32311013D}"/>
            </c:ext>
          </c:extLst>
        </c:ser>
        <c:ser>
          <c:idx val="45"/>
          <c:order val="45"/>
          <c:tx>
            <c:v>residual 46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Factorial'!$DJ$7:$DJ$14</c:f>
              <c:numCache>
                <c:formatCode>#,##0</c:formatCode>
                <c:ptCount val="8"/>
                <c:pt idx="0">
                  <c:v>2.3810335887022083E-2</c:v>
                </c:pt>
                <c:pt idx="1">
                  <c:v>-9.9255094568191371E-3</c:v>
                </c:pt>
                <c:pt idx="2">
                  <c:v>4.5891161547034987E-2</c:v>
                </c:pt>
                <c:pt idx="3">
                  <c:v>-6.6392181484640211E-3</c:v>
                </c:pt>
                <c:pt idx="4">
                  <c:v>2.4066440915798459E-2</c:v>
                </c:pt>
                <c:pt idx="5">
                  <c:v>-4.2855722978263344E-4</c:v>
                </c:pt>
                <c:pt idx="6">
                  <c:v>4.9593139612293946E-2</c:v>
                </c:pt>
                <c:pt idx="7">
                  <c:v>-3.3308190228042989E-3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835-4C22-8B08-05B32311013D}"/>
            </c:ext>
          </c:extLst>
        </c:ser>
        <c:ser>
          <c:idx val="46"/>
          <c:order val="46"/>
          <c:tx>
            <c:v>residual 47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Factorial'!$DK$7:$DK$14</c:f>
              <c:numCache>
                <c:formatCode>#,##0</c:formatCode>
                <c:ptCount val="8"/>
                <c:pt idx="0">
                  <c:v>3.9270849272447839E-2</c:v>
                </c:pt>
                <c:pt idx="1">
                  <c:v>1.1359738813752296E-2</c:v>
                </c:pt>
                <c:pt idx="2">
                  <c:v>-2.6378435108999065E-2</c:v>
                </c:pt>
                <c:pt idx="3">
                  <c:v>9.5174117648344492E-3</c:v>
                </c:pt>
                <c:pt idx="4">
                  <c:v>2.9678003657570784E-2</c:v>
                </c:pt>
                <c:pt idx="5">
                  <c:v>2.4794536133874168E-3</c:v>
                </c:pt>
                <c:pt idx="6">
                  <c:v>-2.7420154922643381E-2</c:v>
                </c:pt>
                <c:pt idx="7">
                  <c:v>2.3840382197253263E-2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835-4C22-8B08-05B32311013D}"/>
            </c:ext>
          </c:extLst>
        </c:ser>
        <c:ser>
          <c:idx val="47"/>
          <c:order val="47"/>
          <c:tx>
            <c:v>residual 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Factorial'!$DL$7:$DL$14</c:f>
              <c:numCache>
                <c:formatCode>#,##0</c:formatCode>
                <c:ptCount val="8"/>
                <c:pt idx="0">
                  <c:v>-1.5379332115705635E-2</c:v>
                </c:pt>
                <c:pt idx="1">
                  <c:v>-7.0398303868692835E-3</c:v>
                </c:pt>
                <c:pt idx="2">
                  <c:v>-7.5923219196323277E-3</c:v>
                </c:pt>
                <c:pt idx="3">
                  <c:v>-1.1428516769609098E-2</c:v>
                </c:pt>
                <c:pt idx="4">
                  <c:v>-2.9771169844536427E-2</c:v>
                </c:pt>
                <c:pt idx="5">
                  <c:v>-1.5385515684935402E-2</c:v>
                </c:pt>
                <c:pt idx="6">
                  <c:v>-9.3086565453446291E-3</c:v>
                </c:pt>
                <c:pt idx="7">
                  <c:v>-2.2121533715140362E-2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835-4C22-8B08-05B32311013D}"/>
            </c:ext>
          </c:extLst>
        </c:ser>
        <c:ser>
          <c:idx val="48"/>
          <c:order val="48"/>
          <c:tx>
            <c:v>residual 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Factorial'!$DM$7:$DM$14</c:f>
              <c:numCache>
                <c:formatCode>#,##0</c:formatCode>
                <c:ptCount val="8"/>
                <c:pt idx="0">
                  <c:v>-1.0254985006844297E-2</c:v>
                </c:pt>
                <c:pt idx="1">
                  <c:v>-1.0471641021305267E-2</c:v>
                </c:pt>
                <c:pt idx="2">
                  <c:v>-3.531657317183301E-3</c:v>
                </c:pt>
                <c:pt idx="3">
                  <c:v>2.1173819352818368E-2</c:v>
                </c:pt>
                <c:pt idx="4">
                  <c:v>-1.4785540182526535E-2</c:v>
                </c:pt>
                <c:pt idx="5">
                  <c:v>-3.7034556456005507E-2</c:v>
                </c:pt>
                <c:pt idx="6">
                  <c:v>6.8421801645279778E-3</c:v>
                </c:pt>
                <c:pt idx="7">
                  <c:v>-2.7729218217573681E-3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835-4C22-8B08-05B32311013D}"/>
            </c:ext>
          </c:extLst>
        </c:ser>
        <c:ser>
          <c:idx val="49"/>
          <c:order val="49"/>
          <c:tx>
            <c:v>residual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'2kr Factorial'!$BP$7:$BP$14</c:f>
              <c:numCache>
                <c:formatCode>#,##0</c:formatCode>
                <c:ptCount val="8"/>
                <c:pt idx="0">
                  <c:v>1.9413124078863</c:v>
                </c:pt>
                <c:pt idx="1">
                  <c:v>1.9076313616535332</c:v>
                </c:pt>
                <c:pt idx="2">
                  <c:v>1.8992630193748936</c:v>
                </c:pt>
                <c:pt idx="3">
                  <c:v>1.8676523368510742</c:v>
                </c:pt>
                <c:pt idx="4">
                  <c:v>2.6070215358880371</c:v>
                </c:pt>
                <c:pt idx="5">
                  <c:v>2.5371715918329243</c:v>
                </c:pt>
                <c:pt idx="6">
                  <c:v>2.46686196184179</c:v>
                </c:pt>
                <c:pt idx="7">
                  <c:v>2.3980506204133896</c:v>
                </c:pt>
              </c:numCache>
            </c:numRef>
          </c:xVal>
          <c:yVal>
            <c:numRef>
              <c:f>'2kr Factorial'!$DN$7:$DN$14</c:f>
              <c:numCache>
                <c:formatCode>#,##0</c:formatCode>
                <c:ptCount val="8"/>
                <c:pt idx="0">
                  <c:v>-2.268315516040631E-2</c:v>
                </c:pt>
                <c:pt idx="1">
                  <c:v>-3.309694379009942E-2</c:v>
                </c:pt>
                <c:pt idx="2">
                  <c:v>-4.2152101345058757E-2</c:v>
                </c:pt>
                <c:pt idx="3">
                  <c:v>-5.5014387486697069E-2</c:v>
                </c:pt>
                <c:pt idx="4">
                  <c:v>-1.8302798877300575E-2</c:v>
                </c:pt>
                <c:pt idx="5">
                  <c:v>-4.9152213804409595E-2</c:v>
                </c:pt>
                <c:pt idx="6">
                  <c:v>-7.6622792268741247E-2</c:v>
                </c:pt>
                <c:pt idx="7">
                  <c:v>-3.6542238949286432E-2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835-4C22-8B08-05B32311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41776"/>
        <c:axId val="451155840"/>
      </c:scatterChart>
      <c:valAx>
        <c:axId val="2622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Predicted</a:t>
                </a:r>
                <a:r>
                  <a:rPr lang="it-IT" baseline="0"/>
                  <a:t> response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155840"/>
        <c:crosses val="autoZero"/>
        <c:crossBetween val="midCat"/>
      </c:valAx>
      <c:valAx>
        <c:axId val="4511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22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45</xdr:row>
      <xdr:rowOff>0</xdr:rowOff>
    </xdr:from>
    <xdr:to>
      <xdr:col>20</xdr:col>
      <xdr:colOff>428625</xdr:colOff>
      <xdr:row>59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20A5B8-07CE-4AF7-9FA6-AE31448A6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600074</xdr:colOff>
      <xdr:row>45</xdr:row>
      <xdr:rowOff>0</xdr:rowOff>
    </xdr:from>
    <xdr:to>
      <xdr:col>43</xdr:col>
      <xdr:colOff>266699</xdr:colOff>
      <xdr:row>59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FCBE18A-4765-4C92-B59F-0E7FC6B68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30</xdr:col>
      <xdr:colOff>628649</xdr:colOff>
      <xdr:row>62</xdr:row>
      <xdr:rowOff>161924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DC8385D-CF08-486F-8103-96C0DA038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64A3-54A8-4430-9CBD-835B93CD5038}">
  <dimension ref="A1:DO445"/>
  <sheetViews>
    <sheetView zoomScaleNormal="100" workbookViewId="0"/>
  </sheetViews>
  <sheetFormatPr defaultRowHeight="15" x14ac:dyDescent="0.25"/>
  <cols>
    <col min="1" max="1" width="27.140625" style="3" customWidth="1"/>
    <col min="2" max="2" width="18.140625" style="3" customWidth="1"/>
    <col min="3" max="3" width="24.5703125" style="3" customWidth="1"/>
    <col min="4" max="4" width="19.85546875" style="3" customWidth="1"/>
    <col min="5" max="5" width="18" style="3" customWidth="1"/>
    <col min="6" max="6" width="11.140625" style="3" customWidth="1"/>
    <col min="7" max="7" width="9.140625" style="3"/>
    <col min="8" max="8" width="10.7109375" style="3" customWidth="1"/>
    <col min="9" max="9" width="24.85546875" style="3" customWidth="1"/>
    <col min="10" max="10" width="20.85546875" style="3" customWidth="1"/>
    <col min="11" max="11" width="16.5703125" style="3" customWidth="1"/>
    <col min="12" max="12" width="18.42578125" style="3" customWidth="1"/>
    <col min="13" max="13" width="17.140625" style="3" customWidth="1"/>
    <col min="14" max="14" width="9.140625" style="3"/>
    <col min="15" max="16" width="9.140625" style="3" customWidth="1"/>
    <col min="17" max="18" width="9.140625" style="3"/>
    <col min="19" max="19" width="10.28515625" style="3" customWidth="1"/>
    <col min="20" max="21" width="9.140625" style="3"/>
    <col min="22" max="22" width="12.85546875" style="3" customWidth="1"/>
    <col min="23" max="23" width="12.140625" style="3" customWidth="1"/>
    <col min="24" max="24" width="13.28515625" style="3" customWidth="1"/>
    <col min="25" max="25" width="12.85546875" style="3" customWidth="1"/>
    <col min="26" max="26" width="12.7109375" style="3" customWidth="1"/>
    <col min="27" max="27" width="12.140625" style="3" customWidth="1"/>
    <col min="28" max="28" width="12.42578125" style="3" customWidth="1"/>
    <col min="29" max="29" width="12.28515625" style="3" customWidth="1"/>
    <col min="30" max="30" width="13.28515625" style="3" customWidth="1"/>
    <col min="31" max="31" width="12.42578125" style="3" customWidth="1"/>
    <col min="32" max="33" width="9.140625" style="3"/>
    <col min="34" max="34" width="15.42578125" style="3" customWidth="1"/>
    <col min="35" max="39" width="9.140625" style="3"/>
    <col min="40" max="40" width="9.42578125" style="3" customWidth="1"/>
    <col min="41" max="67" width="9.140625" style="3"/>
    <col min="68" max="68" width="21.140625" style="3" customWidth="1"/>
    <col min="69" max="16384" width="9.140625" style="3"/>
  </cols>
  <sheetData>
    <row r="1" spans="1:119" x14ac:dyDescent="0.25">
      <c r="A1" s="4" t="s">
        <v>158</v>
      </c>
      <c r="B1" s="99" t="s">
        <v>3</v>
      </c>
      <c r="C1" s="100"/>
      <c r="D1" s="101" t="s">
        <v>2</v>
      </c>
      <c r="E1" s="102"/>
      <c r="M1" s="7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</row>
    <row r="2" spans="1:119" x14ac:dyDescent="0.25">
      <c r="A2" s="87" t="s">
        <v>0</v>
      </c>
      <c r="B2" s="86" t="s">
        <v>1</v>
      </c>
      <c r="C2" s="87" t="s">
        <v>4</v>
      </c>
      <c r="D2" s="87" t="s">
        <v>1</v>
      </c>
      <c r="E2" s="87" t="s">
        <v>4</v>
      </c>
      <c r="F2" s="26"/>
      <c r="I2" s="16" t="s">
        <v>128</v>
      </c>
      <c r="J2">
        <v>3</v>
      </c>
      <c r="K2"/>
      <c r="L2" s="16" t="s">
        <v>130</v>
      </c>
      <c r="M2">
        <v>50</v>
      </c>
      <c r="N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</row>
    <row r="3" spans="1:119" x14ac:dyDescent="0.25">
      <c r="A3" s="108">
        <v>5.5</v>
      </c>
      <c r="B3" s="11">
        <v>1.9430454227029805</v>
      </c>
      <c r="C3" s="11">
        <v>2.628969493726748</v>
      </c>
      <c r="D3" s="11">
        <v>1.8662906036902458</v>
      </c>
      <c r="E3" s="11">
        <v>2.4522186272199917</v>
      </c>
      <c r="I3" s="30" t="s">
        <v>129</v>
      </c>
      <c r="J3" s="3">
        <f>POWER(2,J2)</f>
        <v>8</v>
      </c>
      <c r="K3"/>
      <c r="L3" s="31" t="s">
        <v>131</v>
      </c>
      <c r="M3" s="7">
        <f>J3*M2</f>
        <v>400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</row>
    <row r="4" spans="1:119" x14ac:dyDescent="0.25">
      <c r="A4" s="109"/>
      <c r="B4" s="11">
        <v>1.9509679800298421</v>
      </c>
      <c r="C4" s="11">
        <v>2.6112781766825739</v>
      </c>
      <c r="D4" s="11">
        <v>1.9000658746917962</v>
      </c>
      <c r="E4" s="11">
        <v>2.4828008746472521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</row>
    <row r="5" spans="1:119" ht="15.75" thickBot="1" x14ac:dyDescent="0.3">
      <c r="A5" s="109"/>
      <c r="B5" s="11">
        <v>1.953350741457772</v>
      </c>
      <c r="C5" s="11">
        <v>2.6025892509535677</v>
      </c>
      <c r="D5" s="11">
        <v>1.8995597932221653</v>
      </c>
      <c r="E5" s="11">
        <v>2.4582418594385809</v>
      </c>
      <c r="I5"/>
      <c r="J5"/>
      <c r="K5"/>
      <c r="L5" s="7"/>
      <c r="M5" s="7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</row>
    <row r="6" spans="1:119" ht="15.75" thickBot="1" x14ac:dyDescent="0.3">
      <c r="A6" s="109"/>
      <c r="B6" s="11">
        <v>1.9418004600107144</v>
      </c>
      <c r="C6" s="11">
        <v>2.6411914805820169</v>
      </c>
      <c r="D6" s="11">
        <v>1.9722617143335575</v>
      </c>
      <c r="E6" s="11">
        <v>2.5433991767983968</v>
      </c>
      <c r="F6" s="2"/>
      <c r="H6" s="110" t="s">
        <v>6</v>
      </c>
      <c r="I6" s="111" t="s">
        <v>146</v>
      </c>
      <c r="J6" s="52" t="s">
        <v>5</v>
      </c>
      <c r="K6" s="52" t="s">
        <v>7</v>
      </c>
      <c r="L6" s="53" t="s">
        <v>8</v>
      </c>
      <c r="M6" s="53" t="s">
        <v>9</v>
      </c>
      <c r="N6" s="52" t="s">
        <v>10</v>
      </c>
      <c r="O6" s="52" t="s">
        <v>11</v>
      </c>
      <c r="P6" s="52" t="s">
        <v>12</v>
      </c>
      <c r="Q6" s="52" t="s">
        <v>13</v>
      </c>
      <c r="R6" s="53" t="s">
        <v>14</v>
      </c>
      <c r="S6" s="53" t="s">
        <v>15</v>
      </c>
      <c r="T6" s="53" t="s">
        <v>16</v>
      </c>
      <c r="U6" s="53" t="s">
        <v>17</v>
      </c>
      <c r="V6" s="53" t="s">
        <v>18</v>
      </c>
      <c r="W6" s="53" t="s">
        <v>19</v>
      </c>
      <c r="X6" s="53" t="s">
        <v>20</v>
      </c>
      <c r="Y6" s="53" t="s">
        <v>21</v>
      </c>
      <c r="Z6" s="53" t="s">
        <v>22</v>
      </c>
      <c r="AA6" s="53" t="s">
        <v>23</v>
      </c>
      <c r="AB6" s="53" t="s">
        <v>24</v>
      </c>
      <c r="AC6" s="53" t="s">
        <v>25</v>
      </c>
      <c r="AD6" s="53" t="s">
        <v>26</v>
      </c>
      <c r="AE6" s="53" t="s">
        <v>27</v>
      </c>
      <c r="AF6" s="53" t="s">
        <v>28</v>
      </c>
      <c r="AG6" s="53" t="s">
        <v>29</v>
      </c>
      <c r="AH6" s="53" t="s">
        <v>30</v>
      </c>
      <c r="AI6" s="53" t="s">
        <v>31</v>
      </c>
      <c r="AJ6" s="53" t="s">
        <v>32</v>
      </c>
      <c r="AK6" s="53" t="s">
        <v>33</v>
      </c>
      <c r="AL6" s="53" t="s">
        <v>34</v>
      </c>
      <c r="AM6" s="53" t="s">
        <v>35</v>
      </c>
      <c r="AN6" s="53" t="s">
        <v>36</v>
      </c>
      <c r="AO6" s="53" t="s">
        <v>37</v>
      </c>
      <c r="AP6" s="53" t="s">
        <v>38</v>
      </c>
      <c r="AQ6" s="53" t="s">
        <v>39</v>
      </c>
      <c r="AR6" s="53" t="s">
        <v>40</v>
      </c>
      <c r="AS6" s="53" t="s">
        <v>53</v>
      </c>
      <c r="AT6" s="53" t="s">
        <v>54</v>
      </c>
      <c r="AU6" s="53" t="s">
        <v>55</v>
      </c>
      <c r="AV6" s="53" t="s">
        <v>56</v>
      </c>
      <c r="AW6" s="53" t="s">
        <v>57</v>
      </c>
      <c r="AX6" s="53" t="s">
        <v>58</v>
      </c>
      <c r="AY6" s="53" t="s">
        <v>59</v>
      </c>
      <c r="AZ6" s="53" t="s">
        <v>60</v>
      </c>
      <c r="BA6" s="53" t="s">
        <v>61</v>
      </c>
      <c r="BB6" s="53" t="s">
        <v>62</v>
      </c>
      <c r="BC6" s="53" t="s">
        <v>63</v>
      </c>
      <c r="BD6" s="53" t="s">
        <v>52</v>
      </c>
      <c r="BE6" s="53" t="s">
        <v>51</v>
      </c>
      <c r="BF6" s="53" t="s">
        <v>50</v>
      </c>
      <c r="BG6" s="53" t="s">
        <v>49</v>
      </c>
      <c r="BH6" s="53" t="s">
        <v>48</v>
      </c>
      <c r="BI6" s="53" t="s">
        <v>47</v>
      </c>
      <c r="BJ6" s="52" t="s">
        <v>46</v>
      </c>
      <c r="BK6" s="52" t="s">
        <v>45</v>
      </c>
      <c r="BL6" s="52" t="s">
        <v>44</v>
      </c>
      <c r="BM6" s="52" t="s">
        <v>43</v>
      </c>
      <c r="BN6" s="52" t="s">
        <v>42</v>
      </c>
      <c r="BO6" s="52" t="s">
        <v>41</v>
      </c>
      <c r="BP6" s="52" t="s">
        <v>64</v>
      </c>
      <c r="BQ6" s="53" t="s">
        <v>65</v>
      </c>
      <c r="BR6" s="53" t="s">
        <v>66</v>
      </c>
      <c r="BS6" s="53" t="s">
        <v>67</v>
      </c>
      <c r="BT6" s="53" t="s">
        <v>68</v>
      </c>
      <c r="BU6" s="53" t="s">
        <v>69</v>
      </c>
      <c r="BV6" s="53" t="s">
        <v>70</v>
      </c>
      <c r="BW6" s="53" t="s">
        <v>71</v>
      </c>
      <c r="BX6" s="53" t="s">
        <v>72</v>
      </c>
      <c r="BY6" s="53" t="s">
        <v>73</v>
      </c>
      <c r="BZ6" s="53" t="s">
        <v>74</v>
      </c>
      <c r="CA6" s="53" t="s">
        <v>75</v>
      </c>
      <c r="CB6" s="53" t="s">
        <v>76</v>
      </c>
      <c r="CC6" s="53" t="s">
        <v>77</v>
      </c>
      <c r="CD6" s="53" t="s">
        <v>78</v>
      </c>
      <c r="CE6" s="53" t="s">
        <v>79</v>
      </c>
      <c r="CF6" s="53" t="s">
        <v>80</v>
      </c>
      <c r="CG6" s="53" t="s">
        <v>81</v>
      </c>
      <c r="CH6" s="53" t="s">
        <v>82</v>
      </c>
      <c r="CI6" s="53" t="s">
        <v>84</v>
      </c>
      <c r="CJ6" s="53" t="s">
        <v>83</v>
      </c>
      <c r="CK6" s="53" t="s">
        <v>86</v>
      </c>
      <c r="CL6" s="53" t="s">
        <v>85</v>
      </c>
      <c r="CM6" s="53" t="s">
        <v>87</v>
      </c>
      <c r="CN6" s="53" t="s">
        <v>88</v>
      </c>
      <c r="CO6" s="53" t="s">
        <v>93</v>
      </c>
      <c r="CP6" s="53" t="s">
        <v>94</v>
      </c>
      <c r="CQ6" s="53" t="s">
        <v>95</v>
      </c>
      <c r="CR6" s="53" t="s">
        <v>96</v>
      </c>
      <c r="CS6" s="53" t="s">
        <v>97</v>
      </c>
      <c r="CT6" s="53" t="s">
        <v>98</v>
      </c>
      <c r="CU6" s="53" t="s">
        <v>99</v>
      </c>
      <c r="CV6" s="53" t="s">
        <v>100</v>
      </c>
      <c r="CW6" s="53" t="s">
        <v>101</v>
      </c>
      <c r="CX6" s="53" t="s">
        <v>103</v>
      </c>
      <c r="CY6" s="53" t="s">
        <v>104</v>
      </c>
      <c r="CZ6" s="53" t="s">
        <v>105</v>
      </c>
      <c r="DA6" s="53" t="s">
        <v>106</v>
      </c>
      <c r="DB6" s="53" t="s">
        <v>107</v>
      </c>
      <c r="DC6" s="53" t="s">
        <v>108</v>
      </c>
      <c r="DD6" s="53" t="s">
        <v>109</v>
      </c>
      <c r="DE6" s="53" t="s">
        <v>111</v>
      </c>
      <c r="DF6" s="53" t="s">
        <v>112</v>
      </c>
      <c r="DG6" s="53" t="s">
        <v>113</v>
      </c>
      <c r="DH6" s="53" t="s">
        <v>114</v>
      </c>
      <c r="DI6" s="52" t="s">
        <v>102</v>
      </c>
      <c r="DJ6" s="52" t="s">
        <v>92</v>
      </c>
      <c r="DK6" s="52" t="s">
        <v>91</v>
      </c>
      <c r="DL6" s="52" t="s">
        <v>90</v>
      </c>
      <c r="DM6" s="52" t="s">
        <v>89</v>
      </c>
      <c r="DN6" s="52" t="s">
        <v>110</v>
      </c>
      <c r="DO6"/>
    </row>
    <row r="7" spans="1:119" x14ac:dyDescent="0.25">
      <c r="A7" s="109"/>
      <c r="B7" s="11">
        <v>1.9127356317749296</v>
      </c>
      <c r="C7" s="11">
        <v>2.5872415048223183</v>
      </c>
      <c r="D7" s="11">
        <v>1.8838612882377594</v>
      </c>
      <c r="E7" s="11">
        <v>2.4230137919073096</v>
      </c>
      <c r="F7" s="2"/>
      <c r="H7" s="110"/>
      <c r="I7" s="111"/>
      <c r="J7" s="49">
        <v>1</v>
      </c>
      <c r="K7" s="49">
        <v>-1</v>
      </c>
      <c r="L7" s="50">
        <v>-1</v>
      </c>
      <c r="M7" s="50">
        <v>-1</v>
      </c>
      <c r="N7" s="14">
        <f t="shared" ref="N7:N14" si="0">K7*L7</f>
        <v>1</v>
      </c>
      <c r="O7" s="14">
        <f>K7*M7</f>
        <v>1</v>
      </c>
      <c r="P7" s="14">
        <f>L7*M7</f>
        <v>1</v>
      </c>
      <c r="Q7" s="14">
        <f>K7*L7*M7</f>
        <v>-1</v>
      </c>
      <c r="R7" s="13">
        <f>B3</f>
        <v>1.9430454227029805</v>
      </c>
      <c r="S7" s="13">
        <f>B4</f>
        <v>1.9509679800298421</v>
      </c>
      <c r="T7" s="13">
        <f>B5</f>
        <v>1.953350741457772</v>
      </c>
      <c r="U7" s="13">
        <f>B6</f>
        <v>1.9418004600107144</v>
      </c>
      <c r="V7" s="13">
        <f>B7</f>
        <v>1.9127356317749296</v>
      </c>
      <c r="W7" s="13">
        <f>B8</f>
        <v>1.9541338648246382</v>
      </c>
      <c r="X7" s="13">
        <f>B9</f>
        <v>1.9331682149685936</v>
      </c>
      <c r="Y7" s="13">
        <f>B10</f>
        <v>1.9229173068185501</v>
      </c>
      <c r="Z7" s="13">
        <f>B11</f>
        <v>1.913124733545454</v>
      </c>
      <c r="AA7" s="13">
        <f>B12</f>
        <v>1.9482763287575287</v>
      </c>
      <c r="AB7" s="13">
        <f>B13</f>
        <v>1.9468070211987079</v>
      </c>
      <c r="AC7" s="13">
        <f>B14</f>
        <v>1.9406097089861665</v>
      </c>
      <c r="AD7" s="13">
        <f>B15</f>
        <v>1.9481248679040484</v>
      </c>
      <c r="AE7" s="13">
        <f>B16</f>
        <v>1.9567640941860269</v>
      </c>
      <c r="AF7" s="13">
        <f>B17</f>
        <v>1.9414860953366737</v>
      </c>
      <c r="AG7" s="13">
        <f>B18</f>
        <v>1.9649003520234767</v>
      </c>
      <c r="AH7" s="13">
        <f>B19</f>
        <v>1.9489992342917586</v>
      </c>
      <c r="AI7" s="13">
        <f>B20</f>
        <v>1.9473917913906136</v>
      </c>
      <c r="AJ7" s="13">
        <f>B21</f>
        <v>1.9434211604618792</v>
      </c>
      <c r="AK7" s="13">
        <f>B22</f>
        <v>1.9558086378798041</v>
      </c>
      <c r="AL7" s="13">
        <f>B23</f>
        <v>1.953231135787511</v>
      </c>
      <c r="AM7" s="13">
        <f>B24</f>
        <v>1.9421250909213859</v>
      </c>
      <c r="AN7" s="13">
        <f>B25</f>
        <v>1.937148110001198</v>
      </c>
      <c r="AO7" s="13">
        <f>B26</f>
        <v>1.9418537105078475</v>
      </c>
      <c r="AP7" s="13">
        <f>B27</f>
        <v>1.9465244380792737</v>
      </c>
      <c r="AQ7" s="13">
        <f>B28</f>
        <v>1.9438401748593974</v>
      </c>
      <c r="AR7" s="13">
        <f>B29</f>
        <v>1.9490302110597308</v>
      </c>
      <c r="AS7" s="13">
        <f>B30</f>
        <v>1.9264676081856626</v>
      </c>
      <c r="AT7" s="13">
        <f>B31</f>
        <v>1.8946312139259109</v>
      </c>
      <c r="AU7" s="13">
        <f>B32</f>
        <v>1.9166893671694116</v>
      </c>
      <c r="AV7" s="13">
        <f>B33</f>
        <v>1.9310782508828026</v>
      </c>
      <c r="AW7" s="13">
        <f>B34</f>
        <v>1.9459889768032625</v>
      </c>
      <c r="AX7" s="13">
        <f>B35</f>
        <v>1.9600220240701216</v>
      </c>
      <c r="AY7" s="13">
        <f>B36</f>
        <v>1.9368402227124386</v>
      </c>
      <c r="AZ7" s="13">
        <f>B37</f>
        <v>1.9198437022666184</v>
      </c>
      <c r="BA7" s="13">
        <f>B38</f>
        <v>1.9521616309735863</v>
      </c>
      <c r="BB7" s="13">
        <f>B39</f>
        <v>1.9290436304644492</v>
      </c>
      <c r="BC7" s="13">
        <f>B40</f>
        <v>1.9135050136162708</v>
      </c>
      <c r="BD7" s="13">
        <f>B41</f>
        <v>1.938966330158342</v>
      </c>
      <c r="BE7" s="13">
        <f>B42</f>
        <v>1.9584364914209587</v>
      </c>
      <c r="BF7" s="13">
        <f>B43</f>
        <v>1.9515442043511693</v>
      </c>
      <c r="BG7" s="13">
        <f>B44</f>
        <v>1.9397527562730033</v>
      </c>
      <c r="BH7" s="13">
        <f>B45</f>
        <v>1.9488790917538887</v>
      </c>
      <c r="BI7" s="13">
        <f>B46</f>
        <v>1.970697427973837</v>
      </c>
      <c r="BJ7" s="13">
        <f>B47</f>
        <v>1.9281601792387491</v>
      </c>
      <c r="BK7" s="13">
        <f>B48</f>
        <v>1.9651227437733221</v>
      </c>
      <c r="BL7" s="13">
        <f>B49</f>
        <v>1.9805832571587478</v>
      </c>
      <c r="BM7" s="13">
        <f>B50</f>
        <v>1.9259330757705944</v>
      </c>
      <c r="BN7" s="13">
        <f>B51</f>
        <v>1.9310574228794557</v>
      </c>
      <c r="BO7" s="13">
        <f>B52</f>
        <v>1.9186292527258937</v>
      </c>
      <c r="BP7" s="51">
        <f>AVERAGE(R7:BO7)</f>
        <v>1.9413124078863</v>
      </c>
      <c r="BQ7" s="13">
        <f>R7-$BP7</f>
        <v>1.7330148166805337E-3</v>
      </c>
      <c r="BR7" s="13">
        <f t="shared" ref="BR7:BR14" si="1">S7-$BP7</f>
        <v>9.6555721435420683E-3</v>
      </c>
      <c r="BS7" s="13">
        <f t="shared" ref="BS7:BS14" si="2">T7-$BP7</f>
        <v>1.2038333571471993E-2</v>
      </c>
      <c r="BT7" s="13">
        <f t="shared" ref="BT7:BT14" si="3">U7-$BP7</f>
        <v>4.8805212441438428E-4</v>
      </c>
      <c r="BU7" s="13">
        <f t="shared" ref="BU7:BU14" si="4">V7-$BP7</f>
        <v>-2.8576776111370439E-2</v>
      </c>
      <c r="BV7" s="13">
        <f t="shared" ref="BV7:BV14" si="5">W7-$BP7</f>
        <v>1.2821456938338249E-2</v>
      </c>
      <c r="BW7" s="13">
        <f t="shared" ref="BW7:BW14" si="6">X7-$BP7</f>
        <v>-8.1441929177064054E-3</v>
      </c>
      <c r="BX7" s="13">
        <f t="shared" ref="BX7:BX14" si="7">Y7-$BP7</f>
        <v>-1.8395101067749886E-2</v>
      </c>
      <c r="BY7" s="13">
        <f t="shared" ref="BY7:BY14" si="8">Z7-$BP7</f>
        <v>-2.8187674340846014E-2</v>
      </c>
      <c r="BZ7" s="13">
        <f t="shared" ref="BZ7:BZ14" si="9">AA7-$BP7</f>
        <v>6.9639208712286571E-3</v>
      </c>
      <c r="CA7" s="13">
        <f t="shared" ref="CA7:CA14" si="10">AB7-$BP7</f>
        <v>5.4946133124078589E-3</v>
      </c>
      <c r="CB7" s="13">
        <f t="shared" ref="CB7:CB14" si="11">AC7-$BP7</f>
        <v>-7.0269890013352487E-4</v>
      </c>
      <c r="CC7" s="13">
        <f t="shared" ref="CC7:CC14" si="12">AD7-$BP7</f>
        <v>6.8124600177483785E-3</v>
      </c>
      <c r="CD7" s="13">
        <f t="shared" ref="CD7:CD14" si="13">AE7-$BP7</f>
        <v>1.545168629972693E-2</v>
      </c>
      <c r="CE7" s="13">
        <f t="shared" ref="CE7:CE14" si="14">AF7-$BP7</f>
        <v>1.7368745037371625E-4</v>
      </c>
      <c r="CF7" s="13">
        <f t="shared" ref="CF7:CF14" si="15">AG7-$BP7</f>
        <v>2.3587944137176686E-2</v>
      </c>
      <c r="CG7" s="13">
        <f t="shared" ref="CG7:CG14" si="16">AH7-$BP7</f>
        <v>7.6868264054585911E-3</v>
      </c>
      <c r="CH7" s="13">
        <f t="shared" ref="CH7:CH14" si="17">AI7-$BP7</f>
        <v>6.0793835043135847E-3</v>
      </c>
      <c r="CI7" s="13">
        <f t="shared" ref="CI7:CI14" si="18">AJ7-$BP7</f>
        <v>2.1087525755791869E-3</v>
      </c>
      <c r="CJ7" s="13">
        <f t="shared" ref="CJ7:CJ14" si="19">AK7-$BP7</f>
        <v>1.4496229993504084E-2</v>
      </c>
      <c r="CK7" s="13">
        <f t="shared" ref="CK7:CK14" si="20">AL7-$BP7</f>
        <v>1.1918727901210957E-2</v>
      </c>
      <c r="CL7" s="13">
        <f t="shared" ref="CL7:CL14" si="21">AM7-$BP7</f>
        <v>8.1268303508585937E-4</v>
      </c>
      <c r="CM7" s="13">
        <f t="shared" ref="CM7:CM14" si="22">AN7-$BP7</f>
        <v>-4.1642978851019752E-3</v>
      </c>
      <c r="CN7" s="13">
        <f t="shared" ref="CN7:CN14" si="23">AO7-$BP7</f>
        <v>5.4130262154750142E-4</v>
      </c>
      <c r="CO7" s="13">
        <f t="shared" ref="CO7:CO14" si="24">AP7-$BP7</f>
        <v>5.2120301929736712E-3</v>
      </c>
      <c r="CP7" s="13">
        <f t="shared" ref="CP7:CP14" si="25">AQ7-$BP7</f>
        <v>2.5277669730974228E-3</v>
      </c>
      <c r="CQ7" s="13">
        <f t="shared" ref="CQ7:CQ14" si="26">AR7-$BP7</f>
        <v>7.7178031734308483E-3</v>
      </c>
      <c r="CR7" s="13">
        <f t="shared" ref="CR7:CR14" si="27">AS7-$BP7</f>
        <v>-1.4844799700637346E-2</v>
      </c>
      <c r="CS7" s="13">
        <f t="shared" ref="CS7:CS14" si="28">AT7-$BP7</f>
        <v>-4.6681193960389056E-2</v>
      </c>
      <c r="CT7" s="13">
        <f t="shared" ref="CT7:CT14" si="29">AU7-$BP7</f>
        <v>-2.4623040716888367E-2</v>
      </c>
      <c r="CU7" s="13">
        <f t="shared" ref="CU7:CU14" si="30">AV7-$BP7</f>
        <v>-1.0234157003497391E-2</v>
      </c>
      <c r="CV7" s="13">
        <f t="shared" ref="CV7:CV14" si="31">AW7-$BP7</f>
        <v>4.6765689169625535E-3</v>
      </c>
      <c r="CW7" s="13">
        <f t="shared" ref="CW7:CW14" si="32">AX7-$BP7</f>
        <v>1.8709616183821609E-2</v>
      </c>
      <c r="CX7" s="13">
        <f t="shared" ref="CX7:CX14" si="33">AY7-$BP7</f>
        <v>-4.4721851738613871E-3</v>
      </c>
      <c r="CY7" s="13">
        <f t="shared" ref="CY7:CY14" si="34">AZ7-$BP7</f>
        <v>-2.1468705619681616E-2</v>
      </c>
      <c r="CZ7" s="13">
        <f t="shared" ref="CZ7:CZ14" si="35">BA7-$BP7</f>
        <v>1.0849223087286308E-2</v>
      </c>
      <c r="DA7" s="13">
        <f t="shared" ref="DA7:DA14" si="36">BB7-$BP7</f>
        <v>-1.2268777421850841E-2</v>
      </c>
      <c r="DB7" s="13">
        <f t="shared" ref="DB7:DB14" si="37">BC7-$BP7</f>
        <v>-2.7807394270029206E-2</v>
      </c>
      <c r="DC7" s="13">
        <f t="shared" ref="DC7:DC14" si="38">BD7-$BP7</f>
        <v>-2.3460777279580292E-3</v>
      </c>
      <c r="DD7" s="13">
        <f t="shared" ref="DD7:DD14" si="39">BE7-$BP7</f>
        <v>1.7124083534658663E-2</v>
      </c>
      <c r="DE7" s="13">
        <f t="shared" ref="DE7:DE14" si="40">BF7-$BP7</f>
        <v>1.0231796464869269E-2</v>
      </c>
      <c r="DF7" s="13">
        <f t="shared" ref="DF7:DF14" si="41">BG7-$BP7</f>
        <v>-1.559651613296742E-3</v>
      </c>
      <c r="DG7" s="13">
        <f t="shared" ref="DG7:DG14" si="42">BH7-$BP7</f>
        <v>7.5666838675887416E-3</v>
      </c>
      <c r="DH7" s="13">
        <f t="shared" ref="DH7:DH14" si="43">BI7-$BP7</f>
        <v>2.9385020087536962E-2</v>
      </c>
      <c r="DI7" s="13">
        <f t="shared" ref="DI7:DI14" si="44">BJ7-$BP7</f>
        <v>-1.3152228647550945E-2</v>
      </c>
      <c r="DJ7" s="13">
        <f t="shared" ref="DJ7:DJ14" si="45">BK7-$BP7</f>
        <v>2.3810335887022083E-2</v>
      </c>
      <c r="DK7" s="13">
        <f t="shared" ref="DK7:DK14" si="46">BL7-$BP7</f>
        <v>3.9270849272447839E-2</v>
      </c>
      <c r="DL7" s="13">
        <f t="shared" ref="DL7:DL14" si="47">BM7-$BP7</f>
        <v>-1.5379332115705635E-2</v>
      </c>
      <c r="DM7" s="13">
        <f t="shared" ref="DM7:DM14" si="48">BN7-$BP7</f>
        <v>-1.0254985006844297E-2</v>
      </c>
      <c r="DN7" s="13">
        <f t="shared" ref="DN7:DN14" si="49">BO7-$BP7</f>
        <v>-2.268315516040631E-2</v>
      </c>
      <c r="DO7"/>
    </row>
    <row r="8" spans="1:119" x14ac:dyDescent="0.25">
      <c r="A8" s="109"/>
      <c r="B8" s="11">
        <v>1.9541338648246382</v>
      </c>
      <c r="C8" s="11">
        <v>2.5941000302579345</v>
      </c>
      <c r="D8" s="11">
        <v>1.9248406844062744</v>
      </c>
      <c r="E8" s="11">
        <v>2.5008803765681211</v>
      </c>
      <c r="F8" s="2"/>
      <c r="H8" s="110"/>
      <c r="I8" s="111"/>
      <c r="J8" s="20">
        <v>1</v>
      </c>
      <c r="K8" s="28">
        <v>1</v>
      </c>
      <c r="L8" s="29">
        <v>-1</v>
      </c>
      <c r="M8" s="29">
        <v>-1</v>
      </c>
      <c r="N8" s="17">
        <f t="shared" si="0"/>
        <v>-1</v>
      </c>
      <c r="O8" s="17">
        <f t="shared" ref="O8:O14" si="50">K8*M8</f>
        <v>-1</v>
      </c>
      <c r="P8" s="17">
        <f t="shared" ref="P8:P14" si="51">L8*M8</f>
        <v>1</v>
      </c>
      <c r="Q8" s="17">
        <f t="shared" ref="Q8:Q14" si="52">K8*L8*M8</f>
        <v>1</v>
      </c>
      <c r="R8" s="17">
        <f>B53</f>
        <v>1.8900672427715102</v>
      </c>
      <c r="S8" s="17">
        <f>B54</f>
        <v>1.8874432195881135</v>
      </c>
      <c r="T8" s="17">
        <f>B55</f>
        <v>1.9079160309374184</v>
      </c>
      <c r="U8" s="17">
        <f>B56</f>
        <v>1.9312220063930292</v>
      </c>
      <c r="V8" s="17">
        <f>B57</f>
        <v>1.8805291483823918</v>
      </c>
      <c r="W8" s="17">
        <f>B58</f>
        <v>1.9108278172217015</v>
      </c>
      <c r="X8" s="17">
        <f>B59</f>
        <v>1.8977855275266584</v>
      </c>
      <c r="Y8" s="17">
        <f>B60</f>
        <v>1.9050951777256135</v>
      </c>
      <c r="Z8" s="17">
        <f>B61</f>
        <v>1.900335421249381</v>
      </c>
      <c r="AA8" s="17">
        <f>B62</f>
        <v>1.9108911016068608</v>
      </c>
      <c r="AB8" s="17">
        <f>B63</f>
        <v>1.9151052209661723</v>
      </c>
      <c r="AC8" s="17">
        <f>B64</f>
        <v>1.9007379566535889</v>
      </c>
      <c r="AD8" s="17">
        <f>B65</f>
        <v>1.9196953577740741</v>
      </c>
      <c r="AE8" s="17">
        <f>B66</f>
        <v>1.9189560258981209</v>
      </c>
      <c r="AF8" s="17">
        <f>B67</f>
        <v>1.8929064774583857</v>
      </c>
      <c r="AG8" s="17">
        <f>B68</f>
        <v>1.9194129001071636</v>
      </c>
      <c r="AH8" s="17">
        <f>B69</f>
        <v>1.8957774095756406</v>
      </c>
      <c r="AI8" s="17">
        <f>B70</f>
        <v>1.9392255653840569</v>
      </c>
      <c r="AJ8" s="17">
        <f>B71</f>
        <v>1.9176651751225018</v>
      </c>
      <c r="AK8" s="17">
        <f>B72</f>
        <v>1.8938172774066497</v>
      </c>
      <c r="AL8" s="17">
        <f>B73</f>
        <v>1.9044422711454523</v>
      </c>
      <c r="AM8" s="17">
        <f>B74</f>
        <v>1.9181759673385377</v>
      </c>
      <c r="AN8" s="17">
        <f>B75</f>
        <v>1.9009649206657462</v>
      </c>
      <c r="AO8" s="17">
        <f>B76</f>
        <v>1.8938322871606172</v>
      </c>
      <c r="AP8" s="17">
        <f>B77</f>
        <v>1.9203412812558192</v>
      </c>
      <c r="AQ8" s="17">
        <f>B78</f>
        <v>1.9183930471203787</v>
      </c>
      <c r="AR8" s="17">
        <f>B79</f>
        <v>1.8960378348301945</v>
      </c>
      <c r="AS8" s="17">
        <f>B80</f>
        <v>1.8973188482727588</v>
      </c>
      <c r="AT8" s="17">
        <f>B81</f>
        <v>1.8992914991369536</v>
      </c>
      <c r="AU8" s="17">
        <f>B82</f>
        <v>1.8747833755362608</v>
      </c>
      <c r="AV8" s="17">
        <f>B83</f>
        <v>1.9060931132668713</v>
      </c>
      <c r="AW8" s="17">
        <f>B84</f>
        <v>1.9392199858761336</v>
      </c>
      <c r="AX8" s="17">
        <f>B85</f>
        <v>1.9139128319773109</v>
      </c>
      <c r="AY8" s="17">
        <f>B86</f>
        <v>1.9110392441094906</v>
      </c>
      <c r="AZ8" s="17">
        <f>B87</f>
        <v>1.8786286662209428</v>
      </c>
      <c r="BA8" s="17">
        <f>B88</f>
        <v>1.9203305636377017</v>
      </c>
      <c r="BB8" s="17">
        <f>B89</f>
        <v>1.9050345240466877</v>
      </c>
      <c r="BC8" s="17">
        <f>B90</f>
        <v>1.8967132645767162</v>
      </c>
      <c r="BD8" s="17">
        <f>B91</f>
        <v>1.934877496032257</v>
      </c>
      <c r="BE8" s="17">
        <f>B92</f>
        <v>1.9358803351552096</v>
      </c>
      <c r="BF8" s="17">
        <f>B93</f>
        <v>1.9135840756331595</v>
      </c>
      <c r="BG8" s="17">
        <f>B94</f>
        <v>1.9038706701749404</v>
      </c>
      <c r="BH8" s="17">
        <f>B95</f>
        <v>1.8950843940646724</v>
      </c>
      <c r="BI8" s="17">
        <f>B96</f>
        <v>1.9439779427226305</v>
      </c>
      <c r="BJ8" s="17">
        <f>B97</f>
        <v>1.9353449605438919</v>
      </c>
      <c r="BK8" s="17">
        <f>B98</f>
        <v>1.8977058521967141</v>
      </c>
      <c r="BL8" s="17">
        <f>B99</f>
        <v>1.9189911004672855</v>
      </c>
      <c r="BM8" s="17">
        <f>B100</f>
        <v>1.9005915312666639</v>
      </c>
      <c r="BN8" s="17">
        <f>B101</f>
        <v>1.8971597206322279</v>
      </c>
      <c r="BO8" s="17">
        <f>B102</f>
        <v>1.8745344178634338</v>
      </c>
      <c r="BP8" s="27">
        <f t="shared" ref="BP8:BP14" si="53">AVERAGE(R8:BO8)</f>
        <v>1.9076313616535332</v>
      </c>
      <c r="BQ8" s="18">
        <f t="shared" ref="BQ8:BQ14" si="54">R8-$BP8</f>
        <v>-1.7564118882023028E-2</v>
      </c>
      <c r="BR8" s="18">
        <f t="shared" si="1"/>
        <v>-2.0188142065419745E-2</v>
      </c>
      <c r="BS8" s="18">
        <f t="shared" si="2"/>
        <v>2.8466928388515278E-4</v>
      </c>
      <c r="BT8" s="18">
        <f t="shared" si="3"/>
        <v>2.3590644739496014E-2</v>
      </c>
      <c r="BU8" s="18">
        <f t="shared" si="4"/>
        <v>-2.7102213271141373E-2</v>
      </c>
      <c r="BV8" s="18">
        <f t="shared" si="5"/>
        <v>3.1964555681682771E-3</v>
      </c>
      <c r="BW8" s="18">
        <f t="shared" si="6"/>
        <v>-9.8458341268747862E-3</v>
      </c>
      <c r="BX8" s="18">
        <f t="shared" si="7"/>
        <v>-2.5361839279196552E-3</v>
      </c>
      <c r="BY8" s="18">
        <f t="shared" si="8"/>
        <v>-7.2959404041521569E-3</v>
      </c>
      <c r="BZ8" s="18">
        <f t="shared" si="9"/>
        <v>3.2597399533276228E-3</v>
      </c>
      <c r="CA8" s="18">
        <f t="shared" si="10"/>
        <v>7.4738593126391084E-3</v>
      </c>
      <c r="CB8" s="18">
        <f t="shared" si="11"/>
        <v>-6.8934049999442859E-3</v>
      </c>
      <c r="CC8" s="18">
        <f t="shared" si="12"/>
        <v>1.2063996120540876E-2</v>
      </c>
      <c r="CD8" s="18">
        <f t="shared" si="13"/>
        <v>1.1324664244587668E-2</v>
      </c>
      <c r="CE8" s="18">
        <f t="shared" si="14"/>
        <v>-1.4724884195147503E-2</v>
      </c>
      <c r="CF8" s="18">
        <f t="shared" si="15"/>
        <v>1.1781538453630391E-2</v>
      </c>
      <c r="CG8" s="18">
        <f t="shared" si="16"/>
        <v>-1.1853952077892638E-2</v>
      </c>
      <c r="CH8" s="18">
        <f t="shared" si="17"/>
        <v>3.1594203730523684E-2</v>
      </c>
      <c r="CI8" s="18">
        <f t="shared" si="18"/>
        <v>1.0033813468968589E-2</v>
      </c>
      <c r="CJ8" s="18">
        <f t="shared" si="19"/>
        <v>-1.3814084246883462E-2</v>
      </c>
      <c r="CK8" s="18">
        <f t="shared" si="20"/>
        <v>-3.1890905080809162E-3</v>
      </c>
      <c r="CL8" s="18">
        <f t="shared" si="21"/>
        <v>1.0544605685004482E-2</v>
      </c>
      <c r="CM8" s="18">
        <f t="shared" si="22"/>
        <v>-6.6664409877870145E-3</v>
      </c>
      <c r="CN8" s="18">
        <f t="shared" si="23"/>
        <v>-1.3799074492915953E-2</v>
      </c>
      <c r="CO8" s="18">
        <f t="shared" si="24"/>
        <v>1.2709919602285957E-2</v>
      </c>
      <c r="CP8" s="18">
        <f t="shared" si="25"/>
        <v>1.0761685466845528E-2</v>
      </c>
      <c r="CQ8" s="18">
        <f t="shared" si="26"/>
        <v>-1.1593526823338696E-2</v>
      </c>
      <c r="CR8" s="18">
        <f t="shared" si="27"/>
        <v>-1.0312513380774435E-2</v>
      </c>
      <c r="CS8" s="18">
        <f t="shared" si="28"/>
        <v>-8.3398625165795881E-3</v>
      </c>
      <c r="CT8" s="18">
        <f t="shared" si="29"/>
        <v>-3.2847986117272354E-2</v>
      </c>
      <c r="CU8" s="18">
        <f t="shared" si="30"/>
        <v>-1.5382483866619445E-3</v>
      </c>
      <c r="CV8" s="18">
        <f t="shared" si="31"/>
        <v>3.1588624222600448E-2</v>
      </c>
      <c r="CW8" s="18">
        <f t="shared" si="32"/>
        <v>6.2814703237776826E-3</v>
      </c>
      <c r="CX8" s="18">
        <f t="shared" si="33"/>
        <v>3.4078824559573562E-3</v>
      </c>
      <c r="CY8" s="18">
        <f t="shared" si="34"/>
        <v>-2.9002695432590375E-2</v>
      </c>
      <c r="CZ8" s="18">
        <f t="shared" si="35"/>
        <v>1.2699201984168518E-2</v>
      </c>
      <c r="DA8" s="18">
        <f t="shared" si="36"/>
        <v>-2.5968376068454813E-3</v>
      </c>
      <c r="DB8" s="18">
        <f t="shared" si="37"/>
        <v>-1.0918097076817013E-2</v>
      </c>
      <c r="DC8" s="18">
        <f t="shared" si="38"/>
        <v>2.7246134378723808E-2</v>
      </c>
      <c r="DD8" s="18">
        <f t="shared" si="39"/>
        <v>2.8248973501676433E-2</v>
      </c>
      <c r="DE8" s="18">
        <f t="shared" si="40"/>
        <v>5.9527139796262674E-3</v>
      </c>
      <c r="DF8" s="18">
        <f t="shared" si="41"/>
        <v>-3.7606914785928147E-3</v>
      </c>
      <c r="DG8" s="18">
        <f t="shared" si="42"/>
        <v>-1.2546967588860758E-2</v>
      </c>
      <c r="DH8" s="18">
        <f t="shared" si="43"/>
        <v>3.6346581069097272E-2</v>
      </c>
      <c r="DI8" s="18">
        <f t="shared" si="44"/>
        <v>2.7713598890358737E-2</v>
      </c>
      <c r="DJ8" s="18">
        <f t="shared" si="45"/>
        <v>-9.9255094568191371E-3</v>
      </c>
      <c r="DK8" s="18">
        <f t="shared" si="46"/>
        <v>1.1359738813752296E-2</v>
      </c>
      <c r="DL8" s="18">
        <f t="shared" si="47"/>
        <v>-7.0398303868692835E-3</v>
      </c>
      <c r="DM8" s="18">
        <f t="shared" si="48"/>
        <v>-1.0471641021305267E-2</v>
      </c>
      <c r="DN8" s="18">
        <f t="shared" si="49"/>
        <v>-3.309694379009942E-2</v>
      </c>
      <c r="DO8"/>
    </row>
    <row r="9" spans="1:119" x14ac:dyDescent="0.25">
      <c r="A9" s="109"/>
      <c r="B9" s="11">
        <v>1.9331682149685936</v>
      </c>
      <c r="C9" s="11">
        <v>2.5928054623951873</v>
      </c>
      <c r="D9" s="11">
        <v>1.8909272410668831</v>
      </c>
      <c r="E9" s="11">
        <v>2.4323133791828533</v>
      </c>
      <c r="F9" s="2"/>
      <c r="G9" s="2"/>
      <c r="H9" s="2"/>
      <c r="J9" s="20">
        <v>1</v>
      </c>
      <c r="K9" s="28">
        <v>-1</v>
      </c>
      <c r="L9" s="29">
        <v>1</v>
      </c>
      <c r="M9" s="29">
        <v>-1</v>
      </c>
      <c r="N9" s="17">
        <f t="shared" si="0"/>
        <v>-1</v>
      </c>
      <c r="O9" s="17">
        <f t="shared" si="50"/>
        <v>1</v>
      </c>
      <c r="P9" s="17">
        <f t="shared" si="51"/>
        <v>-1</v>
      </c>
      <c r="Q9" s="17">
        <f t="shared" si="52"/>
        <v>1</v>
      </c>
      <c r="R9" s="17">
        <f>D3</f>
        <v>1.8662906036902458</v>
      </c>
      <c r="S9" s="17">
        <f>D4</f>
        <v>1.9000658746917962</v>
      </c>
      <c r="T9" s="17">
        <f>D5</f>
        <v>1.8995597932221653</v>
      </c>
      <c r="U9" s="17">
        <f>D6</f>
        <v>1.9722617143335575</v>
      </c>
      <c r="V9" s="17">
        <f>D7</f>
        <v>1.8838612882377594</v>
      </c>
      <c r="W9" s="17">
        <f>D8</f>
        <v>1.9248406844062744</v>
      </c>
      <c r="X9" s="17">
        <f>D9</f>
        <v>1.8909272410668831</v>
      </c>
      <c r="Y9" s="17">
        <f>D10</f>
        <v>1.9104861848133521</v>
      </c>
      <c r="Z9" s="17">
        <f>D11</f>
        <v>1.8925756091217338</v>
      </c>
      <c r="AA9" s="17">
        <f>D12</f>
        <v>1.9291511319997823</v>
      </c>
      <c r="AB9" s="17">
        <f>D13</f>
        <v>1.8817321115500172</v>
      </c>
      <c r="AC9" s="17">
        <f>D14</f>
        <v>1.8780395982245004</v>
      </c>
      <c r="AD9" s="17">
        <f>D15</f>
        <v>1.8841025883776148</v>
      </c>
      <c r="AE9" s="17">
        <f>D16</f>
        <v>1.9116648034456314</v>
      </c>
      <c r="AF9" s="17">
        <f>D17</f>
        <v>1.8810250853988746</v>
      </c>
      <c r="AG9" s="17">
        <f>D18</f>
        <v>1.9274939220733833</v>
      </c>
      <c r="AH9" s="17">
        <f>D19</f>
        <v>1.8867067084672937</v>
      </c>
      <c r="AI9" s="17">
        <f>D20</f>
        <v>1.9258680171171052</v>
      </c>
      <c r="AJ9" s="17">
        <f>D21</f>
        <v>1.9327196247434331</v>
      </c>
      <c r="AK9" s="17">
        <f>D22</f>
        <v>1.8833406489604274</v>
      </c>
      <c r="AL9" s="17">
        <f>D23</f>
        <v>1.8935648645255776</v>
      </c>
      <c r="AM9" s="17">
        <f>D24</f>
        <v>1.8951349487619853</v>
      </c>
      <c r="AN9" s="17">
        <f>D25</f>
        <v>1.8914126395841595</v>
      </c>
      <c r="AO9" s="17">
        <f>D26</f>
        <v>1.9000595623501022</v>
      </c>
      <c r="AP9" s="17">
        <f>D27</f>
        <v>1.8964124836465419</v>
      </c>
      <c r="AQ9" s="17">
        <f>D28</f>
        <v>1.9350983741257666</v>
      </c>
      <c r="AR9" s="17">
        <f>D29</f>
        <v>1.9026131427356108</v>
      </c>
      <c r="AS9" s="17">
        <f>D30</f>
        <v>1.839812613880081</v>
      </c>
      <c r="AT9" s="17">
        <f>D31</f>
        <v>1.8711593583787078</v>
      </c>
      <c r="AU9" s="17">
        <f>D32</f>
        <v>1.8827279340082299</v>
      </c>
      <c r="AV9" s="17">
        <f>D33</f>
        <v>1.8712989246625178</v>
      </c>
      <c r="AW9" s="17">
        <f>D34</f>
        <v>1.936248542019813</v>
      </c>
      <c r="AX9" s="17">
        <f>D35</f>
        <v>1.8768849228307891</v>
      </c>
      <c r="AY9" s="17">
        <f>D36</f>
        <v>1.9310024539752257</v>
      </c>
      <c r="AZ9" s="17">
        <f>D37</f>
        <v>1.9063182466891704</v>
      </c>
      <c r="BA9" s="17">
        <f>D38</f>
        <v>1.898991384034884</v>
      </c>
      <c r="BB9" s="17">
        <f>D39</f>
        <v>1.9337477274836763</v>
      </c>
      <c r="BC9" s="17">
        <f>D40</f>
        <v>1.8821893469904931</v>
      </c>
      <c r="BD9" s="17">
        <f>D41</f>
        <v>1.8981621812381941</v>
      </c>
      <c r="BE9" s="17">
        <f>D42</f>
        <v>1.8887421937379272</v>
      </c>
      <c r="BF9" s="17">
        <f>D43</f>
        <v>1.9035598527072066</v>
      </c>
      <c r="BG9" s="17">
        <f>D44</f>
        <v>1.8994073781617924</v>
      </c>
      <c r="BH9" s="17">
        <f>D45</f>
        <v>1.8828189013576158</v>
      </c>
      <c r="BI9" s="17">
        <f>D46</f>
        <v>1.9065246593983498</v>
      </c>
      <c r="BJ9" s="17">
        <f>D47</f>
        <v>1.9139933547878196</v>
      </c>
      <c r="BK9" s="17">
        <f>D48</f>
        <v>1.9451541809219286</v>
      </c>
      <c r="BL9" s="17">
        <f>D49</f>
        <v>1.8728845842658945</v>
      </c>
      <c r="BM9" s="17">
        <f>D50</f>
        <v>1.8916706974552613</v>
      </c>
      <c r="BN9" s="17">
        <f>D51</f>
        <v>1.8957313620577103</v>
      </c>
      <c r="BO9" s="17">
        <f>D52</f>
        <v>1.8571109180298349</v>
      </c>
      <c r="BP9" s="27">
        <f t="shared" si="53"/>
        <v>1.8992630193748936</v>
      </c>
      <c r="BQ9" s="18">
        <f t="shared" si="54"/>
        <v>-3.2972415684647816E-2</v>
      </c>
      <c r="BR9" s="18">
        <f t="shared" si="1"/>
        <v>8.0285531690260648E-4</v>
      </c>
      <c r="BS9" s="18">
        <f t="shared" si="2"/>
        <v>2.9677384727166967E-4</v>
      </c>
      <c r="BT9" s="18">
        <f t="shared" si="3"/>
        <v>7.2998694958663846E-2</v>
      </c>
      <c r="BU9" s="18">
        <f t="shared" si="4"/>
        <v>-1.5401731137134167E-2</v>
      </c>
      <c r="BV9" s="18">
        <f t="shared" si="5"/>
        <v>2.5577665031380814E-2</v>
      </c>
      <c r="BW9" s="18">
        <f t="shared" si="6"/>
        <v>-8.3357783080104664E-3</v>
      </c>
      <c r="BX9" s="18">
        <f t="shared" si="7"/>
        <v>1.1223165438458471E-2</v>
      </c>
      <c r="BY9" s="18">
        <f t="shared" si="8"/>
        <v>-6.6874102531597757E-3</v>
      </c>
      <c r="BZ9" s="18">
        <f t="shared" si="9"/>
        <v>2.9888112624888663E-2</v>
      </c>
      <c r="CA9" s="18">
        <f t="shared" si="10"/>
        <v>-1.7530907824876429E-2</v>
      </c>
      <c r="CB9" s="18">
        <f t="shared" si="11"/>
        <v>-2.1223421150393218E-2</v>
      </c>
      <c r="CC9" s="18">
        <f t="shared" si="12"/>
        <v>-1.5160430997278818E-2</v>
      </c>
      <c r="CD9" s="18">
        <f t="shared" si="13"/>
        <v>1.2401784070737776E-2</v>
      </c>
      <c r="CE9" s="18">
        <f t="shared" si="14"/>
        <v>-1.8237933976019027E-2</v>
      </c>
      <c r="CF9" s="18">
        <f t="shared" si="15"/>
        <v>2.8230902698489713E-2</v>
      </c>
      <c r="CG9" s="18">
        <f t="shared" si="16"/>
        <v>-1.2556310907599899E-2</v>
      </c>
      <c r="CH9" s="18">
        <f t="shared" si="17"/>
        <v>2.6604997742211589E-2</v>
      </c>
      <c r="CI9" s="18">
        <f t="shared" si="18"/>
        <v>3.3456605368539449E-2</v>
      </c>
      <c r="CJ9" s="18">
        <f t="shared" si="19"/>
        <v>-1.5922370414466203E-2</v>
      </c>
      <c r="CK9" s="18">
        <f t="shared" si="20"/>
        <v>-5.6981548493160172E-3</v>
      </c>
      <c r="CL9" s="18">
        <f t="shared" si="21"/>
        <v>-4.1280706129083189E-3</v>
      </c>
      <c r="CM9" s="18">
        <f t="shared" si="22"/>
        <v>-7.8503797907341077E-3</v>
      </c>
      <c r="CN9" s="18">
        <f t="shared" si="23"/>
        <v>7.9654297520859174E-4</v>
      </c>
      <c r="CO9" s="18">
        <f t="shared" si="24"/>
        <v>-2.8505357283516997E-3</v>
      </c>
      <c r="CP9" s="18">
        <f t="shared" si="25"/>
        <v>3.5835354750872961E-2</v>
      </c>
      <c r="CQ9" s="18">
        <f t="shared" si="26"/>
        <v>3.350123360717161E-3</v>
      </c>
      <c r="CR9" s="18">
        <f t="shared" si="27"/>
        <v>-5.9450405494812619E-2</v>
      </c>
      <c r="CS9" s="18">
        <f t="shared" si="28"/>
        <v>-2.8103660996185775E-2</v>
      </c>
      <c r="CT9" s="18">
        <f t="shared" si="29"/>
        <v>-1.6535085366663704E-2</v>
      </c>
      <c r="CU9" s="18">
        <f t="shared" si="30"/>
        <v>-2.796409471237582E-2</v>
      </c>
      <c r="CV9" s="18">
        <f t="shared" si="31"/>
        <v>3.6985522644919389E-2</v>
      </c>
      <c r="CW9" s="18">
        <f t="shared" si="32"/>
        <v>-2.2378096544104498E-2</v>
      </c>
      <c r="CX9" s="18">
        <f t="shared" si="33"/>
        <v>3.1739434600332128E-2</v>
      </c>
      <c r="CY9" s="18">
        <f t="shared" si="34"/>
        <v>7.0552273142767685E-3</v>
      </c>
      <c r="CZ9" s="18">
        <f t="shared" si="35"/>
        <v>-2.7163534000962386E-4</v>
      </c>
      <c r="DA9" s="18">
        <f t="shared" si="36"/>
        <v>3.448470810878268E-2</v>
      </c>
      <c r="DB9" s="18">
        <f t="shared" si="37"/>
        <v>-1.7073672384400496E-2</v>
      </c>
      <c r="DC9" s="18">
        <f t="shared" si="38"/>
        <v>-1.1008381366994779E-3</v>
      </c>
      <c r="DD9" s="18">
        <f t="shared" si="39"/>
        <v>-1.0520825636966435E-2</v>
      </c>
      <c r="DE9" s="18">
        <f t="shared" si="40"/>
        <v>4.2968333323130103E-3</v>
      </c>
      <c r="DF9" s="18">
        <f t="shared" si="41"/>
        <v>1.4435878689877946E-4</v>
      </c>
      <c r="DG9" s="18">
        <f t="shared" si="42"/>
        <v>-1.6444118017277853E-2</v>
      </c>
      <c r="DH9" s="18">
        <f t="shared" si="43"/>
        <v>7.2616400234561951E-3</v>
      </c>
      <c r="DI9" s="18">
        <f t="shared" si="44"/>
        <v>1.473033541292601E-2</v>
      </c>
      <c r="DJ9" s="18">
        <f t="shared" si="45"/>
        <v>4.5891161547034987E-2</v>
      </c>
      <c r="DK9" s="18">
        <f t="shared" si="46"/>
        <v>-2.6378435108999065E-2</v>
      </c>
      <c r="DL9" s="18">
        <f t="shared" si="47"/>
        <v>-7.5923219196323277E-3</v>
      </c>
      <c r="DM9" s="18">
        <f t="shared" si="48"/>
        <v>-3.531657317183301E-3</v>
      </c>
      <c r="DN9" s="18">
        <f t="shared" si="49"/>
        <v>-4.2152101345058757E-2</v>
      </c>
      <c r="DO9"/>
    </row>
    <row r="10" spans="1:119" x14ac:dyDescent="0.25">
      <c r="A10" s="109"/>
      <c r="B10" s="11">
        <v>1.9229173068185501</v>
      </c>
      <c r="C10" s="11">
        <v>2.5802158089531266</v>
      </c>
      <c r="D10" s="11">
        <v>1.9104861848133521</v>
      </c>
      <c r="E10" s="11">
        <v>2.4814747986193639</v>
      </c>
      <c r="F10" s="2"/>
      <c r="G10" s="2"/>
      <c r="H10" s="2"/>
      <c r="J10" s="20">
        <v>1</v>
      </c>
      <c r="K10" s="28">
        <v>1</v>
      </c>
      <c r="L10" s="29">
        <v>1</v>
      </c>
      <c r="M10" s="29">
        <v>-1</v>
      </c>
      <c r="N10" s="17">
        <f t="shared" si="0"/>
        <v>1</v>
      </c>
      <c r="O10" s="17">
        <f t="shared" si="50"/>
        <v>-1</v>
      </c>
      <c r="P10" s="17">
        <f t="shared" si="51"/>
        <v>-1</v>
      </c>
      <c r="Q10" s="17">
        <f t="shared" si="52"/>
        <v>-1</v>
      </c>
      <c r="R10" s="17">
        <f>D53</f>
        <v>1.8539684525748021</v>
      </c>
      <c r="S10" s="17">
        <f>D54</f>
        <v>1.8787828905365396</v>
      </c>
      <c r="T10" s="17">
        <f>D55</f>
        <v>1.8445008814015618</v>
      </c>
      <c r="U10" s="17">
        <f>D56</f>
        <v>1.882409706074563</v>
      </c>
      <c r="V10" s="17">
        <f>D57</f>
        <v>1.8541777714557401</v>
      </c>
      <c r="W10" s="17">
        <f>D58</f>
        <v>1.8612922507879421</v>
      </c>
      <c r="X10" s="17">
        <f>D59</f>
        <v>1.8380534372679116</v>
      </c>
      <c r="Y10" s="17">
        <f>D60</f>
        <v>1.8473304618440181</v>
      </c>
      <c r="Z10" s="17">
        <f>D61</f>
        <v>1.8779735855213742</v>
      </c>
      <c r="AA10" s="17">
        <f>D62</f>
        <v>1.8742306826482855</v>
      </c>
      <c r="AB10" s="17">
        <f>D63</f>
        <v>1.864503137268386</v>
      </c>
      <c r="AC10" s="17">
        <f>D64</f>
        <v>1.8647208633134875</v>
      </c>
      <c r="AD10" s="17">
        <f>D65</f>
        <v>1.8848857309547593</v>
      </c>
      <c r="AE10" s="17">
        <f>D66</f>
        <v>1.8605484519784554</v>
      </c>
      <c r="AF10" s="17">
        <f>D67</f>
        <v>1.8673550124864347</v>
      </c>
      <c r="AG10" s="17">
        <f>D68</f>
        <v>1.8913951040752417</v>
      </c>
      <c r="AH10" s="17">
        <f>D69</f>
        <v>1.8644814803437868</v>
      </c>
      <c r="AI10" s="17">
        <f>D70</f>
        <v>1.8714665702889108</v>
      </c>
      <c r="AJ10" s="17">
        <f>D71</f>
        <v>1.8970610408717621</v>
      </c>
      <c r="AK10" s="17">
        <f>D72</f>
        <v>1.868961581216813</v>
      </c>
      <c r="AL10" s="17">
        <f>D73</f>
        <v>1.8460749879237157</v>
      </c>
      <c r="AM10" s="17">
        <f>D74</f>
        <v>1.8441266723584855</v>
      </c>
      <c r="AN10" s="17">
        <f>D75</f>
        <v>1.8562717660134143</v>
      </c>
      <c r="AO10" s="17">
        <f>D76</f>
        <v>1.8728524741756882</v>
      </c>
      <c r="AP10" s="17">
        <f>D77</f>
        <v>1.8855693736754193</v>
      </c>
      <c r="AQ10" s="17">
        <f>D78</f>
        <v>1.8707083948516645</v>
      </c>
      <c r="AR10" s="17">
        <f>D79</f>
        <v>1.8916419752635432</v>
      </c>
      <c r="AS10" s="17">
        <f>D80</f>
        <v>1.8636543467055755</v>
      </c>
      <c r="AT10" s="17">
        <f>D81</f>
        <v>1.8510818659710937</v>
      </c>
      <c r="AU10" s="17">
        <f>D82</f>
        <v>1.8517723829012858</v>
      </c>
      <c r="AV10" s="17">
        <f>D83</f>
        <v>1.8653760232288072</v>
      </c>
      <c r="AW10" s="17">
        <f>D84</f>
        <v>1.8750479456761939</v>
      </c>
      <c r="AX10" s="17">
        <f>D85</f>
        <v>1.8903621521554592</v>
      </c>
      <c r="AY10" s="17">
        <f>D86</f>
        <v>1.8880335433686024</v>
      </c>
      <c r="AZ10" s="17">
        <f>D87</f>
        <v>1.8858088655505567</v>
      </c>
      <c r="BA10" s="17">
        <f>D88</f>
        <v>1.8973699394763079</v>
      </c>
      <c r="BB10" s="17">
        <f>D89</f>
        <v>1.8622673906140017</v>
      </c>
      <c r="BC10" s="17">
        <f>D90</f>
        <v>1.8374951182809094</v>
      </c>
      <c r="BD10" s="17">
        <f>D91</f>
        <v>1.8693690878425815</v>
      </c>
      <c r="BE10" s="17">
        <f>D92</f>
        <v>1.8834582998326659</v>
      </c>
      <c r="BF10" s="17">
        <f>D93</f>
        <v>1.8814390131897691</v>
      </c>
      <c r="BG10" s="17">
        <f>D94</f>
        <v>1.8443943540911993</v>
      </c>
      <c r="BH10" s="17">
        <f>D95</f>
        <v>1.8657255307630161</v>
      </c>
      <c r="BI10" s="17">
        <f>D96</f>
        <v>1.8890291459317494</v>
      </c>
      <c r="BJ10" s="17">
        <f>D97</f>
        <v>1.8697163068329863</v>
      </c>
      <c r="BK10" s="17">
        <f>D98</f>
        <v>1.8610131187026102</v>
      </c>
      <c r="BL10" s="17">
        <f>D99</f>
        <v>1.8771697486159087</v>
      </c>
      <c r="BM10" s="17">
        <f>D100</f>
        <v>1.8562238200814651</v>
      </c>
      <c r="BN10" s="17">
        <f>D101</f>
        <v>1.8888261562038926</v>
      </c>
      <c r="BO10" s="17">
        <f>D102</f>
        <v>1.8126379493643772</v>
      </c>
      <c r="BP10" s="27">
        <f t="shared" si="53"/>
        <v>1.8676523368510742</v>
      </c>
      <c r="BQ10" s="18">
        <f t="shared" si="54"/>
        <v>-1.3683884276272096E-2</v>
      </c>
      <c r="BR10" s="18">
        <f t="shared" si="1"/>
        <v>1.1130553685465339E-2</v>
      </c>
      <c r="BS10" s="18">
        <f t="shared" si="2"/>
        <v>-2.315145544951247E-2</v>
      </c>
      <c r="BT10" s="18">
        <f t="shared" si="3"/>
        <v>1.4757369223488803E-2</v>
      </c>
      <c r="BU10" s="18">
        <f t="shared" si="4"/>
        <v>-1.3474565395334093E-2</v>
      </c>
      <c r="BV10" s="18">
        <f t="shared" si="5"/>
        <v>-6.3600860631320977E-3</v>
      </c>
      <c r="BW10" s="18">
        <f t="shared" si="6"/>
        <v>-2.9598899583162641E-2</v>
      </c>
      <c r="BX10" s="18">
        <f t="shared" si="7"/>
        <v>-2.0321875007056178E-2</v>
      </c>
      <c r="BY10" s="18">
        <f t="shared" si="8"/>
        <v>1.0321248670299932E-2</v>
      </c>
      <c r="BZ10" s="18">
        <f t="shared" si="9"/>
        <v>6.5783457972112824E-3</v>
      </c>
      <c r="CA10" s="18">
        <f t="shared" si="10"/>
        <v>-3.1491995826882224E-3</v>
      </c>
      <c r="CB10" s="18">
        <f t="shared" si="11"/>
        <v>-2.9314735375867151E-3</v>
      </c>
      <c r="CC10" s="18">
        <f t="shared" si="12"/>
        <v>1.7233394103685074E-2</v>
      </c>
      <c r="CD10" s="18">
        <f t="shared" si="13"/>
        <v>-7.1038848726188153E-3</v>
      </c>
      <c r="CE10" s="18">
        <f t="shared" si="14"/>
        <v>-2.97324364639584E-4</v>
      </c>
      <c r="CF10" s="18">
        <f t="shared" si="15"/>
        <v>2.374276722416746E-2</v>
      </c>
      <c r="CG10" s="18">
        <f t="shared" si="16"/>
        <v>-3.170856507287434E-3</v>
      </c>
      <c r="CH10" s="18">
        <f t="shared" si="17"/>
        <v>3.8142334378366005E-3</v>
      </c>
      <c r="CI10" s="18">
        <f t="shared" si="18"/>
        <v>2.9408704020687848E-2</v>
      </c>
      <c r="CJ10" s="18">
        <f t="shared" si="19"/>
        <v>1.3092443657387598E-3</v>
      </c>
      <c r="CK10" s="18">
        <f t="shared" si="20"/>
        <v>-2.157734892735852E-2</v>
      </c>
      <c r="CL10" s="18">
        <f t="shared" si="21"/>
        <v>-2.3525664492588749E-2</v>
      </c>
      <c r="CM10" s="18">
        <f t="shared" si="22"/>
        <v>-1.1380570837659976E-2</v>
      </c>
      <c r="CN10" s="18">
        <f t="shared" si="23"/>
        <v>5.2001373246139959E-3</v>
      </c>
      <c r="CO10" s="18">
        <f t="shared" si="24"/>
        <v>1.7917036824345089E-2</v>
      </c>
      <c r="CP10" s="18">
        <f t="shared" si="25"/>
        <v>3.0560580005902782E-3</v>
      </c>
      <c r="CQ10" s="18">
        <f t="shared" si="26"/>
        <v>2.3989638412468928E-2</v>
      </c>
      <c r="CR10" s="18">
        <f t="shared" si="27"/>
        <v>-3.997990145498731E-3</v>
      </c>
      <c r="CS10" s="18">
        <f t="shared" si="28"/>
        <v>-1.6570470879980537E-2</v>
      </c>
      <c r="CT10" s="18">
        <f t="shared" si="29"/>
        <v>-1.5879953949788472E-2</v>
      </c>
      <c r="CU10" s="18">
        <f t="shared" si="30"/>
        <v>-2.27631362226699E-3</v>
      </c>
      <c r="CV10" s="18">
        <f t="shared" si="31"/>
        <v>7.3956088251196928E-3</v>
      </c>
      <c r="CW10" s="18">
        <f t="shared" si="32"/>
        <v>2.2709815304384984E-2</v>
      </c>
      <c r="CX10" s="18">
        <f t="shared" si="33"/>
        <v>2.0381206517528172E-2</v>
      </c>
      <c r="CY10" s="18">
        <f t="shared" si="34"/>
        <v>1.8156528699482477E-2</v>
      </c>
      <c r="CZ10" s="18">
        <f t="shared" si="35"/>
        <v>2.9717602625233708E-2</v>
      </c>
      <c r="DA10" s="18">
        <f t="shared" si="36"/>
        <v>-5.3849462370725298E-3</v>
      </c>
      <c r="DB10" s="18">
        <f t="shared" si="37"/>
        <v>-3.0157218570164845E-2</v>
      </c>
      <c r="DC10" s="18">
        <f t="shared" si="38"/>
        <v>1.7167509915072543E-3</v>
      </c>
      <c r="DD10" s="18">
        <f t="shared" si="39"/>
        <v>1.5805962981591648E-2</v>
      </c>
      <c r="DE10" s="18">
        <f t="shared" si="40"/>
        <v>1.3786676338694903E-2</v>
      </c>
      <c r="DF10" s="18">
        <f t="shared" si="41"/>
        <v>-2.3257982759874896E-2</v>
      </c>
      <c r="DG10" s="18">
        <f t="shared" si="42"/>
        <v>-1.926806088058175E-3</v>
      </c>
      <c r="DH10" s="18">
        <f t="shared" si="43"/>
        <v>2.1376809080675185E-2</v>
      </c>
      <c r="DI10" s="18">
        <f t="shared" si="44"/>
        <v>2.0639699819120505E-3</v>
      </c>
      <c r="DJ10" s="18">
        <f t="shared" si="45"/>
        <v>-6.6392181484640211E-3</v>
      </c>
      <c r="DK10" s="18">
        <f t="shared" si="46"/>
        <v>9.5174117648344492E-3</v>
      </c>
      <c r="DL10" s="18">
        <f t="shared" si="47"/>
        <v>-1.1428516769609098E-2</v>
      </c>
      <c r="DM10" s="18">
        <f t="shared" si="48"/>
        <v>2.1173819352818368E-2</v>
      </c>
      <c r="DN10" s="18">
        <f t="shared" si="49"/>
        <v>-5.5014387486697069E-2</v>
      </c>
      <c r="DO10"/>
    </row>
    <row r="11" spans="1:119" x14ac:dyDescent="0.25">
      <c r="A11" s="109"/>
      <c r="B11" s="11">
        <v>1.913124733545454</v>
      </c>
      <c r="C11" s="11">
        <v>2.5706381028943155</v>
      </c>
      <c r="D11" s="11">
        <v>1.8925756091217338</v>
      </c>
      <c r="E11" s="11">
        <v>2.4498870648591002</v>
      </c>
      <c r="F11" s="2"/>
      <c r="J11" s="20">
        <v>1</v>
      </c>
      <c r="K11" s="28">
        <v>-1</v>
      </c>
      <c r="L11" s="29">
        <v>-1</v>
      </c>
      <c r="M11" s="29">
        <v>1</v>
      </c>
      <c r="N11" s="17">
        <f t="shared" si="0"/>
        <v>1</v>
      </c>
      <c r="O11" s="17">
        <f t="shared" si="50"/>
        <v>-1</v>
      </c>
      <c r="P11" s="17">
        <f t="shared" si="51"/>
        <v>-1</v>
      </c>
      <c r="Q11" s="17">
        <f t="shared" si="52"/>
        <v>1</v>
      </c>
      <c r="R11" s="17">
        <f>C3</f>
        <v>2.628969493726748</v>
      </c>
      <c r="S11" s="17">
        <f>C4</f>
        <v>2.6112781766825739</v>
      </c>
      <c r="T11" s="17">
        <f>C5</f>
        <v>2.6025892509535677</v>
      </c>
      <c r="U11" s="17">
        <f>C6</f>
        <v>2.6411914805820169</v>
      </c>
      <c r="V11" s="17">
        <f>C7</f>
        <v>2.5872415048223183</v>
      </c>
      <c r="W11" s="17">
        <f>C8</f>
        <v>2.5941000302579345</v>
      </c>
      <c r="X11" s="17">
        <f>C9</f>
        <v>2.5928054623951873</v>
      </c>
      <c r="Y11" s="17">
        <f>C10</f>
        <v>2.5802158089531266</v>
      </c>
      <c r="Z11" s="17">
        <f>C11</f>
        <v>2.5706381028943155</v>
      </c>
      <c r="AA11" s="17">
        <f>C12</f>
        <v>2.5990165390489</v>
      </c>
      <c r="AB11" s="17">
        <f>C13</f>
        <v>2.6532131760171818</v>
      </c>
      <c r="AC11" s="17">
        <f>C14</f>
        <v>2.5746961191625108</v>
      </c>
      <c r="AD11" s="17">
        <f>C15</f>
        <v>2.6039798643375911</v>
      </c>
      <c r="AE11" s="17">
        <f>C16</f>
        <v>2.6535137718174302</v>
      </c>
      <c r="AF11" s="17">
        <f>C17</f>
        <v>2.5963088954405991</v>
      </c>
      <c r="AG11" s="17">
        <f>C18</f>
        <v>2.6514997760580976</v>
      </c>
      <c r="AH11" s="17">
        <f>C19</f>
        <v>2.589831790520198</v>
      </c>
      <c r="AI11" s="17">
        <f>C20</f>
        <v>2.633928856678585</v>
      </c>
      <c r="AJ11" s="17">
        <f>C21</f>
        <v>2.6056313818871639</v>
      </c>
      <c r="AK11" s="17">
        <f>C22</f>
        <v>2.6297318413795256</v>
      </c>
      <c r="AL11" s="17">
        <f>C23</f>
        <v>2.6333519398704119</v>
      </c>
      <c r="AM11" s="17">
        <f>C24</f>
        <v>2.6145605909859442</v>
      </c>
      <c r="AN11" s="17">
        <f>C25</f>
        <v>2.5974526670944944</v>
      </c>
      <c r="AO11" s="17">
        <f>C26</f>
        <v>2.5965394476506636</v>
      </c>
      <c r="AP11" s="17">
        <f>C27</f>
        <v>2.6436705681200077</v>
      </c>
      <c r="AQ11" s="17">
        <f>C28</f>
        <v>2.5768343906448821</v>
      </c>
      <c r="AR11" s="17">
        <f>C29</f>
        <v>2.5610611290831584</v>
      </c>
      <c r="AS11" s="17">
        <f>C30</f>
        <v>2.620054808843546</v>
      </c>
      <c r="AT11" s="17">
        <f>C31</f>
        <v>2.5529590033803586</v>
      </c>
      <c r="AU11" s="17">
        <f>C32</f>
        <v>2.5949517067225654</v>
      </c>
      <c r="AV11" s="17">
        <f>C33</f>
        <v>2.5479350325963663</v>
      </c>
      <c r="AW11" s="17">
        <f>C34</f>
        <v>2.6301982574486833</v>
      </c>
      <c r="AX11" s="17">
        <f>C35</f>
        <v>2.6189259897685297</v>
      </c>
      <c r="AY11" s="17">
        <f>C36</f>
        <v>2.5779776439149797</v>
      </c>
      <c r="AZ11" s="17">
        <f>C37</f>
        <v>2.5630756793638554</v>
      </c>
      <c r="BA11" s="17">
        <f>C38</f>
        <v>2.6126669669963261</v>
      </c>
      <c r="BB11" s="17">
        <f>C39</f>
        <v>2.6541791905761944</v>
      </c>
      <c r="BC11" s="17">
        <f>C40</f>
        <v>2.5953490091851763</v>
      </c>
      <c r="BD11" s="17">
        <f>C41</f>
        <v>2.6028614598473232</v>
      </c>
      <c r="BE11" s="17">
        <f>C42</f>
        <v>2.639667769556922</v>
      </c>
      <c r="BF11" s="17">
        <f>C43</f>
        <v>2.6162104200417815</v>
      </c>
      <c r="BG11" s="17">
        <f>C44</f>
        <v>2.5930425425046328</v>
      </c>
      <c r="BH11" s="17">
        <f>C45</f>
        <v>2.5988391068153951</v>
      </c>
      <c r="BI11" s="17">
        <f>C46</f>
        <v>2.6576700343089046</v>
      </c>
      <c r="BJ11" s="17">
        <f>C47</f>
        <v>2.6246675003559918</v>
      </c>
      <c r="BK11" s="17">
        <f>C48</f>
        <v>2.6310879768038355</v>
      </c>
      <c r="BL11" s="17">
        <f>C49</f>
        <v>2.6366995395456079</v>
      </c>
      <c r="BM11" s="17">
        <f>C50</f>
        <v>2.5772503660435007</v>
      </c>
      <c r="BN11" s="17">
        <f>C51</f>
        <v>2.5922359957055106</v>
      </c>
      <c r="BO11" s="17">
        <f>C52</f>
        <v>2.5887187370107365</v>
      </c>
      <c r="BP11" s="27">
        <f t="shared" si="53"/>
        <v>2.6070215358880371</v>
      </c>
      <c r="BQ11" s="18">
        <f t="shared" si="54"/>
        <v>2.1947957838710952E-2</v>
      </c>
      <c r="BR11" s="18">
        <f t="shared" si="1"/>
        <v>4.2566407945368034E-3</v>
      </c>
      <c r="BS11" s="18">
        <f t="shared" si="2"/>
        <v>-4.4322849344693438E-3</v>
      </c>
      <c r="BT11" s="18">
        <f t="shared" si="3"/>
        <v>3.4169944693979826E-2</v>
      </c>
      <c r="BU11" s="18">
        <f t="shared" si="4"/>
        <v>-1.9780031065718795E-2</v>
      </c>
      <c r="BV11" s="18">
        <f t="shared" si="5"/>
        <v>-1.2921505630102637E-2</v>
      </c>
      <c r="BW11" s="18">
        <f t="shared" si="6"/>
        <v>-1.4216073492849812E-2</v>
      </c>
      <c r="BX11" s="18">
        <f t="shared" si="7"/>
        <v>-2.6805726934910457E-2</v>
      </c>
      <c r="BY11" s="18">
        <f t="shared" si="8"/>
        <v>-3.6383432993721598E-2</v>
      </c>
      <c r="BZ11" s="18">
        <f t="shared" si="9"/>
        <v>-8.0049968391371351E-3</v>
      </c>
      <c r="CA11" s="18">
        <f t="shared" si="10"/>
        <v>4.6191640129144673E-2</v>
      </c>
      <c r="CB11" s="18">
        <f t="shared" si="11"/>
        <v>-3.2325416725526246E-2</v>
      </c>
      <c r="CC11" s="18">
        <f t="shared" si="12"/>
        <v>-3.0416715504459901E-3</v>
      </c>
      <c r="CD11" s="18">
        <f t="shared" si="13"/>
        <v>4.6492235929393111E-2</v>
      </c>
      <c r="CE11" s="18">
        <f t="shared" si="14"/>
        <v>-1.0712640447438027E-2</v>
      </c>
      <c r="CF11" s="18">
        <f t="shared" si="15"/>
        <v>4.4478240170060523E-2</v>
      </c>
      <c r="CG11" s="18">
        <f t="shared" si="16"/>
        <v>-1.7189745367839127E-2</v>
      </c>
      <c r="CH11" s="18">
        <f t="shared" si="17"/>
        <v>2.6907320790547917E-2</v>
      </c>
      <c r="CI11" s="18">
        <f t="shared" si="18"/>
        <v>-1.3901540008731672E-3</v>
      </c>
      <c r="CJ11" s="18">
        <f t="shared" si="19"/>
        <v>2.2710305491488558E-2</v>
      </c>
      <c r="CK11" s="18">
        <f t="shared" si="20"/>
        <v>2.633040398237485E-2</v>
      </c>
      <c r="CL11" s="18">
        <f t="shared" si="21"/>
        <v>7.5390550979070881E-3</v>
      </c>
      <c r="CM11" s="18">
        <f t="shared" si="22"/>
        <v>-9.5688687935426842E-3</v>
      </c>
      <c r="CN11" s="18">
        <f t="shared" si="23"/>
        <v>-1.048208823737351E-2</v>
      </c>
      <c r="CO11" s="18">
        <f t="shared" si="24"/>
        <v>3.664903223197058E-2</v>
      </c>
      <c r="CP11" s="18">
        <f t="shared" si="25"/>
        <v>-3.0187145243155022E-2</v>
      </c>
      <c r="CQ11" s="18">
        <f t="shared" si="26"/>
        <v>-4.5960406804878673E-2</v>
      </c>
      <c r="CR11" s="18">
        <f t="shared" si="27"/>
        <v>1.3033272955508934E-2</v>
      </c>
      <c r="CS11" s="18">
        <f t="shared" si="28"/>
        <v>-5.4062532507678451E-2</v>
      </c>
      <c r="CT11" s="18">
        <f t="shared" si="29"/>
        <v>-1.2069829165471724E-2</v>
      </c>
      <c r="CU11" s="18">
        <f t="shared" si="30"/>
        <v>-5.9086503291670756E-2</v>
      </c>
      <c r="CV11" s="18">
        <f t="shared" si="31"/>
        <v>2.3176721560646207E-2</v>
      </c>
      <c r="CW11" s="18">
        <f t="shared" si="32"/>
        <v>1.190445388049266E-2</v>
      </c>
      <c r="CX11" s="18">
        <f t="shared" si="33"/>
        <v>-2.9043891973057345E-2</v>
      </c>
      <c r="CY11" s="18">
        <f t="shared" si="34"/>
        <v>-4.3945856524181703E-2</v>
      </c>
      <c r="CZ11" s="18">
        <f t="shared" si="35"/>
        <v>5.6454311082889674E-3</v>
      </c>
      <c r="DA11" s="18">
        <f t="shared" si="36"/>
        <v>4.7157654688157358E-2</v>
      </c>
      <c r="DB11" s="18">
        <f t="shared" si="37"/>
        <v>-1.1672526702860786E-2</v>
      </c>
      <c r="DC11" s="18">
        <f t="shared" si="38"/>
        <v>-4.1600760407138893E-3</v>
      </c>
      <c r="DD11" s="18">
        <f t="shared" si="39"/>
        <v>3.2646233668884861E-2</v>
      </c>
      <c r="DE11" s="18">
        <f t="shared" si="40"/>
        <v>9.1888841537444144E-3</v>
      </c>
      <c r="DF11" s="18">
        <f t="shared" si="41"/>
        <v>-1.3978993383404248E-2</v>
      </c>
      <c r="DG11" s="18">
        <f t="shared" si="42"/>
        <v>-8.1824290726419946E-3</v>
      </c>
      <c r="DH11" s="18">
        <f t="shared" si="43"/>
        <v>5.0648498420867494E-2</v>
      </c>
      <c r="DI11" s="18">
        <f t="shared" si="44"/>
        <v>1.7645964467954744E-2</v>
      </c>
      <c r="DJ11" s="18">
        <f t="shared" si="45"/>
        <v>2.4066440915798459E-2</v>
      </c>
      <c r="DK11" s="18">
        <f t="shared" si="46"/>
        <v>2.9678003657570784E-2</v>
      </c>
      <c r="DL11" s="18">
        <f t="shared" si="47"/>
        <v>-2.9771169844536427E-2</v>
      </c>
      <c r="DM11" s="18">
        <f t="shared" si="48"/>
        <v>-1.4785540182526535E-2</v>
      </c>
      <c r="DN11" s="18">
        <f t="shared" si="49"/>
        <v>-1.8302798877300575E-2</v>
      </c>
      <c r="DO11"/>
    </row>
    <row r="12" spans="1:119" x14ac:dyDescent="0.25">
      <c r="A12" s="109"/>
      <c r="B12" s="11">
        <v>1.9482763287575287</v>
      </c>
      <c r="C12" s="11">
        <v>2.5990165390489</v>
      </c>
      <c r="D12" s="11">
        <v>1.9291511319997823</v>
      </c>
      <c r="E12" s="11">
        <v>2.5039989372967177</v>
      </c>
      <c r="F12" s="2"/>
      <c r="G12" s="2"/>
      <c r="H12" s="2"/>
      <c r="J12" s="20">
        <v>1</v>
      </c>
      <c r="K12" s="28">
        <v>1</v>
      </c>
      <c r="L12" s="29">
        <v>-1</v>
      </c>
      <c r="M12" s="29">
        <v>1</v>
      </c>
      <c r="N12" s="17">
        <f t="shared" si="0"/>
        <v>-1</v>
      </c>
      <c r="O12" s="17">
        <f t="shared" si="50"/>
        <v>1</v>
      </c>
      <c r="P12" s="17">
        <f t="shared" si="51"/>
        <v>-1</v>
      </c>
      <c r="Q12" s="17">
        <f t="shared" si="52"/>
        <v>-1</v>
      </c>
      <c r="R12" s="17">
        <f>C53</f>
        <v>2.5619583831449519</v>
      </c>
      <c r="S12" s="17">
        <f>C54</f>
        <v>2.5319773551415623</v>
      </c>
      <c r="T12" s="17">
        <f>C55</f>
        <v>2.5270392508838468</v>
      </c>
      <c r="U12" s="17">
        <f>C56</f>
        <v>2.5748498556798651</v>
      </c>
      <c r="V12" s="17">
        <f>C57</f>
        <v>2.4875834994610355</v>
      </c>
      <c r="W12" s="17">
        <f>C58</f>
        <v>2.5526753738854326</v>
      </c>
      <c r="X12" s="17">
        <f>C59</f>
        <v>2.5085519370900244</v>
      </c>
      <c r="Y12" s="17">
        <f>C60</f>
        <v>2.5200931768546</v>
      </c>
      <c r="Z12" s="17">
        <f>C61</f>
        <v>2.5237368792781067</v>
      </c>
      <c r="AA12" s="17">
        <f>C62</f>
        <v>2.5354769881607315</v>
      </c>
      <c r="AB12" s="17">
        <f>C63</f>
        <v>2.5752702942668337</v>
      </c>
      <c r="AC12" s="17">
        <f>C64</f>
        <v>2.5345773765320021</v>
      </c>
      <c r="AD12" s="17">
        <f>C65</f>
        <v>2.5469841661541559</v>
      </c>
      <c r="AE12" s="17">
        <f>C66</f>
        <v>2.6045898248487598</v>
      </c>
      <c r="AF12" s="17">
        <f>C67</f>
        <v>2.5112547468285218</v>
      </c>
      <c r="AG12" s="17">
        <f>C68</f>
        <v>2.5983701045509573</v>
      </c>
      <c r="AH12" s="17">
        <f>C69</f>
        <v>2.5244773013122184</v>
      </c>
      <c r="AI12" s="17">
        <f>C70</f>
        <v>2.5644471611681339</v>
      </c>
      <c r="AJ12" s="17">
        <f>C71</f>
        <v>2.5515446740708509</v>
      </c>
      <c r="AK12" s="17">
        <f>C72</f>
        <v>2.511630726783376</v>
      </c>
      <c r="AL12" s="17">
        <f>C73</f>
        <v>2.5221020996288708</v>
      </c>
      <c r="AM12" s="17">
        <f>C74</f>
        <v>2.5553107965093065</v>
      </c>
      <c r="AN12" s="17">
        <f>C75</f>
        <v>2.5215874815592061</v>
      </c>
      <c r="AO12" s="17">
        <f>C76</f>
        <v>2.5316037016493422</v>
      </c>
      <c r="AP12" s="17">
        <f>C77</f>
        <v>2.5432996319505099</v>
      </c>
      <c r="AQ12" s="17">
        <f>C78</f>
        <v>2.5240139948243918</v>
      </c>
      <c r="AR12" s="17">
        <f>C79</f>
        <v>2.4941859929488843</v>
      </c>
      <c r="AS12" s="17">
        <f>C80</f>
        <v>2.5702155925855501</v>
      </c>
      <c r="AT12" s="17">
        <f>C81</f>
        <v>2.4904107720963826</v>
      </c>
      <c r="AU12" s="17">
        <f>C82</f>
        <v>2.496526106663373</v>
      </c>
      <c r="AV12" s="17">
        <f>C83</f>
        <v>2.5108858007935697</v>
      </c>
      <c r="AW12" s="17">
        <f>C84</f>
        <v>2.5509591592638237</v>
      </c>
      <c r="AX12" s="17">
        <f>C85</f>
        <v>2.5185418805141859</v>
      </c>
      <c r="AY12" s="17">
        <f>C86</f>
        <v>2.5444603173322093</v>
      </c>
      <c r="AZ12" s="17">
        <f>C87</f>
        <v>2.5036064382525769</v>
      </c>
      <c r="BA12" s="17">
        <f>C88</f>
        <v>2.5378376867242918</v>
      </c>
      <c r="BB12" s="17">
        <f>C89</f>
        <v>2.5648274448853585</v>
      </c>
      <c r="BC12" s="17">
        <f>C90</f>
        <v>2.513409187184938</v>
      </c>
      <c r="BD12" s="17">
        <f>C91</f>
        <v>2.5642958563736364</v>
      </c>
      <c r="BE12" s="17">
        <f>C92</f>
        <v>2.5995125062689111</v>
      </c>
      <c r="BF12" s="17">
        <f>C93</f>
        <v>2.5646744092417317</v>
      </c>
      <c r="BG12" s="17">
        <f>C94</f>
        <v>2.5237210792801865</v>
      </c>
      <c r="BH12" s="17">
        <f>C95</f>
        <v>2.5174501720621238</v>
      </c>
      <c r="BI12" s="17">
        <f>C96</f>
        <v>2.5986126649924408</v>
      </c>
      <c r="BJ12" s="17">
        <f>C97</f>
        <v>2.5631031723615516</v>
      </c>
      <c r="BK12" s="17">
        <f>C98</f>
        <v>2.5367430346031417</v>
      </c>
      <c r="BL12" s="17">
        <f>C99</f>
        <v>2.5396510454463117</v>
      </c>
      <c r="BM12" s="17">
        <f>C100</f>
        <v>2.5217860761479889</v>
      </c>
      <c r="BN12" s="17">
        <f>C101</f>
        <v>2.5001370353769188</v>
      </c>
      <c r="BO12" s="17">
        <f>C102</f>
        <v>2.4880193780285147</v>
      </c>
      <c r="BP12" s="27">
        <f t="shared" si="53"/>
        <v>2.5371715918329243</v>
      </c>
      <c r="BQ12" s="18">
        <f t="shared" si="54"/>
        <v>2.4786791312027656E-2</v>
      </c>
      <c r="BR12" s="18">
        <f t="shared" si="1"/>
        <v>-5.1942366913619864E-3</v>
      </c>
      <c r="BS12" s="18">
        <f t="shared" si="2"/>
        <v>-1.0132340949077445E-2</v>
      </c>
      <c r="BT12" s="18">
        <f t="shared" si="3"/>
        <v>3.767826384694084E-2</v>
      </c>
      <c r="BU12" s="18">
        <f t="shared" si="4"/>
        <v>-4.958809237188877E-2</v>
      </c>
      <c r="BV12" s="18">
        <f t="shared" si="5"/>
        <v>1.5503782052508353E-2</v>
      </c>
      <c r="BW12" s="18">
        <f t="shared" si="6"/>
        <v>-2.8619654742899847E-2</v>
      </c>
      <c r="BX12" s="18">
        <f t="shared" si="7"/>
        <v>-1.7078414978324297E-2</v>
      </c>
      <c r="BY12" s="18">
        <f t="shared" si="8"/>
        <v>-1.3434712554817541E-2</v>
      </c>
      <c r="BZ12" s="18">
        <f t="shared" si="9"/>
        <v>-1.6946036721927626E-3</v>
      </c>
      <c r="CA12" s="18">
        <f t="shared" si="10"/>
        <v>3.8098702433909448E-2</v>
      </c>
      <c r="CB12" s="18">
        <f t="shared" si="11"/>
        <v>-2.5942153009221869E-3</v>
      </c>
      <c r="CC12" s="18">
        <f t="shared" si="12"/>
        <v>9.8125743212316152E-3</v>
      </c>
      <c r="CD12" s="18">
        <f t="shared" si="13"/>
        <v>6.7418233015835494E-2</v>
      </c>
      <c r="CE12" s="18">
        <f t="shared" si="14"/>
        <v>-2.59168450044025E-2</v>
      </c>
      <c r="CF12" s="18">
        <f t="shared" si="15"/>
        <v>6.1198512718033005E-2</v>
      </c>
      <c r="CG12" s="18">
        <f t="shared" si="16"/>
        <v>-1.269429052070592E-2</v>
      </c>
      <c r="CH12" s="18">
        <f t="shared" si="17"/>
        <v>2.7275569335209582E-2</v>
      </c>
      <c r="CI12" s="18">
        <f t="shared" si="18"/>
        <v>1.437308223792666E-2</v>
      </c>
      <c r="CJ12" s="18">
        <f t="shared" si="19"/>
        <v>-2.5540865049548334E-2</v>
      </c>
      <c r="CK12" s="18">
        <f t="shared" si="20"/>
        <v>-1.5069492204053514E-2</v>
      </c>
      <c r="CL12" s="18">
        <f t="shared" si="21"/>
        <v>1.8139204676382192E-2</v>
      </c>
      <c r="CM12" s="18">
        <f t="shared" si="22"/>
        <v>-1.5584110273718199E-2</v>
      </c>
      <c r="CN12" s="18">
        <f t="shared" si="23"/>
        <v>-5.5678901835820582E-3</v>
      </c>
      <c r="CO12" s="18">
        <f t="shared" si="24"/>
        <v>6.1280401175856092E-3</v>
      </c>
      <c r="CP12" s="18">
        <f t="shared" si="25"/>
        <v>-1.3157597008532473E-2</v>
      </c>
      <c r="CQ12" s="18">
        <f t="shared" si="26"/>
        <v>-4.2985598884039966E-2</v>
      </c>
      <c r="CR12" s="18">
        <f t="shared" si="27"/>
        <v>3.3044000752625813E-2</v>
      </c>
      <c r="CS12" s="18">
        <f t="shared" si="28"/>
        <v>-4.676081973654167E-2</v>
      </c>
      <c r="CT12" s="18">
        <f t="shared" si="29"/>
        <v>-4.0645485169551243E-2</v>
      </c>
      <c r="CU12" s="18">
        <f t="shared" si="30"/>
        <v>-2.6285791039354578E-2</v>
      </c>
      <c r="CV12" s="18">
        <f t="shared" si="31"/>
        <v>1.3787567430899372E-2</v>
      </c>
      <c r="CW12" s="18">
        <f t="shared" si="32"/>
        <v>-1.8629711318738362E-2</v>
      </c>
      <c r="CX12" s="18">
        <f t="shared" si="33"/>
        <v>7.2887254992850536E-3</v>
      </c>
      <c r="CY12" s="18">
        <f t="shared" si="34"/>
        <v>-3.3565153580347395E-2</v>
      </c>
      <c r="CZ12" s="18">
        <f t="shared" si="35"/>
        <v>6.6609489136748579E-4</v>
      </c>
      <c r="DA12" s="18">
        <f t="shared" si="36"/>
        <v>2.7655853052434232E-2</v>
      </c>
      <c r="DB12" s="18">
        <f t="shared" si="37"/>
        <v>-2.376240464798629E-2</v>
      </c>
      <c r="DC12" s="18">
        <f t="shared" si="38"/>
        <v>2.7124264540712151E-2</v>
      </c>
      <c r="DD12" s="18">
        <f t="shared" si="39"/>
        <v>6.2340914435986772E-2</v>
      </c>
      <c r="DE12" s="18">
        <f t="shared" si="40"/>
        <v>2.7502817408807445E-2</v>
      </c>
      <c r="DF12" s="18">
        <f t="shared" si="41"/>
        <v>-1.345051255273777E-2</v>
      </c>
      <c r="DG12" s="18">
        <f t="shared" si="42"/>
        <v>-1.9721419770800441E-2</v>
      </c>
      <c r="DH12" s="18">
        <f t="shared" si="43"/>
        <v>6.1441073159516524E-2</v>
      </c>
      <c r="DI12" s="18">
        <f t="shared" si="44"/>
        <v>2.5931580528627318E-2</v>
      </c>
      <c r="DJ12" s="18">
        <f t="shared" si="45"/>
        <v>-4.2855722978263344E-4</v>
      </c>
      <c r="DK12" s="18">
        <f t="shared" si="46"/>
        <v>2.4794536133874168E-3</v>
      </c>
      <c r="DL12" s="18">
        <f t="shared" si="47"/>
        <v>-1.5385515684935402E-2</v>
      </c>
      <c r="DM12" s="18">
        <f t="shared" si="48"/>
        <v>-3.7034556456005507E-2</v>
      </c>
      <c r="DN12" s="18">
        <f t="shared" si="49"/>
        <v>-4.9152213804409595E-2</v>
      </c>
      <c r="DO12"/>
    </row>
    <row r="13" spans="1:119" x14ac:dyDescent="0.25">
      <c r="A13" s="109"/>
      <c r="B13" s="11">
        <v>1.9468070211987079</v>
      </c>
      <c r="C13" s="11">
        <v>2.6532131760171818</v>
      </c>
      <c r="D13" s="11">
        <v>1.8817321115500172</v>
      </c>
      <c r="E13" s="11">
        <v>2.4655752631455012</v>
      </c>
      <c r="F13" s="2"/>
      <c r="G13" s="2"/>
      <c r="H13" s="2"/>
      <c r="J13" s="20">
        <v>1</v>
      </c>
      <c r="K13" s="28">
        <v>-1</v>
      </c>
      <c r="L13" s="29">
        <v>1</v>
      </c>
      <c r="M13" s="29">
        <v>1</v>
      </c>
      <c r="N13" s="17">
        <f t="shared" si="0"/>
        <v>-1</v>
      </c>
      <c r="O13" s="17">
        <f t="shared" si="50"/>
        <v>-1</v>
      </c>
      <c r="P13" s="17">
        <f t="shared" si="51"/>
        <v>1</v>
      </c>
      <c r="Q13" s="17">
        <f t="shared" si="52"/>
        <v>-1</v>
      </c>
      <c r="R13" s="17">
        <f>E3</f>
        <v>2.4522186272199917</v>
      </c>
      <c r="S13" s="17">
        <f>E4</f>
        <v>2.4828008746472521</v>
      </c>
      <c r="T13" s="17">
        <f>E5</f>
        <v>2.4582418594385809</v>
      </c>
      <c r="U13" s="17">
        <f>E6</f>
        <v>2.5433991767983968</v>
      </c>
      <c r="V13" s="17">
        <f>E7</f>
        <v>2.4230137919073096</v>
      </c>
      <c r="W13" s="17">
        <f>E8</f>
        <v>2.5008803765681211</v>
      </c>
      <c r="X13" s="17">
        <f>E9</f>
        <v>2.4323133791828533</v>
      </c>
      <c r="Y13" s="17">
        <f>E10</f>
        <v>2.4814747986193639</v>
      </c>
      <c r="Z13" s="17">
        <f>E11</f>
        <v>2.4498870648591002</v>
      </c>
      <c r="AA13" s="17">
        <f>E12</f>
        <v>2.5039989372967177</v>
      </c>
      <c r="AB13" s="17">
        <f>E13</f>
        <v>2.4655752631455012</v>
      </c>
      <c r="AC13" s="17">
        <f>E14</f>
        <v>2.4280757587009623</v>
      </c>
      <c r="AD13" s="17">
        <f>E15</f>
        <v>2.4348304280119244</v>
      </c>
      <c r="AE13" s="17">
        <f>E16</f>
        <v>2.4736831744656693</v>
      </c>
      <c r="AF13" s="17">
        <f>E17</f>
        <v>2.4528786949141708</v>
      </c>
      <c r="AG13" s="17">
        <f>E18</f>
        <v>2.5159950962679658</v>
      </c>
      <c r="AH13" s="17">
        <f>E19</f>
        <v>2.4344269771852498</v>
      </c>
      <c r="AI13" s="17">
        <f>E20</f>
        <v>2.496000694340065</v>
      </c>
      <c r="AJ13" s="17">
        <f>E21</f>
        <v>2.4925288763157845</v>
      </c>
      <c r="AK13" s="17">
        <f>E22</f>
        <v>2.4401865591365892</v>
      </c>
      <c r="AL13" s="17">
        <f>E23</f>
        <v>2.4465992919654722</v>
      </c>
      <c r="AM13" s="17">
        <f>E24</f>
        <v>2.4862918206160693</v>
      </c>
      <c r="AN13" s="17">
        <f>E25</f>
        <v>2.4922209023950321</v>
      </c>
      <c r="AO13" s="17">
        <f>E26</f>
        <v>2.47094671792753</v>
      </c>
      <c r="AP13" s="17">
        <f>E27</f>
        <v>2.4631834048125669</v>
      </c>
      <c r="AQ13" s="17">
        <f>E28</f>
        <v>2.4912789151819927</v>
      </c>
      <c r="AR13" s="17">
        <f>E29</f>
        <v>2.4665795173560841</v>
      </c>
      <c r="AS13" s="17">
        <f>E30</f>
        <v>2.4443065802823916</v>
      </c>
      <c r="AT13" s="17">
        <f>E31</f>
        <v>2.4323340894241383</v>
      </c>
      <c r="AU13" s="17">
        <f>E32</f>
        <v>2.4279723260161461</v>
      </c>
      <c r="AV13" s="17">
        <f>E33</f>
        <v>2.4347545206821355</v>
      </c>
      <c r="AW13" s="17">
        <f>E34</f>
        <v>2.4759884332493307</v>
      </c>
      <c r="AX13" s="17">
        <f>E35</f>
        <v>2.4397341045262051</v>
      </c>
      <c r="AY13" s="17">
        <f>E36</f>
        <v>2.5180926828177053</v>
      </c>
      <c r="AZ13" s="17">
        <f>E37</f>
        <v>2.4618017120233477</v>
      </c>
      <c r="BA13" s="17">
        <f>E38</f>
        <v>2.4600203014285453</v>
      </c>
      <c r="BB13" s="17">
        <f>E39</f>
        <v>2.5042353878453674</v>
      </c>
      <c r="BC13" s="17">
        <f>E40</f>
        <v>2.4386458241776512</v>
      </c>
      <c r="BD13" s="17">
        <f>E41</f>
        <v>2.4671192138835418</v>
      </c>
      <c r="BE13" s="17">
        <f>E42</f>
        <v>2.5087021897831252</v>
      </c>
      <c r="BF13" s="17">
        <f>E43</f>
        <v>2.4732871716304725</v>
      </c>
      <c r="BG13" s="17">
        <f>E44</f>
        <v>2.478707265730363</v>
      </c>
      <c r="BH13" s="17">
        <f>E45</f>
        <v>2.4503279327831775</v>
      </c>
      <c r="BI13" s="17">
        <f>E46</f>
        <v>2.4801200387988271</v>
      </c>
      <c r="BJ13" s="17">
        <f>E47</f>
        <v>2.4900438124816695</v>
      </c>
      <c r="BK13" s="17">
        <f>E48</f>
        <v>2.5164551014540839</v>
      </c>
      <c r="BL13" s="17">
        <f>E49</f>
        <v>2.4394418069191466</v>
      </c>
      <c r="BM13" s="17">
        <f>E50</f>
        <v>2.4575533052964453</v>
      </c>
      <c r="BN13" s="17">
        <f>E51</f>
        <v>2.4737041420063179</v>
      </c>
      <c r="BO13" s="17">
        <f>E52</f>
        <v>2.3902391695730487</v>
      </c>
      <c r="BP13" s="27">
        <f t="shared" si="53"/>
        <v>2.46686196184179</v>
      </c>
      <c r="BQ13" s="18">
        <f t="shared" si="54"/>
        <v>-1.4643334621798232E-2</v>
      </c>
      <c r="BR13" s="18">
        <f t="shared" si="1"/>
        <v>1.5938912805462113E-2</v>
      </c>
      <c r="BS13" s="18">
        <f t="shared" si="2"/>
        <v>-8.6201024032090956E-3</v>
      </c>
      <c r="BT13" s="18">
        <f t="shared" si="3"/>
        <v>7.6537214956606814E-2</v>
      </c>
      <c r="BU13" s="18">
        <f t="shared" si="4"/>
        <v>-4.3848169934480374E-2</v>
      </c>
      <c r="BV13" s="18">
        <f t="shared" si="5"/>
        <v>3.4018414726331159E-2</v>
      </c>
      <c r="BW13" s="18">
        <f t="shared" si="6"/>
        <v>-3.4548582658936677E-2</v>
      </c>
      <c r="BX13" s="18">
        <f t="shared" si="7"/>
        <v>1.4612836777573968E-2</v>
      </c>
      <c r="BY13" s="18">
        <f t="shared" si="8"/>
        <v>-1.6974896982689724E-2</v>
      </c>
      <c r="BZ13" s="18">
        <f t="shared" si="9"/>
        <v>3.7136975454927779E-2</v>
      </c>
      <c r="CA13" s="18">
        <f t="shared" si="10"/>
        <v>-1.2866986962887239E-3</v>
      </c>
      <c r="CB13" s="18">
        <f t="shared" si="11"/>
        <v>-3.8786203140827702E-2</v>
      </c>
      <c r="CC13" s="18">
        <f t="shared" si="12"/>
        <v>-3.2031533829865566E-2</v>
      </c>
      <c r="CD13" s="18">
        <f t="shared" si="13"/>
        <v>6.821212623879358E-3</v>
      </c>
      <c r="CE13" s="18">
        <f t="shared" si="14"/>
        <v>-1.3983266927619198E-2</v>
      </c>
      <c r="CF13" s="18">
        <f t="shared" si="15"/>
        <v>4.913313442617584E-2</v>
      </c>
      <c r="CG13" s="18">
        <f t="shared" si="16"/>
        <v>-3.2434984656540156E-2</v>
      </c>
      <c r="CH13" s="18">
        <f t="shared" si="17"/>
        <v>2.9138732498275033E-2</v>
      </c>
      <c r="CI13" s="18">
        <f t="shared" si="18"/>
        <v>2.5666914473994495E-2</v>
      </c>
      <c r="CJ13" s="18">
        <f t="shared" si="19"/>
        <v>-2.6675402705200746E-2</v>
      </c>
      <c r="CK13" s="18">
        <f t="shared" si="20"/>
        <v>-2.0262669876317752E-2</v>
      </c>
      <c r="CL13" s="18">
        <f t="shared" si="21"/>
        <v>1.9429858774279385E-2</v>
      </c>
      <c r="CM13" s="18">
        <f t="shared" si="22"/>
        <v>2.5358940553242171E-2</v>
      </c>
      <c r="CN13" s="18">
        <f t="shared" si="23"/>
        <v>4.0847560857399934E-3</v>
      </c>
      <c r="CO13" s="18">
        <f t="shared" si="24"/>
        <v>-3.6785570292230396E-3</v>
      </c>
      <c r="CP13" s="18">
        <f t="shared" si="25"/>
        <v>2.4416953340202774E-2</v>
      </c>
      <c r="CQ13" s="18">
        <f t="shared" si="26"/>
        <v>-2.8244448570591274E-4</v>
      </c>
      <c r="CR13" s="18">
        <f t="shared" si="27"/>
        <v>-2.2555381559398402E-2</v>
      </c>
      <c r="CS13" s="18">
        <f t="shared" si="28"/>
        <v>-3.452787241765165E-2</v>
      </c>
      <c r="CT13" s="18">
        <f t="shared" si="29"/>
        <v>-3.8889635825643865E-2</v>
      </c>
      <c r="CU13" s="18">
        <f t="shared" si="30"/>
        <v>-3.2107441159654471E-2</v>
      </c>
      <c r="CV13" s="18">
        <f t="shared" si="31"/>
        <v>9.1264714075407483E-3</v>
      </c>
      <c r="CW13" s="18">
        <f t="shared" si="32"/>
        <v>-2.7127857315584869E-2</v>
      </c>
      <c r="CX13" s="18">
        <f t="shared" si="33"/>
        <v>5.12307209759153E-2</v>
      </c>
      <c r="CY13" s="18">
        <f t="shared" si="34"/>
        <v>-5.0602498184422195E-3</v>
      </c>
      <c r="CZ13" s="18">
        <f t="shared" si="35"/>
        <v>-6.8416604132446324E-3</v>
      </c>
      <c r="DA13" s="18">
        <f t="shared" si="36"/>
        <v>3.7373426003577404E-2</v>
      </c>
      <c r="DB13" s="18">
        <f t="shared" si="37"/>
        <v>-2.8216137664138774E-2</v>
      </c>
      <c r="DC13" s="18">
        <f t="shared" si="38"/>
        <v>2.5725204175186533E-4</v>
      </c>
      <c r="DD13" s="18">
        <f t="shared" si="39"/>
        <v>4.184022794133524E-2</v>
      </c>
      <c r="DE13" s="18">
        <f t="shared" si="40"/>
        <v>6.425209788682551E-3</v>
      </c>
      <c r="DF13" s="18">
        <f t="shared" si="41"/>
        <v>1.1845303888573078E-2</v>
      </c>
      <c r="DG13" s="18">
        <f t="shared" si="42"/>
        <v>-1.6534029058612454E-2</v>
      </c>
      <c r="DH13" s="18">
        <f t="shared" si="43"/>
        <v>1.3258076957037179E-2</v>
      </c>
      <c r="DI13" s="18">
        <f t="shared" si="44"/>
        <v>2.3181850639879542E-2</v>
      </c>
      <c r="DJ13" s="18">
        <f t="shared" si="45"/>
        <v>4.9593139612293946E-2</v>
      </c>
      <c r="DK13" s="18">
        <f t="shared" si="46"/>
        <v>-2.7420154922643381E-2</v>
      </c>
      <c r="DL13" s="18">
        <f t="shared" si="47"/>
        <v>-9.3086565453446291E-3</v>
      </c>
      <c r="DM13" s="18">
        <f t="shared" si="48"/>
        <v>6.8421801645279778E-3</v>
      </c>
      <c r="DN13" s="18">
        <f t="shared" si="49"/>
        <v>-7.6622792268741247E-2</v>
      </c>
      <c r="DO13"/>
    </row>
    <row r="14" spans="1:119" x14ac:dyDescent="0.25">
      <c r="A14" s="109"/>
      <c r="B14" s="11">
        <v>1.9406097089861665</v>
      </c>
      <c r="C14" s="11">
        <v>2.5746961191625108</v>
      </c>
      <c r="D14" s="11">
        <v>1.8780395982245004</v>
      </c>
      <c r="E14" s="11">
        <v>2.4280757587009623</v>
      </c>
      <c r="F14" s="2"/>
      <c r="G14" s="2"/>
      <c r="H14" s="2"/>
      <c r="J14" s="20">
        <v>1</v>
      </c>
      <c r="K14" s="17">
        <v>1</v>
      </c>
      <c r="L14" s="18">
        <v>1</v>
      </c>
      <c r="M14" s="18">
        <v>1</v>
      </c>
      <c r="N14" s="17">
        <f t="shared" si="0"/>
        <v>1</v>
      </c>
      <c r="O14" s="17">
        <f t="shared" si="50"/>
        <v>1</v>
      </c>
      <c r="P14" s="17">
        <f t="shared" si="51"/>
        <v>1</v>
      </c>
      <c r="Q14" s="17">
        <f t="shared" si="52"/>
        <v>1</v>
      </c>
      <c r="R14" s="17">
        <f>E53</f>
        <v>2.3805856966644994</v>
      </c>
      <c r="S14" s="17">
        <f>E54</f>
        <v>2.3969377741516245</v>
      </c>
      <c r="T14" s="17">
        <f>E55</f>
        <v>2.3498694484631391</v>
      </c>
      <c r="U14" s="17">
        <f>E56</f>
        <v>2.4359470734875477</v>
      </c>
      <c r="V14" s="17">
        <f>E57</f>
        <v>2.3750966593738663</v>
      </c>
      <c r="W14" s="17">
        <f>E58</f>
        <v>2.3838967838007936</v>
      </c>
      <c r="X14" s="17">
        <f>E59</f>
        <v>2.3643409311741999</v>
      </c>
      <c r="Y14" s="17">
        <f>E60</f>
        <v>2.3538302965029398</v>
      </c>
      <c r="Z14" s="17">
        <f>E61</f>
        <v>2.4087907713060361</v>
      </c>
      <c r="AA14" s="17">
        <f>E62</f>
        <v>2.3970792842320807</v>
      </c>
      <c r="AB14" s="17">
        <f>E63</f>
        <v>2.4162998124150934</v>
      </c>
      <c r="AC14" s="17">
        <f>E64</f>
        <v>2.3862048816160817</v>
      </c>
      <c r="AD14" s="17">
        <f>E65</f>
        <v>2.4019408661803112</v>
      </c>
      <c r="AE14" s="17">
        <f>E66</f>
        <v>2.4062489048361404</v>
      </c>
      <c r="AF14" s="17">
        <f>E67</f>
        <v>2.4015650439280747</v>
      </c>
      <c r="AG14" s="17">
        <f>E68</f>
        <v>2.4296812195639261</v>
      </c>
      <c r="AH14" s="17">
        <f>E69</f>
        <v>2.3887507702063391</v>
      </c>
      <c r="AI14" s="17">
        <f>E70</f>
        <v>2.4010194858975824</v>
      </c>
      <c r="AJ14" s="17">
        <f>E71</f>
        <v>2.4319480643506184</v>
      </c>
      <c r="AK14" s="17">
        <f>E72</f>
        <v>2.4009608968428457</v>
      </c>
      <c r="AL14" s="17">
        <f>E73</f>
        <v>2.3958921554976369</v>
      </c>
      <c r="AM14" s="17">
        <f>E74</f>
        <v>2.3785909490382995</v>
      </c>
      <c r="AN14" s="17">
        <f>E75</f>
        <v>2.3837277828654759</v>
      </c>
      <c r="AO14" s="17">
        <f>E76</f>
        <v>2.4103674194087255</v>
      </c>
      <c r="AP14" s="17">
        <f>E77</f>
        <v>2.4266229724990316</v>
      </c>
      <c r="AQ14" s="17">
        <f>E78</f>
        <v>2.4133881682560738</v>
      </c>
      <c r="AR14" s="17">
        <f>E79</f>
        <v>2.4083095203346017</v>
      </c>
      <c r="AS14" s="17">
        <f>E80</f>
        <v>2.3670762756401382</v>
      </c>
      <c r="AT14" s="17">
        <f>E81</f>
        <v>2.3580496144563332</v>
      </c>
      <c r="AU14" s="17">
        <f>E82</f>
        <v>2.3834148840828506</v>
      </c>
      <c r="AV14" s="17">
        <f>E83</f>
        <v>2.3673691191834623</v>
      </c>
      <c r="AW14" s="17">
        <f>E84</f>
        <v>2.4074556133215048</v>
      </c>
      <c r="AX14" s="17">
        <f>E85</f>
        <v>2.4165685368789407</v>
      </c>
      <c r="AY14" s="17">
        <f>E86</f>
        <v>2.4118613060477312</v>
      </c>
      <c r="AZ14" s="17">
        <f>E87</f>
        <v>2.4251839998535671</v>
      </c>
      <c r="BA14" s="17">
        <f>E88</f>
        <v>2.4161855387986608</v>
      </c>
      <c r="BB14" s="17">
        <f>E89</f>
        <v>2.4299700634491646</v>
      </c>
      <c r="BC14" s="17">
        <f>E90</f>
        <v>2.3570868763917541</v>
      </c>
      <c r="BD14" s="17">
        <f>E91</f>
        <v>2.4081147885277843</v>
      </c>
      <c r="BE14" s="17">
        <f>E92</f>
        <v>2.4252597367181195</v>
      </c>
      <c r="BF14" s="17">
        <f>E93</f>
        <v>2.4259934495927702</v>
      </c>
      <c r="BG14" s="17">
        <f>E94</f>
        <v>2.3786067339999044</v>
      </c>
      <c r="BH14" s="17">
        <f>E95</f>
        <v>2.3871600433541071</v>
      </c>
      <c r="BI14" s="17">
        <f>E96</f>
        <v>2.4628574192144019</v>
      </c>
      <c r="BJ14" s="17">
        <f>E97</f>
        <v>2.3970974175095119</v>
      </c>
      <c r="BK14" s="17">
        <f>E98</f>
        <v>2.3947198013905853</v>
      </c>
      <c r="BL14" s="17">
        <f>E99</f>
        <v>2.4218910026106428</v>
      </c>
      <c r="BM14" s="17">
        <f>E100</f>
        <v>2.3759290866982492</v>
      </c>
      <c r="BN14" s="17">
        <f>E101</f>
        <v>2.3952776985916322</v>
      </c>
      <c r="BO14" s="17">
        <f>E102</f>
        <v>2.3615083814641031</v>
      </c>
      <c r="BP14" s="27">
        <f t="shared" si="53"/>
        <v>2.3980506204133896</v>
      </c>
      <c r="BQ14" s="18">
        <f t="shared" si="54"/>
        <v>-1.7464923748890193E-2</v>
      </c>
      <c r="BR14" s="18">
        <f t="shared" si="1"/>
        <v>-1.1128462617651103E-3</v>
      </c>
      <c r="BS14" s="18">
        <f t="shared" si="2"/>
        <v>-4.8181171950250512E-2</v>
      </c>
      <c r="BT14" s="18">
        <f t="shared" si="3"/>
        <v>3.7896453074158121E-2</v>
      </c>
      <c r="BU14" s="18">
        <f t="shared" si="4"/>
        <v>-2.2953961039523296E-2</v>
      </c>
      <c r="BV14" s="18">
        <f t="shared" si="5"/>
        <v>-1.4153836612595949E-2</v>
      </c>
      <c r="BW14" s="18">
        <f t="shared" si="6"/>
        <v>-3.3709689239189711E-2</v>
      </c>
      <c r="BX14" s="18">
        <f t="shared" si="7"/>
        <v>-4.4220323910449721E-2</v>
      </c>
      <c r="BY14" s="18">
        <f t="shared" si="8"/>
        <v>1.0740150892646572E-2</v>
      </c>
      <c r="BZ14" s="18">
        <f t="shared" si="9"/>
        <v>-9.7133618130884614E-4</v>
      </c>
      <c r="CA14" s="18">
        <f t="shared" si="10"/>
        <v>1.8249192001703829E-2</v>
      </c>
      <c r="CB14" s="18">
        <f t="shared" si="11"/>
        <v>-1.1845738797307881E-2</v>
      </c>
      <c r="CC14" s="18">
        <f t="shared" si="12"/>
        <v>3.8902457669216517E-3</v>
      </c>
      <c r="CD14" s="18">
        <f t="shared" si="13"/>
        <v>8.1982844227508345E-3</v>
      </c>
      <c r="CE14" s="18">
        <f t="shared" si="14"/>
        <v>3.5144235146851166E-3</v>
      </c>
      <c r="CF14" s="18">
        <f t="shared" si="15"/>
        <v>3.1630599150536565E-2</v>
      </c>
      <c r="CG14" s="18">
        <f t="shared" si="16"/>
        <v>-9.2998502070504863E-3</v>
      </c>
      <c r="CH14" s="18">
        <f t="shared" si="17"/>
        <v>2.9688654841928397E-3</v>
      </c>
      <c r="CI14" s="18">
        <f t="shared" si="18"/>
        <v>3.3897443937228822E-2</v>
      </c>
      <c r="CJ14" s="18">
        <f t="shared" si="19"/>
        <v>2.9102764294561823E-3</v>
      </c>
      <c r="CK14" s="18">
        <f t="shared" si="20"/>
        <v>-2.158464915752667E-3</v>
      </c>
      <c r="CL14" s="18">
        <f t="shared" si="21"/>
        <v>-1.9459671375090082E-2</v>
      </c>
      <c r="CM14" s="18">
        <f t="shared" si="22"/>
        <v>-1.4322837547913636E-2</v>
      </c>
      <c r="CN14" s="18">
        <f t="shared" si="23"/>
        <v>1.2316798995335887E-2</v>
      </c>
      <c r="CO14" s="18">
        <f t="shared" si="24"/>
        <v>2.8572352085642017E-2</v>
      </c>
      <c r="CP14" s="18">
        <f t="shared" si="25"/>
        <v>1.5337547842684263E-2</v>
      </c>
      <c r="CQ14" s="18">
        <f t="shared" si="26"/>
        <v>1.0258899921212095E-2</v>
      </c>
      <c r="CR14" s="18">
        <f t="shared" si="27"/>
        <v>-3.0974344773251339E-2</v>
      </c>
      <c r="CS14" s="18">
        <f t="shared" si="28"/>
        <v>-4.0001005957056357E-2</v>
      </c>
      <c r="CT14" s="18">
        <f t="shared" si="29"/>
        <v>-1.463573633053894E-2</v>
      </c>
      <c r="CU14" s="18">
        <f t="shared" si="30"/>
        <v>-3.0681501229927299E-2</v>
      </c>
      <c r="CV14" s="18">
        <f t="shared" si="31"/>
        <v>9.4049929081152506E-3</v>
      </c>
      <c r="CW14" s="18">
        <f t="shared" si="32"/>
        <v>1.8517916465551121E-2</v>
      </c>
      <c r="CX14" s="18">
        <f t="shared" si="33"/>
        <v>1.3810685634341624E-2</v>
      </c>
      <c r="CY14" s="18">
        <f t="shared" si="34"/>
        <v>2.7133379440177574E-2</v>
      </c>
      <c r="CZ14" s="18">
        <f t="shared" si="35"/>
        <v>1.8134918385271259E-2</v>
      </c>
      <c r="DA14" s="18">
        <f t="shared" si="36"/>
        <v>3.1919443035774986E-2</v>
      </c>
      <c r="DB14" s="18">
        <f t="shared" si="37"/>
        <v>-4.0963744021635495E-2</v>
      </c>
      <c r="DC14" s="18">
        <f t="shared" si="38"/>
        <v>1.00641681143947E-2</v>
      </c>
      <c r="DD14" s="18">
        <f t="shared" si="39"/>
        <v>2.7209116304729886E-2</v>
      </c>
      <c r="DE14" s="18">
        <f t="shared" si="40"/>
        <v>2.7942829179380624E-2</v>
      </c>
      <c r="DF14" s="18">
        <f t="shared" si="41"/>
        <v>-1.9443886413485156E-2</v>
      </c>
      <c r="DG14" s="18">
        <f t="shared" si="42"/>
        <v>-1.0890577059282425E-2</v>
      </c>
      <c r="DH14" s="18">
        <f t="shared" si="43"/>
        <v>6.4806798801012366E-2</v>
      </c>
      <c r="DI14" s="18">
        <f t="shared" si="44"/>
        <v>-9.5320290387768125E-4</v>
      </c>
      <c r="DJ14" s="18">
        <f t="shared" si="45"/>
        <v>-3.3308190228042989E-3</v>
      </c>
      <c r="DK14" s="18">
        <f t="shared" si="46"/>
        <v>2.3840382197253263E-2</v>
      </c>
      <c r="DL14" s="18">
        <f t="shared" si="47"/>
        <v>-2.2121533715140362E-2</v>
      </c>
      <c r="DM14" s="18">
        <f t="shared" si="48"/>
        <v>-2.7729218217573681E-3</v>
      </c>
      <c r="DN14" s="18">
        <f t="shared" si="49"/>
        <v>-3.6542238949286432E-2</v>
      </c>
      <c r="DO14"/>
    </row>
    <row r="15" spans="1:119" x14ac:dyDescent="0.25">
      <c r="A15" s="109"/>
      <c r="B15" s="11">
        <v>1.9481248679040484</v>
      </c>
      <c r="C15" s="11">
        <v>2.6039798643375911</v>
      </c>
      <c r="D15" s="11">
        <v>1.8841025883776148</v>
      </c>
      <c r="E15" s="11">
        <v>2.4348304280119244</v>
      </c>
      <c r="J15"/>
      <c r="K15"/>
      <c r="L15" s="7"/>
      <c r="M15" s="7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</row>
    <row r="16" spans="1:119" x14ac:dyDescent="0.25">
      <c r="A16" s="109"/>
      <c r="B16" s="11">
        <v>1.9567640941860269</v>
      </c>
      <c r="C16" s="11">
        <v>2.6535137718174302</v>
      </c>
      <c r="D16" s="11">
        <v>1.9116648034456314</v>
      </c>
      <c r="E16" s="11">
        <v>2.4736831744656693</v>
      </c>
      <c r="I16" s="19" t="s">
        <v>115</v>
      </c>
      <c r="J16">
        <f>SUMPRODUCT(J7:J14,$BP$7:$BP$14)</f>
        <v>17.624964835741942</v>
      </c>
      <c r="K16">
        <f t="shared" ref="K16:Q16" si="55">SUMPRODUCT(K7:K14,$BP$7:$BP$14)</f>
        <v>-0.20395301424009959</v>
      </c>
      <c r="L16">
        <f t="shared" si="55"/>
        <v>-0.36130895877964697</v>
      </c>
      <c r="M16">
        <f t="shared" si="55"/>
        <v>2.3932465842103396</v>
      </c>
      <c r="N16">
        <f t="shared" si="55"/>
        <v>3.1089663356600461E-3</v>
      </c>
      <c r="O16">
        <f t="shared" si="55"/>
        <v>-7.3369556726926799E-2</v>
      </c>
      <c r="P16">
        <f t="shared" si="55"/>
        <v>-0.19725213215191673</v>
      </c>
      <c r="Q16">
        <f t="shared" si="55"/>
        <v>-1.0317610822352385E-3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/>
    </row>
    <row r="17" spans="1:119" x14ac:dyDescent="0.25">
      <c r="A17" s="109"/>
      <c r="B17" s="11">
        <v>1.9414860953366737</v>
      </c>
      <c r="C17" s="11">
        <v>2.5963088954405991</v>
      </c>
      <c r="D17" s="11">
        <v>1.8810250853988746</v>
      </c>
      <c r="E17" s="11">
        <v>2.4528786949141708</v>
      </c>
      <c r="I17" s="19" t="s">
        <v>116</v>
      </c>
      <c r="J17">
        <f>J16/$J$3</f>
        <v>2.2031206044677427</v>
      </c>
      <c r="K17">
        <f>K16/$J$3</f>
        <v>-2.5494126780012449E-2</v>
      </c>
      <c r="L17">
        <f t="shared" ref="L17:Q17" si="56">L16/$J$3</f>
        <v>-4.5163619847455871E-2</v>
      </c>
      <c r="M17">
        <f t="shared" si="56"/>
        <v>0.29915582302629246</v>
      </c>
      <c r="N17">
        <f t="shared" si="56"/>
        <v>3.8862079195750576E-4</v>
      </c>
      <c r="O17">
        <f t="shared" si="56"/>
        <v>-9.1711945908658499E-3</v>
      </c>
      <c r="P17">
        <f t="shared" si="56"/>
        <v>-2.4656516518989591E-2</v>
      </c>
      <c r="Q17">
        <f t="shared" si="56"/>
        <v>-1.2897013527940482E-4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</row>
    <row r="18" spans="1:119" x14ac:dyDescent="0.25">
      <c r="A18" s="109"/>
      <c r="B18" s="11">
        <v>1.9649003520234767</v>
      </c>
      <c r="C18" s="11">
        <v>2.6514997760580976</v>
      </c>
      <c r="D18" s="11">
        <v>1.9274939220733833</v>
      </c>
      <c r="E18" s="11">
        <v>2.5159950962679658</v>
      </c>
      <c r="I18" s="19" t="s">
        <v>122</v>
      </c>
      <c r="J18"/>
      <c r="K18">
        <f t="shared" ref="K18:P18" si="57">$M$3*POWER(K17,2)</f>
        <v>0.25998020011013917</v>
      </c>
      <c r="L18">
        <f t="shared" si="57"/>
        <v>0.81590102309020396</v>
      </c>
      <c r="M18">
        <f t="shared" si="57"/>
        <v>35.797682580215366</v>
      </c>
      <c r="N18">
        <f t="shared" si="57"/>
        <v>6.0410447976671593E-5</v>
      </c>
      <c r="O18">
        <f t="shared" si="57"/>
        <v>3.3644324089410815E-2</v>
      </c>
      <c r="P18">
        <f t="shared" si="57"/>
        <v>0.24317752274048265</v>
      </c>
      <c r="Q18">
        <f>$M$3*POWER(Q17,2)</f>
        <v>6.653318317595192E-6</v>
      </c>
      <c r="R18"/>
      <c r="S18" s="19" t="s">
        <v>118</v>
      </c>
      <c r="T18">
        <f>SUMSQ(BQ7:DN14)</f>
        <v>0.22998209818342877</v>
      </c>
      <c r="U18"/>
      <c r="V18" s="19" t="s">
        <v>119</v>
      </c>
      <c r="W18">
        <f>K18+L18+M18+N18+O18+P18+Q18+T18</f>
        <v>37.380434812195318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</row>
    <row r="19" spans="1:119" ht="15.75" thickBot="1" x14ac:dyDescent="0.3">
      <c r="A19" s="109"/>
      <c r="B19" s="11">
        <v>1.9489992342917586</v>
      </c>
      <c r="C19" s="11">
        <v>2.589831790520198</v>
      </c>
      <c r="D19" s="11">
        <v>1.8867067084672937</v>
      </c>
      <c r="E19" s="11">
        <v>2.4344269771852498</v>
      </c>
      <c r="I19" s="37" t="s">
        <v>117</v>
      </c>
      <c r="K19">
        <f t="shared" ref="K19:O19" si="58">K18/$W$18</f>
        <v>6.9549806313467756E-3</v>
      </c>
      <c r="L19">
        <f t="shared" si="58"/>
        <v>2.1826953784497373E-2</v>
      </c>
      <c r="M19">
        <f t="shared" si="58"/>
        <v>0.95765827123381719</v>
      </c>
      <c r="N19">
        <f t="shared" si="58"/>
        <v>1.6160980545085249E-6</v>
      </c>
      <c r="O19" s="3">
        <f t="shared" si="58"/>
        <v>9.0005170508167546E-4</v>
      </c>
      <c r="P19">
        <f>P18/$W$18</f>
        <v>6.5054760321072106E-3</v>
      </c>
      <c r="Q19">
        <f>Q18/$W$18</f>
        <v>1.7798932385410766E-7</v>
      </c>
      <c r="R19"/>
      <c r="S19"/>
      <c r="T19">
        <f>T18/$W$18</f>
        <v>6.1524725257716215E-3</v>
      </c>
      <c r="U19"/>
      <c r="V19"/>
      <c r="W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</row>
    <row r="20" spans="1:119" ht="15.75" thickBot="1" x14ac:dyDescent="0.3">
      <c r="A20" s="109"/>
      <c r="B20" s="11">
        <v>1.9473917913906136</v>
      </c>
      <c r="C20" s="11">
        <v>2.633928856678585</v>
      </c>
      <c r="D20" s="11">
        <v>1.9258680171171052</v>
      </c>
      <c r="E20" s="11">
        <v>2.496000694340065</v>
      </c>
      <c r="I20" s="38" t="s">
        <v>120</v>
      </c>
      <c r="K20" s="38">
        <f t="shared" ref="K20:Q20" si="59">K19*100</f>
        <v>0.69549806313467755</v>
      </c>
      <c r="L20" s="38">
        <f t="shared" si="59"/>
        <v>2.1826953784497372</v>
      </c>
      <c r="M20" s="38">
        <f t="shared" si="59"/>
        <v>95.765827123381726</v>
      </c>
      <c r="N20" s="38">
        <f t="shared" si="59"/>
        <v>1.616098054508525E-4</v>
      </c>
      <c r="O20" s="38">
        <f t="shared" si="59"/>
        <v>9.0005170508167545E-2</v>
      </c>
      <c r="P20" s="38">
        <f t="shared" si="59"/>
        <v>0.65054760321072103</v>
      </c>
      <c r="Q20" s="38">
        <f t="shared" si="59"/>
        <v>1.7798932385410766E-5</v>
      </c>
      <c r="T20" s="38">
        <f>T19*100</f>
        <v>0.61524725257716217</v>
      </c>
      <c r="U20"/>
      <c r="V20" s="34" t="s">
        <v>123</v>
      </c>
      <c r="W20" s="33">
        <f>K20+L20+M20+N20+O20+P20+Q20+T20</f>
        <v>100.00000000000003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</row>
    <row r="21" spans="1:119" x14ac:dyDescent="0.25">
      <c r="A21" s="109"/>
      <c r="B21" s="11">
        <v>1.9434211604618792</v>
      </c>
      <c r="C21" s="11">
        <v>2.6056313818871639</v>
      </c>
      <c r="D21" s="11">
        <v>1.9327196247434331</v>
      </c>
      <c r="E21" s="11">
        <v>2.4925288763157845</v>
      </c>
      <c r="G21" s="25"/>
      <c r="I21"/>
      <c r="J21" s="35"/>
      <c r="L21" s="25"/>
      <c r="M21" s="7"/>
      <c r="O21" s="25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</row>
    <row r="22" spans="1:119" x14ac:dyDescent="0.25">
      <c r="A22" s="109"/>
      <c r="B22" s="11">
        <v>1.9558086378798041</v>
      </c>
      <c r="C22" s="11">
        <v>2.6297318413795256</v>
      </c>
      <c r="D22" s="11">
        <v>1.8833406489604274</v>
      </c>
      <c r="E22" s="11">
        <v>2.4401865591365892</v>
      </c>
      <c r="G22" s="25"/>
      <c r="I22"/>
      <c r="J22"/>
      <c r="K22"/>
      <c r="L22" s="7"/>
      <c r="M22" s="7"/>
      <c r="N22"/>
      <c r="O22" s="7"/>
      <c r="P22"/>
      <c r="Q22"/>
      <c r="R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</row>
    <row r="23" spans="1:119" x14ac:dyDescent="0.25">
      <c r="A23" s="109"/>
      <c r="B23" s="11">
        <v>1.953231135787511</v>
      </c>
      <c r="C23" s="11">
        <v>2.6333519398704119</v>
      </c>
      <c r="D23" s="11">
        <v>1.8935648645255776</v>
      </c>
      <c r="E23" s="11">
        <v>2.4465992919654722</v>
      </c>
      <c r="G23" s="25"/>
      <c r="I23" t="s">
        <v>124</v>
      </c>
      <c r="J23">
        <f>J3*(M2-1)</f>
        <v>392</v>
      </c>
      <c r="K23"/>
      <c r="L23" t="s">
        <v>121</v>
      </c>
      <c r="M23">
        <f>T18/(J3*(M2-1))</f>
        <v>5.8668902597813462E-4</v>
      </c>
      <c r="N23"/>
      <c r="O23" s="7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</row>
    <row r="24" spans="1:119" x14ac:dyDescent="0.25">
      <c r="A24" s="109"/>
      <c r="B24" s="11">
        <v>1.9421250909213859</v>
      </c>
      <c r="C24" s="11">
        <v>2.6145605909859442</v>
      </c>
      <c r="D24" s="11">
        <v>1.8951349487619853</v>
      </c>
      <c r="E24" s="11">
        <v>2.4862918206160693</v>
      </c>
      <c r="G24" s="25"/>
      <c r="I24" t="s">
        <v>127</v>
      </c>
      <c r="J24">
        <v>0.99</v>
      </c>
      <c r="K24"/>
      <c r="L24" s="7" t="s">
        <v>132</v>
      </c>
      <c r="M24" s="7">
        <f>POWER((M23/M3),0.5)</f>
        <v>1.2110832196613644E-3</v>
      </c>
      <c r="N24"/>
      <c r="O24" s="7"/>
      <c r="P24"/>
      <c r="Q24"/>
      <c r="R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</row>
    <row r="25" spans="1:119" x14ac:dyDescent="0.25">
      <c r="A25" s="109"/>
      <c r="B25" s="11">
        <v>1.937148110001198</v>
      </c>
      <c r="C25" s="11">
        <v>2.5974526670944944</v>
      </c>
      <c r="D25" s="11">
        <v>1.8914126395841595</v>
      </c>
      <c r="E25" s="11">
        <v>2.4922209023950321</v>
      </c>
      <c r="I25" t="s">
        <v>125</v>
      </c>
      <c r="J25">
        <f xml:space="preserve"> 1-J24</f>
        <v>1.0000000000000009E-2</v>
      </c>
      <c r="K25"/>
      <c r="L25" s="7"/>
      <c r="M25" s="7"/>
      <c r="N25"/>
      <c r="O25"/>
      <c r="P25"/>
      <c r="Q25"/>
      <c r="R25"/>
      <c r="S25" s="41"/>
      <c r="T25" s="3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</row>
    <row r="26" spans="1:119" x14ac:dyDescent="0.25">
      <c r="A26" s="109"/>
      <c r="B26" s="11">
        <v>1.9418537105078475</v>
      </c>
      <c r="C26" s="11">
        <v>2.5965394476506636</v>
      </c>
      <c r="D26" s="11">
        <v>1.9000595623501022</v>
      </c>
      <c r="E26" s="11">
        <v>2.47094671792753</v>
      </c>
      <c r="I26" t="s">
        <v>126</v>
      </c>
      <c r="J26">
        <f>_xlfn.T.INV(1-(J25/2),J23)</f>
        <v>2.5884292129594839</v>
      </c>
      <c r="K26"/>
      <c r="L26" s="7"/>
      <c r="M26" s="7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</row>
    <row r="27" spans="1:119" x14ac:dyDescent="0.25">
      <c r="A27" s="109"/>
      <c r="B27" s="11">
        <v>1.9465244380792737</v>
      </c>
      <c r="C27" s="11">
        <v>2.6436705681200077</v>
      </c>
      <c r="D27" s="11">
        <v>1.8964124836465419</v>
      </c>
      <c r="E27" s="11">
        <v>2.4631834048125669</v>
      </c>
      <c r="K27"/>
      <c r="L27" s="7"/>
      <c r="M27" s="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</row>
    <row r="28" spans="1:119" ht="15.75" thickBot="1" x14ac:dyDescent="0.3">
      <c r="A28" s="109"/>
      <c r="B28" s="11">
        <v>1.9438401748593974</v>
      </c>
      <c r="C28" s="11">
        <v>2.5768343906448821</v>
      </c>
      <c r="D28" s="11">
        <v>1.9350983741257666</v>
      </c>
      <c r="E28" s="11">
        <v>2.4912789151819927</v>
      </c>
      <c r="J28" s="2" t="s">
        <v>174</v>
      </c>
      <c r="K28" s="1" t="s">
        <v>135</v>
      </c>
      <c r="L28" s="40" t="s">
        <v>136</v>
      </c>
      <c r="M28" s="40" t="s">
        <v>138</v>
      </c>
      <c r="N28" s="40" t="s">
        <v>137</v>
      </c>
      <c r="O28" s="40" t="s">
        <v>139</v>
      </c>
      <c r="P28" s="40" t="s">
        <v>140</v>
      </c>
      <c r="Q28" s="40" t="s">
        <v>141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</row>
    <row r="29" spans="1:119" ht="15.75" thickBot="1" x14ac:dyDescent="0.3">
      <c r="A29" s="109"/>
      <c r="B29" s="11">
        <v>1.9490302110597308</v>
      </c>
      <c r="C29" s="11">
        <v>2.5610611290831584</v>
      </c>
      <c r="D29" s="11">
        <v>1.9026131427356108</v>
      </c>
      <c r="E29" s="11">
        <v>2.4665795173560841</v>
      </c>
      <c r="I29" s="42" t="s">
        <v>133</v>
      </c>
      <c r="J29" s="36">
        <f>J$17-($J$26*$M$24)</f>
        <v>2.1999858012826463</v>
      </c>
      <c r="K29" s="38">
        <f t="shared" ref="K29:Q29" si="60">K$17-($J$26*$M$24)</f>
        <v>-2.8628929965108952E-2</v>
      </c>
      <c r="L29" s="38">
        <f t="shared" si="60"/>
        <v>-4.8298423032552378E-2</v>
      </c>
      <c r="M29" s="38">
        <f t="shared" si="60"/>
        <v>0.29602101984119594</v>
      </c>
      <c r="N29" s="38">
        <f t="shared" si="60"/>
        <v>-2.7461823931389973E-3</v>
      </c>
      <c r="O29" s="38">
        <f t="shared" si="60"/>
        <v>-1.2305997775962352E-2</v>
      </c>
      <c r="P29" s="38">
        <f t="shared" si="60"/>
        <v>-2.7791319704086093E-2</v>
      </c>
      <c r="Q29" s="38">
        <f t="shared" si="60"/>
        <v>-3.2637733203759079E-3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</row>
    <row r="30" spans="1:119" ht="15.75" thickBot="1" x14ac:dyDescent="0.3">
      <c r="A30" s="109"/>
      <c r="B30" s="11">
        <v>1.9264676081856626</v>
      </c>
      <c r="C30" s="11">
        <v>2.620054808843546</v>
      </c>
      <c r="D30" s="11">
        <v>1.839812613880081</v>
      </c>
      <c r="E30" s="11">
        <v>2.4443065802823916</v>
      </c>
      <c r="I30" s="42" t="s">
        <v>134</v>
      </c>
      <c r="J30" s="39">
        <f>J$17+($J$26*$M$24)</f>
        <v>2.2062554076528391</v>
      </c>
      <c r="K30" s="38">
        <f t="shared" ref="K30:Q30" si="61">K$17+($J$26*$M$24)</f>
        <v>-2.2359323594915947E-2</v>
      </c>
      <c r="L30" s="38">
        <f t="shared" si="61"/>
        <v>-4.2028816662359365E-2</v>
      </c>
      <c r="M30" s="38">
        <f t="shared" si="61"/>
        <v>0.30229062621138897</v>
      </c>
      <c r="N30" s="38">
        <f t="shared" si="61"/>
        <v>3.5234239770540088E-3</v>
      </c>
      <c r="O30" s="38">
        <f t="shared" si="61"/>
        <v>-6.0363914057693473E-3</v>
      </c>
      <c r="P30" s="38">
        <f t="shared" si="61"/>
        <v>-2.1521713333893088E-2</v>
      </c>
      <c r="Q30" s="38">
        <f t="shared" si="61"/>
        <v>3.0058330498170982E-3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</row>
    <row r="31" spans="1:119" x14ac:dyDescent="0.25">
      <c r="A31" s="109"/>
      <c r="B31" s="11">
        <v>1.8946312139259109</v>
      </c>
      <c r="C31" s="11">
        <v>2.5529590033803586</v>
      </c>
      <c r="D31" s="11">
        <v>1.8711593583787078</v>
      </c>
      <c r="E31" s="11">
        <v>2.4323340894241383</v>
      </c>
      <c r="I31"/>
      <c r="J31"/>
      <c r="K31"/>
      <c r="L31" s="7"/>
      <c r="M31" s="7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</row>
    <row r="32" spans="1:119" x14ac:dyDescent="0.25">
      <c r="A32" s="109"/>
      <c r="B32" s="11">
        <v>1.9166893671694116</v>
      </c>
      <c r="C32" s="11">
        <v>2.5949517067225654</v>
      </c>
      <c r="D32" s="11">
        <v>1.8827279340082299</v>
      </c>
      <c r="E32" s="11">
        <v>2.4279723260161461</v>
      </c>
      <c r="I32" t="s">
        <v>142</v>
      </c>
      <c r="K32">
        <f t="shared" ref="K32:Q33" si="62">$M$3*POWER(K29,2)</f>
        <v>0.32784625237884529</v>
      </c>
      <c r="L32">
        <f t="shared" si="62"/>
        <v>0.9330950669725544</v>
      </c>
      <c r="M32">
        <f t="shared" si="62"/>
        <v>35.051377675128684</v>
      </c>
      <c r="N32">
        <f t="shared" si="62"/>
        <v>3.016607094554652E-3</v>
      </c>
      <c r="O32">
        <f t="shared" si="62"/>
        <v>6.057503250479615E-2</v>
      </c>
      <c r="P32">
        <f t="shared" si="62"/>
        <v>0.30894298035788959</v>
      </c>
      <c r="Q32">
        <f t="shared" si="62"/>
        <v>4.2608865147190315E-3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</row>
    <row r="33" spans="1:55" ht="15.75" thickBot="1" x14ac:dyDescent="0.3">
      <c r="A33" s="109"/>
      <c r="B33" s="11">
        <v>1.9310782508828026</v>
      </c>
      <c r="C33" s="11">
        <v>2.5479350325963663</v>
      </c>
      <c r="D33" s="11">
        <v>1.8712989246625178</v>
      </c>
      <c r="E33" s="11">
        <v>2.4347545206821355</v>
      </c>
      <c r="I33" s="3" t="s">
        <v>143</v>
      </c>
      <c r="K33">
        <f t="shared" si="62"/>
        <v>0.199975740648866</v>
      </c>
      <c r="L33">
        <f t="shared" si="62"/>
        <v>0.70656857201528644</v>
      </c>
      <c r="M33">
        <f t="shared" si="62"/>
        <v>36.55184907810947</v>
      </c>
      <c r="N33">
        <f t="shared" si="62"/>
        <v>4.9658066088316358E-3</v>
      </c>
      <c r="O33">
        <f t="shared" si="62"/>
        <v>1.4575208481458414E-2</v>
      </c>
      <c r="P33">
        <f t="shared" si="62"/>
        <v>0.18527365793050862</v>
      </c>
      <c r="Q33">
        <f t="shared" si="62"/>
        <v>3.6140129293491031E-3</v>
      </c>
    </row>
    <row r="34" spans="1:55" ht="15.75" thickBot="1" x14ac:dyDescent="0.3">
      <c r="A34" s="109"/>
      <c r="B34" s="11">
        <v>1.9459889768032625</v>
      </c>
      <c r="C34" s="11">
        <v>2.6301982574486833</v>
      </c>
      <c r="D34" s="11">
        <v>1.936248542019813</v>
      </c>
      <c r="E34" s="11">
        <v>2.4759884332493307</v>
      </c>
      <c r="I34" s="46" t="s">
        <v>144</v>
      </c>
      <c r="J34" s="47"/>
      <c r="K34" s="48">
        <f>(K32/$W$18)*100</f>
        <v>0.87705307342194394</v>
      </c>
      <c r="L34" s="48">
        <f t="shared" ref="L34:Q34" si="63">(L32/$W$18)*100</f>
        <v>2.4962124481979897</v>
      </c>
      <c r="M34" s="48">
        <f t="shared" si="63"/>
        <v>93.769315020630046</v>
      </c>
      <c r="N34" s="48">
        <f t="shared" si="63"/>
        <v>8.0700160651167394E-3</v>
      </c>
      <c r="O34" s="48">
        <f t="shared" si="63"/>
        <v>0.16205010136755718</v>
      </c>
      <c r="P34" s="48">
        <f t="shared" si="63"/>
        <v>0.82648311050971868</v>
      </c>
      <c r="Q34" s="48">
        <f t="shared" si="63"/>
        <v>1.1398707736082628E-2</v>
      </c>
    </row>
    <row r="35" spans="1:55" ht="15.75" thickBot="1" x14ac:dyDescent="0.3">
      <c r="A35" s="109"/>
      <c r="B35" s="11">
        <v>1.9600220240701216</v>
      </c>
      <c r="C35" s="11">
        <v>2.6189259897685297</v>
      </c>
      <c r="D35" s="11">
        <v>1.8768849228307891</v>
      </c>
      <c r="E35" s="11">
        <v>2.4397341045262051</v>
      </c>
      <c r="I35" s="44" t="s">
        <v>145</v>
      </c>
      <c r="J35" s="45"/>
      <c r="K35" s="48">
        <f t="shared" ref="K35:Q35" si="64">(K33/$W$18)*100</f>
        <v>0.53497435664826509</v>
      </c>
      <c r="L35" s="48">
        <f t="shared" si="64"/>
        <v>1.8902096125023387</v>
      </c>
      <c r="M35" s="48">
        <f t="shared" si="64"/>
        <v>97.783370529934217</v>
      </c>
      <c r="N35" s="48">
        <f t="shared" si="64"/>
        <v>1.3284507346638857E-2</v>
      </c>
      <c r="O35" s="48">
        <f t="shared" si="64"/>
        <v>3.8991543449631766E-2</v>
      </c>
      <c r="P35" s="48">
        <f t="shared" si="64"/>
        <v>0.4956433997125772</v>
      </c>
      <c r="Q35" s="48">
        <f t="shared" si="64"/>
        <v>9.6681939295420825E-3</v>
      </c>
    </row>
    <row r="36" spans="1:55" x14ac:dyDescent="0.25">
      <c r="A36" s="109"/>
      <c r="B36" s="11">
        <v>1.9368402227124386</v>
      </c>
      <c r="C36" s="11">
        <v>2.5779776439149797</v>
      </c>
      <c r="D36" s="11">
        <v>1.9310024539752257</v>
      </c>
      <c r="E36" s="11">
        <v>2.5180926828177053</v>
      </c>
    </row>
    <row r="37" spans="1:55" x14ac:dyDescent="0.25">
      <c r="A37" s="109"/>
      <c r="B37" s="11">
        <v>1.9198437022666184</v>
      </c>
      <c r="C37" s="11">
        <v>2.5630756793638554</v>
      </c>
      <c r="D37" s="11">
        <v>1.9063182466891704</v>
      </c>
      <c r="E37" s="11">
        <v>2.4618017120233477</v>
      </c>
    </row>
    <row r="38" spans="1:55" x14ac:dyDescent="0.25">
      <c r="A38" s="109"/>
      <c r="B38" s="11">
        <v>1.9521616309735863</v>
      </c>
      <c r="C38" s="11">
        <v>2.6126669669963261</v>
      </c>
      <c r="D38" s="11">
        <v>1.898991384034884</v>
      </c>
      <c r="E38" s="11">
        <v>2.4600203014285453</v>
      </c>
    </row>
    <row r="39" spans="1:55" x14ac:dyDescent="0.25">
      <c r="A39" s="109"/>
      <c r="B39" s="11">
        <v>1.9290436304644492</v>
      </c>
      <c r="C39" s="11">
        <v>2.6541791905761944</v>
      </c>
      <c r="D39" s="11">
        <v>1.9337477274836763</v>
      </c>
      <c r="E39" s="11">
        <v>2.5042353878453674</v>
      </c>
      <c r="V39" s="61"/>
    </row>
    <row r="40" spans="1:55" ht="15" customHeight="1" x14ac:dyDescent="0.25">
      <c r="A40" s="109"/>
      <c r="B40" s="11">
        <v>1.9135050136162708</v>
      </c>
      <c r="C40" s="11">
        <v>2.5953490091851763</v>
      </c>
      <c r="D40" s="11">
        <v>1.8821893469904931</v>
      </c>
      <c r="E40" s="11">
        <v>2.4386458241776512</v>
      </c>
      <c r="I40" s="98" t="s">
        <v>152</v>
      </c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61"/>
      <c r="W40" s="98" t="s">
        <v>153</v>
      </c>
      <c r="X40" s="98"/>
      <c r="Y40" s="98"/>
      <c r="Z40" s="98"/>
      <c r="AA40" s="98"/>
      <c r="AB40" s="98"/>
      <c r="AC40" s="98"/>
      <c r="AD40" s="98"/>
      <c r="AE40" s="98"/>
      <c r="AF40" s="98"/>
      <c r="AG40" s="82"/>
      <c r="AH40" s="89" t="s">
        <v>154</v>
      </c>
      <c r="AI40" s="90"/>
      <c r="AJ40" s="90"/>
      <c r="AK40" s="90"/>
      <c r="AL40" s="90"/>
      <c r="AM40" s="90"/>
      <c r="AN40" s="90"/>
      <c r="AO40" s="90"/>
      <c r="AP40" s="90"/>
      <c r="AQ40" s="90"/>
      <c r="AR40" s="91"/>
      <c r="AY40" s="60"/>
      <c r="AZ40" s="60"/>
      <c r="BA40" s="60"/>
      <c r="BB40" s="60"/>
      <c r="BC40" s="60"/>
    </row>
    <row r="41" spans="1:55" ht="15" customHeight="1" x14ac:dyDescent="0.25">
      <c r="A41" s="109"/>
      <c r="B41" s="11">
        <v>1.938966330158342</v>
      </c>
      <c r="C41" s="11">
        <v>2.6028614598473232</v>
      </c>
      <c r="D41" s="11">
        <v>1.8981621812381941</v>
      </c>
      <c r="E41" s="11">
        <v>2.4671192138835418</v>
      </c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61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82"/>
      <c r="AH41" s="92"/>
      <c r="AI41" s="93"/>
      <c r="AJ41" s="93"/>
      <c r="AK41" s="93"/>
      <c r="AL41" s="93"/>
      <c r="AM41" s="93"/>
      <c r="AN41" s="93"/>
      <c r="AO41" s="93"/>
      <c r="AP41" s="93"/>
      <c r="AQ41" s="93"/>
      <c r="AR41" s="94"/>
      <c r="AY41" s="60"/>
      <c r="AZ41" s="60"/>
      <c r="BA41" s="60"/>
      <c r="BB41" s="60"/>
      <c r="BC41" s="60"/>
    </row>
    <row r="42" spans="1:55" ht="15" customHeight="1" x14ac:dyDescent="0.25">
      <c r="A42" s="109"/>
      <c r="B42" s="11">
        <v>1.9584364914209587</v>
      </c>
      <c r="C42" s="11">
        <v>2.639667769556922</v>
      </c>
      <c r="D42" s="11">
        <v>1.8887421937379272</v>
      </c>
      <c r="E42" s="11">
        <v>2.5087021897831252</v>
      </c>
      <c r="I42" s="112" t="s">
        <v>148</v>
      </c>
      <c r="J42" s="106" t="s">
        <v>147</v>
      </c>
      <c r="K42" s="97" t="s">
        <v>151</v>
      </c>
      <c r="L42" s="104" t="s">
        <v>149</v>
      </c>
      <c r="M42" s="97" t="s">
        <v>150</v>
      </c>
      <c r="V42" s="61"/>
      <c r="W42" s="81"/>
      <c r="X42" s="81"/>
      <c r="Y42" s="81"/>
      <c r="Z42" s="81"/>
      <c r="AA42" s="81"/>
      <c r="AB42" s="81"/>
      <c r="AC42" s="81"/>
      <c r="AD42" s="81"/>
      <c r="AH42" s="95" t="s">
        <v>155</v>
      </c>
    </row>
    <row r="43" spans="1:55" ht="15" customHeight="1" x14ac:dyDescent="0.25">
      <c r="A43" s="109"/>
      <c r="B43" s="11">
        <v>1.9515442043511693</v>
      </c>
      <c r="C43" s="11">
        <v>2.6162104200417815</v>
      </c>
      <c r="D43" s="11">
        <v>1.9035598527072066</v>
      </c>
      <c r="E43" s="11">
        <v>2.4732871716304725</v>
      </c>
      <c r="I43" s="113"/>
      <c r="J43" s="107"/>
      <c r="K43" s="103"/>
      <c r="L43" s="105"/>
      <c r="M43" s="103"/>
      <c r="O43" s="2"/>
      <c r="V43" s="61"/>
      <c r="W43" s="81"/>
      <c r="X43" s="81"/>
      <c r="Y43" s="81"/>
      <c r="Z43" s="81"/>
      <c r="AA43" s="81"/>
      <c r="AB43" s="81"/>
      <c r="AC43" s="81"/>
      <c r="AD43" s="81"/>
      <c r="AH43" s="96"/>
      <c r="AX43" s="35"/>
    </row>
    <row r="44" spans="1:55" x14ac:dyDescent="0.25">
      <c r="A44" s="109"/>
      <c r="B44" s="11">
        <v>1.9397527562730033</v>
      </c>
      <c r="C44" s="11">
        <v>2.5930425425046328</v>
      </c>
      <c r="D44" s="11">
        <v>1.8994073781617924</v>
      </c>
      <c r="E44" s="11">
        <v>2.478707265730363</v>
      </c>
      <c r="I44" s="113"/>
      <c r="J44" s="107"/>
      <c r="K44" s="103"/>
      <c r="L44" s="105"/>
      <c r="M44" s="103"/>
      <c r="V44" s="61"/>
      <c r="W44" s="81"/>
      <c r="X44" s="81"/>
      <c r="Y44" s="81"/>
      <c r="Z44" s="81"/>
      <c r="AA44" s="81"/>
      <c r="AB44" s="81"/>
      <c r="AC44" s="81"/>
      <c r="AD44" s="81"/>
      <c r="AH44" s="97"/>
    </row>
    <row r="45" spans="1:55" x14ac:dyDescent="0.25">
      <c r="A45" s="109"/>
      <c r="B45" s="11">
        <v>1.9488790917538887</v>
      </c>
      <c r="C45" s="11">
        <v>2.5988391068153951</v>
      </c>
      <c r="D45" s="11">
        <v>1.8828189013576158</v>
      </c>
      <c r="E45" s="11">
        <v>2.4503279327831775</v>
      </c>
      <c r="I45" s="11">
        <f>$BQ$7</f>
        <v>1.7330148166805337E-3</v>
      </c>
      <c r="J45" s="11">
        <v>-7.6622792268741247E-2</v>
      </c>
      <c r="K45" s="57">
        <f>1</f>
        <v>1</v>
      </c>
      <c r="L45" s="54">
        <f xml:space="preserve"> (K45-0.5)/COUNT($I$45:$I$444)</f>
        <v>1.25E-3</v>
      </c>
      <c r="M45" s="54">
        <f>_xlfn.NORM.S.INV(L45)</f>
        <v>-3.0233414397391472</v>
      </c>
      <c r="V45" s="61"/>
      <c r="W45" s="23"/>
      <c r="X45" s="23"/>
      <c r="Y45" s="23"/>
      <c r="Z45" s="23"/>
      <c r="AA45" s="23"/>
      <c r="AB45" s="23"/>
      <c r="AC45" s="23"/>
      <c r="AD45" s="23"/>
      <c r="AH45" s="54">
        <f>1</f>
        <v>1</v>
      </c>
    </row>
    <row r="46" spans="1:55" x14ac:dyDescent="0.25">
      <c r="A46" s="109"/>
      <c r="B46" s="11">
        <v>1.970697427973837</v>
      </c>
      <c r="C46" s="11">
        <v>2.6576700343089046</v>
      </c>
      <c r="D46" s="11">
        <v>1.9065246593983498</v>
      </c>
      <c r="E46" s="11">
        <v>2.4801200387988271</v>
      </c>
      <c r="I46" s="12">
        <f>$BR$7</f>
        <v>9.6555721435420683E-3</v>
      </c>
      <c r="J46" s="12">
        <v>-5.9450405494812619E-2</v>
      </c>
      <c r="K46" s="58">
        <f>1+K45</f>
        <v>2</v>
      </c>
      <c r="L46" s="55">
        <f t="shared" ref="L46:L109" si="65" xml:space="preserve"> (K46-0.5)/COUNT($I$45:$I$444)</f>
        <v>3.7499999999999999E-3</v>
      </c>
      <c r="M46" s="55">
        <f t="shared" ref="M46:M109" si="66">_xlfn.NORM.S.INV(L46)</f>
        <v>-2.6737873154729139</v>
      </c>
      <c r="V46" s="61"/>
      <c r="W46" s="23"/>
      <c r="X46" s="23"/>
      <c r="Y46" s="23"/>
      <c r="Z46" s="23"/>
      <c r="AA46" s="23"/>
      <c r="AB46" s="23"/>
      <c r="AC46" s="23"/>
      <c r="AD46" s="23"/>
      <c r="AH46" s="55">
        <f t="shared" ref="AH46:AH77" si="67">1+AH45</f>
        <v>2</v>
      </c>
      <c r="AS46" s="35"/>
      <c r="AT46" s="35"/>
      <c r="AU46" s="35"/>
      <c r="AV46" s="35"/>
      <c r="AX46" s="35"/>
    </row>
    <row r="47" spans="1:55" x14ac:dyDescent="0.25">
      <c r="A47" s="109"/>
      <c r="B47" s="11">
        <v>1.9281601792387491</v>
      </c>
      <c r="C47" s="11">
        <v>2.6246675003559918</v>
      </c>
      <c r="D47" s="11">
        <v>1.9139933547878196</v>
      </c>
      <c r="E47" s="11">
        <v>2.4900438124816695</v>
      </c>
      <c r="I47" s="12">
        <f>$BS$7</f>
        <v>1.2038333571471993E-2</v>
      </c>
      <c r="J47" s="12">
        <v>-5.9086503291670756E-2</v>
      </c>
      <c r="K47" s="58">
        <f t="shared" ref="K47:K110" si="68">1+K46</f>
        <v>3</v>
      </c>
      <c r="L47" s="55">
        <f t="shared" si="65"/>
        <v>6.2500000000000003E-3</v>
      </c>
      <c r="M47" s="55">
        <f t="shared" si="66"/>
        <v>-2.4977054744123723</v>
      </c>
      <c r="V47" s="61"/>
      <c r="W47" s="23"/>
      <c r="X47" s="23"/>
      <c r="Y47" s="23"/>
      <c r="Z47" s="23"/>
      <c r="AA47" s="23"/>
      <c r="AB47" s="23"/>
      <c r="AC47" s="23"/>
      <c r="AD47" s="23"/>
      <c r="AH47" s="55">
        <f t="shared" si="67"/>
        <v>3</v>
      </c>
    </row>
    <row r="48" spans="1:55" x14ac:dyDescent="0.25">
      <c r="A48" s="109"/>
      <c r="B48" s="11">
        <v>1.9651227437733221</v>
      </c>
      <c r="C48" s="11">
        <v>2.6310879768038355</v>
      </c>
      <c r="D48" s="11">
        <v>1.9451541809219286</v>
      </c>
      <c r="E48" s="11">
        <v>2.5164551014540839</v>
      </c>
      <c r="I48" s="12">
        <f>$BT$7</f>
        <v>4.8805212441438428E-4</v>
      </c>
      <c r="J48" s="12">
        <v>-5.5014387486697069E-2</v>
      </c>
      <c r="K48" s="58">
        <f t="shared" si="68"/>
        <v>4</v>
      </c>
      <c r="L48" s="55">
        <f t="shared" si="65"/>
        <v>8.7500000000000008E-3</v>
      </c>
      <c r="M48" s="55">
        <f t="shared" si="66"/>
        <v>-2.3760308419612111</v>
      </c>
      <c r="V48" s="61"/>
      <c r="W48" s="23"/>
      <c r="X48" s="23"/>
      <c r="Y48" s="23"/>
      <c r="Z48" s="23"/>
      <c r="AA48" s="23"/>
      <c r="AB48" s="23"/>
      <c r="AC48" s="23"/>
      <c r="AD48" s="23"/>
      <c r="AH48" s="55">
        <f t="shared" si="67"/>
        <v>4</v>
      </c>
    </row>
    <row r="49" spans="1:37" x14ac:dyDescent="0.25">
      <c r="A49" s="109"/>
      <c r="B49" s="11">
        <v>1.9805832571587478</v>
      </c>
      <c r="C49" s="11">
        <v>2.6366995395456079</v>
      </c>
      <c r="D49" s="11">
        <v>1.8728845842658945</v>
      </c>
      <c r="E49" s="11">
        <v>2.4394418069191466</v>
      </c>
      <c r="I49" s="12">
        <f>$BU$7</f>
        <v>-2.8576776111370439E-2</v>
      </c>
      <c r="J49" s="12">
        <v>-5.4062532507678451E-2</v>
      </c>
      <c r="K49" s="58">
        <f t="shared" si="68"/>
        <v>5</v>
      </c>
      <c r="L49" s="55">
        <f t="shared" si="65"/>
        <v>1.125E-2</v>
      </c>
      <c r="M49" s="55">
        <f t="shared" si="66"/>
        <v>-2.2818194835677286</v>
      </c>
      <c r="V49" s="61"/>
      <c r="W49" s="23"/>
      <c r="X49" s="23"/>
      <c r="Y49" s="23"/>
      <c r="Z49" s="23"/>
      <c r="AA49" s="23"/>
      <c r="AB49" s="23"/>
      <c r="AC49" s="23"/>
      <c r="AD49" s="23"/>
      <c r="AH49" s="55">
        <f t="shared" si="67"/>
        <v>5</v>
      </c>
    </row>
    <row r="50" spans="1:37" x14ac:dyDescent="0.25">
      <c r="A50" s="109"/>
      <c r="B50" s="11">
        <v>1.9259330757705944</v>
      </c>
      <c r="C50" s="11">
        <v>2.5772503660435007</v>
      </c>
      <c r="D50" s="11">
        <v>1.8916706974552613</v>
      </c>
      <c r="E50" s="11">
        <v>2.4575533052964453</v>
      </c>
      <c r="I50" s="12">
        <f>$BV$7</f>
        <v>1.2821456938338249E-2</v>
      </c>
      <c r="J50" s="12">
        <v>-4.958809237188877E-2</v>
      </c>
      <c r="K50" s="58">
        <f t="shared" si="68"/>
        <v>6</v>
      </c>
      <c r="L50" s="55">
        <f t="shared" si="65"/>
        <v>1.375E-2</v>
      </c>
      <c r="M50" s="55">
        <f t="shared" si="66"/>
        <v>-2.2043462877022431</v>
      </c>
      <c r="V50" s="61"/>
      <c r="W50" s="23"/>
      <c r="X50" s="23"/>
      <c r="Y50" s="23"/>
      <c r="Z50" s="23"/>
      <c r="AA50" s="23"/>
      <c r="AB50" s="23"/>
      <c r="AC50" s="23"/>
      <c r="AD50" s="23"/>
      <c r="AH50" s="55">
        <f t="shared" si="67"/>
        <v>6</v>
      </c>
    </row>
    <row r="51" spans="1:37" x14ac:dyDescent="0.25">
      <c r="A51" s="109"/>
      <c r="B51" s="11">
        <v>1.9310574228794557</v>
      </c>
      <c r="C51" s="11">
        <v>2.5922359957055106</v>
      </c>
      <c r="D51" s="11">
        <v>1.8957313620577103</v>
      </c>
      <c r="E51" s="11">
        <v>2.4737041420063179</v>
      </c>
      <c r="I51" s="12">
        <f>$BW$7</f>
        <v>-8.1441929177064054E-3</v>
      </c>
      <c r="J51" s="12">
        <v>-4.9152213804409595E-2</v>
      </c>
      <c r="K51" s="58">
        <f t="shared" si="68"/>
        <v>7</v>
      </c>
      <c r="L51" s="55">
        <f t="shared" si="65"/>
        <v>1.6250000000000001E-2</v>
      </c>
      <c r="M51" s="55">
        <f t="shared" si="66"/>
        <v>-2.138206340599865</v>
      </c>
      <c r="V51" s="61"/>
      <c r="W51" s="23"/>
      <c r="X51" s="23"/>
      <c r="Y51" s="23"/>
      <c r="Z51" s="23"/>
      <c r="AA51" s="23"/>
      <c r="AB51" s="23"/>
      <c r="AC51" s="23"/>
      <c r="AD51" s="23"/>
      <c r="AH51" s="55">
        <f t="shared" si="67"/>
        <v>7</v>
      </c>
    </row>
    <row r="52" spans="1:37" x14ac:dyDescent="0.25">
      <c r="A52" s="104"/>
      <c r="B52" s="11">
        <v>1.9186292527258937</v>
      </c>
      <c r="C52" s="11">
        <v>2.5887187370107365</v>
      </c>
      <c r="D52" s="11">
        <v>1.8571109180298349</v>
      </c>
      <c r="E52" s="11">
        <v>2.3902391695730487</v>
      </c>
      <c r="I52" s="12">
        <f>$BX$7</f>
        <v>-1.8395101067749886E-2</v>
      </c>
      <c r="J52" s="12">
        <v>-4.8181171950250512E-2</v>
      </c>
      <c r="K52" s="58">
        <f t="shared" si="68"/>
        <v>8</v>
      </c>
      <c r="L52" s="55">
        <f t="shared" si="65"/>
        <v>1.8749999999999999E-2</v>
      </c>
      <c r="M52" s="55">
        <f t="shared" si="66"/>
        <v>-2.0802784525252749</v>
      </c>
      <c r="V52" s="61"/>
      <c r="W52" s="23"/>
      <c r="X52" s="23"/>
      <c r="Y52" s="23"/>
      <c r="Z52" s="23"/>
      <c r="AA52" s="23"/>
      <c r="AB52" s="23"/>
      <c r="AC52" s="23"/>
      <c r="AD52" s="23"/>
      <c r="AH52" s="55">
        <f t="shared" si="67"/>
        <v>8</v>
      </c>
    </row>
    <row r="53" spans="1:37" x14ac:dyDescent="0.25">
      <c r="A53" s="108">
        <v>10</v>
      </c>
      <c r="B53" s="11">
        <v>1.8900672427715102</v>
      </c>
      <c r="C53" s="11">
        <v>2.5619583831449519</v>
      </c>
      <c r="D53" s="11">
        <v>1.8539684525748021</v>
      </c>
      <c r="E53" s="11">
        <v>2.3805856966644994</v>
      </c>
      <c r="I53" s="12">
        <f>$BY$7</f>
        <v>-2.8187674340846014E-2</v>
      </c>
      <c r="J53" s="12">
        <v>-4.676081973654167E-2</v>
      </c>
      <c r="K53" s="58">
        <f t="shared" si="68"/>
        <v>9</v>
      </c>
      <c r="L53" s="55">
        <f t="shared" si="65"/>
        <v>2.1250000000000002E-2</v>
      </c>
      <c r="M53" s="55">
        <f t="shared" si="66"/>
        <v>-2.0285906666054867</v>
      </c>
      <c r="V53" s="61"/>
      <c r="W53" s="23"/>
      <c r="X53" s="23"/>
      <c r="Y53" s="23"/>
      <c r="Z53" s="23"/>
      <c r="AA53" s="23"/>
      <c r="AB53" s="23"/>
      <c r="AC53" s="23"/>
      <c r="AD53" s="23"/>
      <c r="AH53" s="55">
        <f t="shared" si="67"/>
        <v>9</v>
      </c>
    </row>
    <row r="54" spans="1:37" x14ac:dyDescent="0.25">
      <c r="A54" s="109"/>
      <c r="B54" s="11">
        <v>1.8874432195881135</v>
      </c>
      <c r="C54" s="11">
        <v>2.5319773551415623</v>
      </c>
      <c r="D54" s="11">
        <v>1.8787828905365396</v>
      </c>
      <c r="E54" s="11">
        <v>2.3969377741516245</v>
      </c>
      <c r="I54" s="12">
        <f>$BZ$7</f>
        <v>6.9639208712286571E-3</v>
      </c>
      <c r="J54" s="12">
        <v>-4.6681193960389056E-2</v>
      </c>
      <c r="K54" s="58">
        <f t="shared" si="68"/>
        <v>10</v>
      </c>
      <c r="L54" s="55">
        <f t="shared" si="65"/>
        <v>2.375E-2</v>
      </c>
      <c r="M54" s="55">
        <f t="shared" si="66"/>
        <v>-1.9818145535064517</v>
      </c>
      <c r="V54" s="61"/>
      <c r="W54" s="23"/>
      <c r="X54" s="23"/>
      <c r="Y54" s="23"/>
      <c r="Z54" s="23"/>
      <c r="AA54" s="23"/>
      <c r="AB54" s="23"/>
      <c r="AC54" s="23"/>
      <c r="AD54" s="23"/>
      <c r="AH54" s="55">
        <f t="shared" si="67"/>
        <v>10</v>
      </c>
    </row>
    <row r="55" spans="1:37" x14ac:dyDescent="0.25">
      <c r="A55" s="109"/>
      <c r="B55" s="11">
        <v>1.9079160309374184</v>
      </c>
      <c r="C55" s="11">
        <v>2.5270392508838468</v>
      </c>
      <c r="D55" s="11">
        <v>1.8445008814015618</v>
      </c>
      <c r="E55" s="11">
        <v>2.3498694484631391</v>
      </c>
      <c r="I55" s="12">
        <f>$CA$7</f>
        <v>5.4946133124078589E-3</v>
      </c>
      <c r="J55" s="12">
        <v>-4.5960406804878673E-2</v>
      </c>
      <c r="K55" s="58">
        <f t="shared" si="68"/>
        <v>11</v>
      </c>
      <c r="L55" s="55">
        <f t="shared" si="65"/>
        <v>2.6249999999999999E-2</v>
      </c>
      <c r="M55" s="55">
        <f t="shared" si="66"/>
        <v>-1.9390109896889525</v>
      </c>
      <c r="V55" s="61"/>
      <c r="W55" s="23"/>
      <c r="X55" s="23"/>
      <c r="Y55" s="23"/>
      <c r="Z55" s="23"/>
      <c r="AA55" s="23"/>
      <c r="AB55" s="23"/>
      <c r="AC55" s="23"/>
      <c r="AD55" s="23"/>
      <c r="AH55" s="55">
        <f t="shared" si="67"/>
        <v>11</v>
      </c>
    </row>
    <row r="56" spans="1:37" x14ac:dyDescent="0.25">
      <c r="A56" s="109"/>
      <c r="B56" s="11">
        <v>1.9312220063930292</v>
      </c>
      <c r="C56" s="11">
        <v>2.5748498556798651</v>
      </c>
      <c r="D56" s="11">
        <v>1.882409706074563</v>
      </c>
      <c r="E56" s="11">
        <v>2.4359470734875477</v>
      </c>
      <c r="I56" s="12">
        <f>$CB$7</f>
        <v>-7.0269890013352487E-4</v>
      </c>
      <c r="J56" s="12">
        <v>-4.4220323910449721E-2</v>
      </c>
      <c r="K56" s="58">
        <f t="shared" si="68"/>
        <v>12</v>
      </c>
      <c r="L56" s="55">
        <f t="shared" si="65"/>
        <v>2.8750000000000001E-2</v>
      </c>
      <c r="M56" s="55">
        <f t="shared" si="66"/>
        <v>-1.8994906105213334</v>
      </c>
      <c r="V56" s="61"/>
      <c r="W56" s="23"/>
      <c r="X56" s="23"/>
      <c r="Y56" s="23"/>
      <c r="Z56" s="23"/>
      <c r="AA56" s="23"/>
      <c r="AB56" s="23"/>
      <c r="AC56" s="23"/>
      <c r="AD56" s="23"/>
      <c r="AH56" s="55">
        <f t="shared" si="67"/>
        <v>12</v>
      </c>
    </row>
    <row r="57" spans="1:37" x14ac:dyDescent="0.25">
      <c r="A57" s="109"/>
      <c r="B57" s="11">
        <v>1.8805291483823918</v>
      </c>
      <c r="C57" s="11">
        <v>2.4875834994610355</v>
      </c>
      <c r="D57" s="11">
        <v>1.8541777714557401</v>
      </c>
      <c r="E57" s="11">
        <v>2.3750966593738663</v>
      </c>
      <c r="I57" s="12">
        <f>$CC$7</f>
        <v>6.8124600177483785E-3</v>
      </c>
      <c r="J57" s="12">
        <v>-4.3945856524181703E-2</v>
      </c>
      <c r="K57" s="58">
        <f t="shared" si="68"/>
        <v>13</v>
      </c>
      <c r="L57" s="55">
        <f t="shared" si="65"/>
        <v>3.125E-2</v>
      </c>
      <c r="M57" s="55">
        <f t="shared" si="66"/>
        <v>-1.8627318674216511</v>
      </c>
      <c r="V57" s="61"/>
      <c r="W57" s="23"/>
      <c r="X57" s="23"/>
      <c r="Y57" s="23"/>
      <c r="Z57" s="23"/>
      <c r="AA57" s="23"/>
      <c r="AB57" s="23"/>
      <c r="AC57" s="23"/>
      <c r="AD57" s="23"/>
      <c r="AH57" s="55">
        <f t="shared" si="67"/>
        <v>13</v>
      </c>
    </row>
    <row r="58" spans="1:37" x14ac:dyDescent="0.25">
      <c r="A58" s="109"/>
      <c r="B58" s="11">
        <v>1.9108278172217015</v>
      </c>
      <c r="C58" s="11">
        <v>2.5526753738854326</v>
      </c>
      <c r="D58" s="11">
        <v>1.8612922507879421</v>
      </c>
      <c r="E58" s="11">
        <v>2.3838967838007936</v>
      </c>
      <c r="I58" s="12">
        <f>$CD$7</f>
        <v>1.545168629972693E-2</v>
      </c>
      <c r="J58" s="12">
        <v>-4.3848169934480374E-2</v>
      </c>
      <c r="K58" s="58">
        <f t="shared" si="68"/>
        <v>14</v>
      </c>
      <c r="L58" s="55">
        <f t="shared" si="65"/>
        <v>3.3750000000000002E-2</v>
      </c>
      <c r="M58" s="55">
        <f t="shared" si="66"/>
        <v>-1.828330266764147</v>
      </c>
      <c r="V58" s="61"/>
      <c r="W58" s="23"/>
      <c r="X58" s="23"/>
      <c r="Y58" s="23"/>
      <c r="Z58" s="23"/>
      <c r="AA58" s="23"/>
      <c r="AB58" s="23"/>
      <c r="AC58" s="23"/>
      <c r="AD58" s="23"/>
      <c r="AH58" s="55">
        <f t="shared" si="67"/>
        <v>14</v>
      </c>
    </row>
    <row r="59" spans="1:37" x14ac:dyDescent="0.25">
      <c r="A59" s="109"/>
      <c r="B59" s="11">
        <v>1.8977855275266584</v>
      </c>
      <c r="C59" s="11">
        <v>2.5085519370900244</v>
      </c>
      <c r="D59" s="11">
        <v>1.8380534372679116</v>
      </c>
      <c r="E59" s="11">
        <v>2.3643409311741999</v>
      </c>
      <c r="I59" s="12">
        <f>$CE$7</f>
        <v>1.7368745037371625E-4</v>
      </c>
      <c r="J59" s="12">
        <v>-4.2985598884039966E-2</v>
      </c>
      <c r="K59" s="58">
        <f t="shared" si="68"/>
        <v>15</v>
      </c>
      <c r="L59" s="55">
        <f t="shared" si="65"/>
        <v>3.6249999999999998E-2</v>
      </c>
      <c r="M59" s="55">
        <f t="shared" si="66"/>
        <v>-1.7959655256605047</v>
      </c>
      <c r="V59" s="61"/>
      <c r="W59" s="23"/>
      <c r="X59" s="23"/>
      <c r="Y59" s="23"/>
      <c r="Z59" s="23"/>
      <c r="AA59" s="23"/>
      <c r="AB59" s="23"/>
      <c r="AC59" s="23"/>
      <c r="AD59" s="23"/>
      <c r="AH59" s="55">
        <f t="shared" si="67"/>
        <v>15</v>
      </c>
    </row>
    <row r="60" spans="1:37" x14ac:dyDescent="0.25">
      <c r="A60" s="109"/>
      <c r="B60" s="11">
        <v>1.9050951777256135</v>
      </c>
      <c r="C60" s="11">
        <v>2.5200931768546</v>
      </c>
      <c r="D60" s="11">
        <v>1.8473304618440181</v>
      </c>
      <c r="E60" s="11">
        <v>2.3538302965029398</v>
      </c>
      <c r="I60" s="12">
        <f>$CF$7</f>
        <v>2.3587944137176686E-2</v>
      </c>
      <c r="J60" s="12">
        <v>-4.2152101345058757E-2</v>
      </c>
      <c r="K60" s="58">
        <f t="shared" si="68"/>
        <v>16</v>
      </c>
      <c r="L60" s="55">
        <f t="shared" si="65"/>
        <v>3.875E-2</v>
      </c>
      <c r="M60" s="55">
        <f t="shared" si="66"/>
        <v>-1.7653795378901023</v>
      </c>
      <c r="V60" s="61"/>
      <c r="W60" s="23"/>
      <c r="X60" s="23"/>
      <c r="Y60" s="23"/>
      <c r="Z60" s="23"/>
      <c r="AA60" s="23"/>
      <c r="AB60" s="23"/>
      <c r="AC60" s="23"/>
      <c r="AD60" s="23"/>
      <c r="AH60" s="55">
        <f t="shared" si="67"/>
        <v>16</v>
      </c>
    </row>
    <row r="61" spans="1:37" x14ac:dyDescent="0.25">
      <c r="A61" s="109"/>
      <c r="B61" s="11">
        <v>1.900335421249381</v>
      </c>
      <c r="C61" s="11">
        <v>2.5237368792781067</v>
      </c>
      <c r="D61" s="11">
        <v>1.8779735855213742</v>
      </c>
      <c r="E61" s="11">
        <v>2.4087907713060361</v>
      </c>
      <c r="I61" s="12">
        <f>$CG$7</f>
        <v>7.6868264054585911E-3</v>
      </c>
      <c r="J61" s="12">
        <v>-4.0963744021635495E-2</v>
      </c>
      <c r="K61" s="58">
        <f t="shared" si="68"/>
        <v>17</v>
      </c>
      <c r="L61" s="55">
        <f t="shared" si="65"/>
        <v>4.1250000000000002E-2</v>
      </c>
      <c r="M61" s="55">
        <f t="shared" si="66"/>
        <v>-1.7363611334663742</v>
      </c>
      <c r="V61" s="61"/>
      <c r="W61" s="23"/>
      <c r="X61" s="23"/>
      <c r="Y61" s="23"/>
      <c r="Z61" s="23"/>
      <c r="AA61" s="23"/>
      <c r="AB61" s="23"/>
      <c r="AC61" s="23"/>
      <c r="AD61" s="23"/>
      <c r="AH61" s="55">
        <f t="shared" si="67"/>
        <v>17</v>
      </c>
    </row>
    <row r="62" spans="1:37" x14ac:dyDescent="0.25">
      <c r="A62" s="109"/>
      <c r="B62" s="11">
        <v>1.9108911016068608</v>
      </c>
      <c r="C62" s="11">
        <v>2.5354769881607315</v>
      </c>
      <c r="D62" s="11">
        <v>1.8742306826482855</v>
      </c>
      <c r="E62" s="11">
        <v>2.3970792842320807</v>
      </c>
      <c r="I62" s="12">
        <f>$CH$7</f>
        <v>6.0793835043135847E-3</v>
      </c>
      <c r="J62" s="12">
        <v>-4.0645485169551243E-2</v>
      </c>
      <c r="K62" s="58">
        <f t="shared" si="68"/>
        <v>18</v>
      </c>
      <c r="L62" s="55">
        <f t="shared" si="65"/>
        <v>4.3749999999999997E-2</v>
      </c>
      <c r="M62" s="55">
        <f t="shared" si="66"/>
        <v>-1.7087352578229016</v>
      </c>
      <c r="V62" s="61"/>
      <c r="W62" s="23"/>
      <c r="X62" s="23"/>
      <c r="Y62" s="23"/>
      <c r="Z62" s="23"/>
      <c r="AA62" s="23"/>
      <c r="AB62" s="23"/>
      <c r="AC62" s="23"/>
      <c r="AD62" s="23"/>
      <c r="AG62" s="62"/>
      <c r="AH62" s="55">
        <f t="shared" si="67"/>
        <v>18</v>
      </c>
    </row>
    <row r="63" spans="1:37" x14ac:dyDescent="0.25">
      <c r="A63" s="109"/>
      <c r="B63" s="11">
        <v>1.9151052209661723</v>
      </c>
      <c r="C63" s="11">
        <v>2.5752702942668337</v>
      </c>
      <c r="D63" s="11">
        <v>1.864503137268386</v>
      </c>
      <c r="E63" s="11">
        <v>2.4162998124150934</v>
      </c>
      <c r="I63" s="12">
        <f>$CI$7</f>
        <v>2.1087525755791869E-3</v>
      </c>
      <c r="J63" s="12">
        <v>-4.0001005957056357E-2</v>
      </c>
      <c r="K63" s="58">
        <f t="shared" si="68"/>
        <v>19</v>
      </c>
      <c r="L63" s="55">
        <f t="shared" si="65"/>
        <v>4.6249999999999999E-2</v>
      </c>
      <c r="M63" s="55">
        <f t="shared" si="66"/>
        <v>-1.6823551128879397</v>
      </c>
      <c r="V63" s="61"/>
      <c r="W63" s="23"/>
      <c r="X63" s="23"/>
      <c r="Y63" s="23"/>
      <c r="Z63" s="23"/>
      <c r="AA63" s="23"/>
      <c r="AB63" s="23"/>
      <c r="AC63" s="23"/>
      <c r="AD63" s="23"/>
      <c r="AG63" s="25"/>
      <c r="AH63" s="55">
        <f t="shared" si="67"/>
        <v>19</v>
      </c>
      <c r="AK63" s="25"/>
    </row>
    <row r="64" spans="1:37" x14ac:dyDescent="0.25">
      <c r="A64" s="109"/>
      <c r="B64" s="11">
        <v>1.9007379566535889</v>
      </c>
      <c r="C64" s="11">
        <v>2.5345773765320021</v>
      </c>
      <c r="D64" s="11">
        <v>1.8647208633134875</v>
      </c>
      <c r="E64" s="11">
        <v>2.3862048816160817</v>
      </c>
      <c r="I64" s="12">
        <f>$CJ$7</f>
        <v>1.4496229993504084E-2</v>
      </c>
      <c r="J64" s="12">
        <v>-3.8889635825643865E-2</v>
      </c>
      <c r="K64" s="58">
        <f t="shared" si="68"/>
        <v>20</v>
      </c>
      <c r="L64" s="55">
        <f t="shared" si="65"/>
        <v>4.8750000000000002E-2</v>
      </c>
      <c r="M64" s="55">
        <f t="shared" si="66"/>
        <v>-1.6570963350340195</v>
      </c>
      <c r="V64" s="61"/>
      <c r="W64" s="23"/>
      <c r="X64" s="23"/>
      <c r="Y64" s="23"/>
      <c r="Z64" s="23"/>
      <c r="AA64" s="23"/>
      <c r="AB64" s="23"/>
      <c r="AC64" s="23"/>
      <c r="AD64" s="23"/>
      <c r="AH64" s="55">
        <f t="shared" si="67"/>
        <v>20</v>
      </c>
    </row>
    <row r="65" spans="1:34" x14ac:dyDescent="0.25">
      <c r="A65" s="109"/>
      <c r="B65" s="11">
        <v>1.9196953577740741</v>
      </c>
      <c r="C65" s="11">
        <v>2.5469841661541559</v>
      </c>
      <c r="D65" s="11">
        <v>1.8848857309547593</v>
      </c>
      <c r="E65" s="11">
        <v>2.4019408661803112</v>
      </c>
      <c r="I65" s="12">
        <f>$CK$7</f>
        <v>1.1918727901210957E-2</v>
      </c>
      <c r="J65" s="12">
        <v>-3.8786203140827702E-2</v>
      </c>
      <c r="K65" s="58">
        <f t="shared" si="68"/>
        <v>21</v>
      </c>
      <c r="L65" s="55">
        <f t="shared" si="65"/>
        <v>5.1249999999999997E-2</v>
      </c>
      <c r="M65" s="55">
        <f t="shared" si="66"/>
        <v>-1.6328526058679922</v>
      </c>
      <c r="V65" s="61"/>
      <c r="W65" s="23"/>
      <c r="X65" s="23"/>
      <c r="Y65" s="23"/>
      <c r="Z65" s="23"/>
      <c r="AA65" s="23"/>
      <c r="AB65" s="23"/>
      <c r="AC65" s="23"/>
      <c r="AD65" s="23"/>
      <c r="AH65" s="55">
        <f t="shared" si="67"/>
        <v>21</v>
      </c>
    </row>
    <row r="66" spans="1:34" x14ac:dyDescent="0.25">
      <c r="A66" s="109"/>
      <c r="B66" s="11">
        <v>1.9189560258981209</v>
      </c>
      <c r="C66" s="11">
        <v>2.6045898248487598</v>
      </c>
      <c r="D66" s="11">
        <v>1.8605484519784554</v>
      </c>
      <c r="E66" s="11">
        <v>2.4062489048361404</v>
      </c>
      <c r="I66" s="12">
        <f>$CL$7</f>
        <v>8.1268303508585937E-4</v>
      </c>
      <c r="J66" s="12">
        <v>-3.7034556456005507E-2</v>
      </c>
      <c r="K66" s="58">
        <f t="shared" si="68"/>
        <v>22</v>
      </c>
      <c r="L66" s="55">
        <f t="shared" si="65"/>
        <v>5.3749999999999999E-2</v>
      </c>
      <c r="M66" s="55">
        <f t="shared" si="66"/>
        <v>-1.6095322913580095</v>
      </c>
      <c r="V66" s="61"/>
      <c r="W66" s="23"/>
      <c r="X66" s="23"/>
      <c r="Y66" s="23"/>
      <c r="Z66" s="23"/>
      <c r="AA66" s="23"/>
      <c r="AB66" s="23"/>
      <c r="AC66" s="23"/>
      <c r="AD66" s="23"/>
      <c r="AH66" s="55">
        <f t="shared" si="67"/>
        <v>22</v>
      </c>
    </row>
    <row r="67" spans="1:34" x14ac:dyDescent="0.25">
      <c r="A67" s="109"/>
      <c r="B67" s="11">
        <v>1.8929064774583857</v>
      </c>
      <c r="C67" s="11">
        <v>2.5112547468285218</v>
      </c>
      <c r="D67" s="11">
        <v>1.8673550124864347</v>
      </c>
      <c r="E67" s="11">
        <v>2.4015650439280747</v>
      </c>
      <c r="I67" s="12">
        <f>$CM$7</f>
        <v>-4.1642978851019752E-3</v>
      </c>
      <c r="J67" s="12">
        <v>-3.6542238949286432E-2</v>
      </c>
      <c r="K67" s="58">
        <f t="shared" si="68"/>
        <v>23</v>
      </c>
      <c r="L67" s="55">
        <f t="shared" si="65"/>
        <v>5.6250000000000001E-2</v>
      </c>
      <c r="M67" s="55">
        <f t="shared" si="66"/>
        <v>-1.5870558322903145</v>
      </c>
      <c r="V67" s="61"/>
      <c r="W67" s="23"/>
      <c r="X67" s="23"/>
      <c r="Y67" s="23"/>
      <c r="Z67" s="23"/>
      <c r="AA67" s="23"/>
      <c r="AB67" s="23"/>
      <c r="AC67" s="23"/>
      <c r="AD67" s="23"/>
      <c r="AH67" s="55">
        <f t="shared" si="67"/>
        <v>23</v>
      </c>
    </row>
    <row r="68" spans="1:34" x14ac:dyDescent="0.25">
      <c r="A68" s="109"/>
      <c r="B68" s="11">
        <v>1.9194129001071636</v>
      </c>
      <c r="C68" s="11">
        <v>2.5983701045509573</v>
      </c>
      <c r="D68" s="11">
        <v>1.8913951040752417</v>
      </c>
      <c r="E68" s="11">
        <v>2.4296812195639261</v>
      </c>
      <c r="I68" s="12">
        <f>$CN$7</f>
        <v>5.4130262154750142E-4</v>
      </c>
      <c r="J68" s="12">
        <v>-3.6383432993721598E-2</v>
      </c>
      <c r="K68" s="58">
        <f t="shared" si="68"/>
        <v>24</v>
      </c>
      <c r="L68" s="55">
        <f t="shared" si="65"/>
        <v>5.8749999999999997E-2</v>
      </c>
      <c r="M68" s="55">
        <f t="shared" si="66"/>
        <v>-1.5653536925337324</v>
      </c>
      <c r="V68" s="61"/>
      <c r="W68" s="23"/>
      <c r="X68" s="23"/>
      <c r="Y68" s="23"/>
      <c r="Z68" s="23"/>
      <c r="AA68" s="23"/>
      <c r="AB68" s="23"/>
      <c r="AC68" s="23"/>
      <c r="AD68" s="23"/>
      <c r="AH68" s="55">
        <f t="shared" si="67"/>
        <v>24</v>
      </c>
    </row>
    <row r="69" spans="1:34" x14ac:dyDescent="0.25">
      <c r="A69" s="109"/>
      <c r="B69" s="11">
        <v>1.8957774095756406</v>
      </c>
      <c r="C69" s="11">
        <v>2.5244773013122184</v>
      </c>
      <c r="D69" s="11">
        <v>1.8644814803437868</v>
      </c>
      <c r="E69" s="11">
        <v>2.3887507702063391</v>
      </c>
      <c r="I69" s="12">
        <f>$CO$7</f>
        <v>5.2120301929736712E-3</v>
      </c>
      <c r="J69" s="12">
        <v>-3.4548582658936677E-2</v>
      </c>
      <c r="K69" s="58">
        <f t="shared" si="68"/>
        <v>25</v>
      </c>
      <c r="L69" s="55">
        <f t="shared" si="65"/>
        <v>6.1249999999999999E-2</v>
      </c>
      <c r="M69" s="55">
        <f t="shared" si="66"/>
        <v>-1.5443647274658938</v>
      </c>
      <c r="V69" s="61"/>
      <c r="W69" s="23"/>
      <c r="X69" s="23"/>
      <c r="Y69" s="23"/>
      <c r="Z69" s="23"/>
      <c r="AA69" s="23"/>
      <c r="AB69" s="23"/>
      <c r="AC69" s="23"/>
      <c r="AD69" s="23"/>
      <c r="AH69" s="55">
        <f t="shared" si="67"/>
        <v>25</v>
      </c>
    </row>
    <row r="70" spans="1:34" x14ac:dyDescent="0.25">
      <c r="A70" s="109"/>
      <c r="B70" s="11">
        <v>1.9392255653840569</v>
      </c>
      <c r="C70" s="11">
        <v>2.5644471611681339</v>
      </c>
      <c r="D70" s="11">
        <v>1.8714665702889108</v>
      </c>
      <c r="E70" s="11">
        <v>2.4010194858975824</v>
      </c>
      <c r="I70" s="12">
        <f>$CP$7</f>
        <v>2.5277669730974228E-3</v>
      </c>
      <c r="J70" s="12">
        <v>-3.452787241765165E-2</v>
      </c>
      <c r="K70" s="58">
        <f t="shared" si="68"/>
        <v>26</v>
      </c>
      <c r="L70" s="55">
        <f t="shared" si="65"/>
        <v>6.3750000000000001E-2</v>
      </c>
      <c r="M70" s="55">
        <f t="shared" si="66"/>
        <v>-1.5240348730572564</v>
      </c>
      <c r="V70" s="61"/>
      <c r="W70" s="23"/>
      <c r="X70" s="23"/>
      <c r="Y70" s="23"/>
      <c r="Z70" s="23"/>
      <c r="AA70" s="23"/>
      <c r="AB70" s="23"/>
      <c r="AC70" s="23"/>
      <c r="AD70" s="23"/>
      <c r="AH70" s="55">
        <f t="shared" si="67"/>
        <v>26</v>
      </c>
    </row>
    <row r="71" spans="1:34" x14ac:dyDescent="0.25">
      <c r="A71" s="109"/>
      <c r="B71" s="11">
        <v>1.9176651751225018</v>
      </c>
      <c r="C71" s="11">
        <v>2.5515446740708509</v>
      </c>
      <c r="D71" s="11">
        <v>1.8970610408717621</v>
      </c>
      <c r="E71" s="11">
        <v>2.4319480643506184</v>
      </c>
      <c r="I71" s="12">
        <f>$CQ$7</f>
        <v>7.7178031734308483E-3</v>
      </c>
      <c r="J71" s="12">
        <v>-3.3709689239189711E-2</v>
      </c>
      <c r="K71" s="58">
        <f t="shared" si="68"/>
        <v>27</v>
      </c>
      <c r="L71" s="55">
        <f t="shared" si="65"/>
        <v>6.6250000000000003E-2</v>
      </c>
      <c r="M71" s="55">
        <f t="shared" si="66"/>
        <v>-1.5043160826142106</v>
      </c>
      <c r="V71" s="61"/>
      <c r="W71" s="23"/>
      <c r="X71" s="23"/>
      <c r="Y71" s="23"/>
      <c r="Z71" s="23"/>
      <c r="AA71" s="23"/>
      <c r="AB71" s="23"/>
      <c r="AC71" s="23"/>
      <c r="AD71" s="23"/>
      <c r="AH71" s="55">
        <f t="shared" si="67"/>
        <v>27</v>
      </c>
    </row>
    <row r="72" spans="1:34" x14ac:dyDescent="0.25">
      <c r="A72" s="109"/>
      <c r="B72" s="11">
        <v>1.8938172774066497</v>
      </c>
      <c r="C72" s="11">
        <v>2.511630726783376</v>
      </c>
      <c r="D72" s="11">
        <v>1.868961581216813</v>
      </c>
      <c r="E72" s="11">
        <v>2.4009608968428457</v>
      </c>
      <c r="I72" s="12">
        <f>$CR$7</f>
        <v>-1.4844799700637346E-2</v>
      </c>
      <c r="J72" s="12">
        <v>-3.3565153580347395E-2</v>
      </c>
      <c r="K72" s="58">
        <f t="shared" si="68"/>
        <v>28</v>
      </c>
      <c r="L72" s="55">
        <f t="shared" si="65"/>
        <v>6.8750000000000006E-2</v>
      </c>
      <c r="M72" s="55">
        <f t="shared" si="66"/>
        <v>-1.4851654569026762</v>
      </c>
      <c r="V72" s="61"/>
      <c r="W72" s="23"/>
      <c r="X72" s="23"/>
      <c r="Y72" s="23"/>
      <c r="Z72" s="23"/>
      <c r="AA72" s="23"/>
      <c r="AB72" s="23"/>
      <c r="AC72" s="23"/>
      <c r="AD72" s="23"/>
      <c r="AH72" s="55">
        <f t="shared" si="67"/>
        <v>28</v>
      </c>
    </row>
    <row r="73" spans="1:34" x14ac:dyDescent="0.25">
      <c r="A73" s="109"/>
      <c r="B73" s="11">
        <v>1.9044422711454523</v>
      </c>
      <c r="C73" s="11">
        <v>2.5221020996288708</v>
      </c>
      <c r="D73" s="11">
        <v>1.8460749879237157</v>
      </c>
      <c r="E73" s="11">
        <v>2.3958921554976369</v>
      </c>
      <c r="I73" s="12">
        <f>$CS$7</f>
        <v>-4.6681193960389056E-2</v>
      </c>
      <c r="J73" s="12">
        <v>-3.309694379009942E-2</v>
      </c>
      <c r="K73" s="58">
        <f t="shared" si="68"/>
        <v>29</v>
      </c>
      <c r="L73" s="55">
        <f t="shared" si="65"/>
        <v>7.1249999999999994E-2</v>
      </c>
      <c r="M73" s="55">
        <f t="shared" si="66"/>
        <v>-1.4665445267928736</v>
      </c>
      <c r="V73" s="61"/>
      <c r="W73" s="23"/>
      <c r="X73" s="23"/>
      <c r="Y73" s="23"/>
      <c r="Z73" s="23"/>
      <c r="AA73" s="23"/>
      <c r="AB73" s="23"/>
      <c r="AC73" s="23"/>
      <c r="AD73" s="23"/>
      <c r="AH73" s="55">
        <f t="shared" si="67"/>
        <v>29</v>
      </c>
    </row>
    <row r="74" spans="1:34" x14ac:dyDescent="0.25">
      <c r="A74" s="109"/>
      <c r="B74" s="11">
        <v>1.9181759673385377</v>
      </c>
      <c r="C74" s="11">
        <v>2.5553107965093065</v>
      </c>
      <c r="D74" s="11">
        <v>1.8441266723584855</v>
      </c>
      <c r="E74" s="11">
        <v>2.3785909490382995</v>
      </c>
      <c r="I74" s="12">
        <f>$CT$7</f>
        <v>-2.4623040716888367E-2</v>
      </c>
      <c r="J74" s="12">
        <v>-3.2972415684647816E-2</v>
      </c>
      <c r="K74" s="58">
        <f t="shared" si="68"/>
        <v>30</v>
      </c>
      <c r="L74" s="55">
        <f t="shared" si="65"/>
        <v>7.3749999999999996E-2</v>
      </c>
      <c r="M74" s="55">
        <f t="shared" si="66"/>
        <v>-1.4484186573171369</v>
      </c>
      <c r="V74" s="61"/>
      <c r="W74" s="23"/>
      <c r="X74" s="23"/>
      <c r="Y74" s="23"/>
      <c r="Z74" s="23"/>
      <c r="AA74" s="23"/>
      <c r="AB74" s="23"/>
      <c r="AC74" s="23"/>
      <c r="AD74" s="23"/>
      <c r="AH74" s="55">
        <f t="shared" si="67"/>
        <v>30</v>
      </c>
    </row>
    <row r="75" spans="1:34" x14ac:dyDescent="0.25">
      <c r="A75" s="109"/>
      <c r="B75" s="11">
        <v>1.9009649206657462</v>
      </c>
      <c r="C75" s="11">
        <v>2.5215874815592061</v>
      </c>
      <c r="D75" s="11">
        <v>1.8562717660134143</v>
      </c>
      <c r="E75" s="11">
        <v>2.3837277828654759</v>
      </c>
      <c r="I75" s="12">
        <f>$CU$7</f>
        <v>-1.0234157003497391E-2</v>
      </c>
      <c r="J75" s="12">
        <v>-3.2847986117272354E-2</v>
      </c>
      <c r="K75" s="58">
        <f t="shared" si="68"/>
        <v>31</v>
      </c>
      <c r="L75" s="55">
        <f t="shared" si="65"/>
        <v>7.6249999999999998E-2</v>
      </c>
      <c r="M75" s="55">
        <f t="shared" si="66"/>
        <v>-1.4307565492078336</v>
      </c>
      <c r="V75" s="61"/>
      <c r="W75" s="23"/>
      <c r="X75" s="23"/>
      <c r="Y75" s="23"/>
      <c r="Z75" s="23"/>
      <c r="AA75" s="23"/>
      <c r="AB75" s="23"/>
      <c r="AC75" s="23"/>
      <c r="AD75" s="23"/>
      <c r="AH75" s="55">
        <f t="shared" si="67"/>
        <v>31</v>
      </c>
    </row>
    <row r="76" spans="1:34" x14ac:dyDescent="0.25">
      <c r="A76" s="109"/>
      <c r="B76" s="11">
        <v>1.8938322871606172</v>
      </c>
      <c r="C76" s="11">
        <v>2.5316037016493422</v>
      </c>
      <c r="D76" s="11">
        <v>1.8728524741756882</v>
      </c>
      <c r="E76" s="11">
        <v>2.4103674194087255</v>
      </c>
      <c r="I76" s="12">
        <f>$CV$7</f>
        <v>4.6765689169625535E-3</v>
      </c>
      <c r="J76" s="12">
        <v>-3.2434984656540156E-2</v>
      </c>
      <c r="K76" s="58">
        <f t="shared" si="68"/>
        <v>32</v>
      </c>
      <c r="L76" s="55">
        <f t="shared" si="65"/>
        <v>7.8750000000000001E-2</v>
      </c>
      <c r="M76" s="55">
        <f t="shared" si="66"/>
        <v>-1.4135298193235448</v>
      </c>
      <c r="V76" s="61"/>
      <c r="W76" s="23"/>
      <c r="X76" s="23"/>
      <c r="Y76" s="23"/>
      <c r="Z76" s="23"/>
      <c r="AA76" s="23"/>
      <c r="AB76" s="23"/>
      <c r="AC76" s="23"/>
      <c r="AD76" s="23"/>
      <c r="AH76" s="55">
        <f t="shared" si="67"/>
        <v>32</v>
      </c>
    </row>
    <row r="77" spans="1:34" x14ac:dyDescent="0.25">
      <c r="A77" s="109"/>
      <c r="B77" s="11">
        <v>1.9203412812558192</v>
      </c>
      <c r="C77" s="11">
        <v>2.5432996319505099</v>
      </c>
      <c r="D77" s="11">
        <v>1.8855693736754193</v>
      </c>
      <c r="E77" s="11">
        <v>2.4266229724990316</v>
      </c>
      <c r="I77" s="12">
        <f>$CW$7</f>
        <v>1.8709616183821609E-2</v>
      </c>
      <c r="J77" s="12">
        <v>-3.2325416725526246E-2</v>
      </c>
      <c r="K77" s="58">
        <f t="shared" si="68"/>
        <v>33</v>
      </c>
      <c r="L77" s="55">
        <f t="shared" si="65"/>
        <v>8.1250000000000003E-2</v>
      </c>
      <c r="M77" s="55">
        <f t="shared" si="66"/>
        <v>-1.3967126453904504</v>
      </c>
      <c r="V77" s="61"/>
      <c r="W77" s="23"/>
      <c r="X77" s="23"/>
      <c r="Y77" s="23"/>
      <c r="Z77" s="23"/>
      <c r="AA77" s="23"/>
      <c r="AB77" s="23"/>
      <c r="AC77" s="23"/>
      <c r="AD77" s="23"/>
      <c r="AH77" s="55">
        <f t="shared" si="67"/>
        <v>33</v>
      </c>
    </row>
    <row r="78" spans="1:34" x14ac:dyDescent="0.25">
      <c r="A78" s="109"/>
      <c r="B78" s="11">
        <v>1.9183930471203787</v>
      </c>
      <c r="C78" s="11">
        <v>2.5240139948243918</v>
      </c>
      <c r="D78" s="11">
        <v>1.8707083948516645</v>
      </c>
      <c r="E78" s="11">
        <v>2.4133881682560738</v>
      </c>
      <c r="I78" s="12">
        <f>$CX$7</f>
        <v>-4.4721851738613871E-3</v>
      </c>
      <c r="J78" s="12">
        <v>-3.2107441159654471E-2</v>
      </c>
      <c r="K78" s="58">
        <f t="shared" si="68"/>
        <v>34</v>
      </c>
      <c r="L78" s="55">
        <f t="shared" si="65"/>
        <v>8.3750000000000005E-2</v>
      </c>
      <c r="M78" s="55">
        <f t="shared" si="66"/>
        <v>-1.3802814635400096</v>
      </c>
      <c r="V78" s="61"/>
      <c r="W78" s="23"/>
      <c r="X78" s="23"/>
      <c r="Y78" s="23"/>
      <c r="Z78" s="23"/>
      <c r="AA78" s="23"/>
      <c r="AB78" s="23"/>
      <c r="AC78" s="23"/>
      <c r="AD78" s="23"/>
      <c r="AH78" s="55">
        <f t="shared" ref="AH78:AH94" si="69">1+AH77</f>
        <v>34</v>
      </c>
    </row>
    <row r="79" spans="1:34" x14ac:dyDescent="0.25">
      <c r="A79" s="109"/>
      <c r="B79" s="11">
        <v>1.8960378348301945</v>
      </c>
      <c r="C79" s="11">
        <v>2.4941859929488843</v>
      </c>
      <c r="D79" s="11">
        <v>1.8916419752635432</v>
      </c>
      <c r="E79" s="11">
        <v>2.4083095203346017</v>
      </c>
      <c r="I79" s="12">
        <f>$CY$7</f>
        <v>-2.1468705619681616E-2</v>
      </c>
      <c r="J79" s="12">
        <v>-3.2031533829865566E-2</v>
      </c>
      <c r="K79" s="58">
        <f t="shared" si="68"/>
        <v>35</v>
      </c>
      <c r="L79" s="55">
        <f t="shared" si="65"/>
        <v>8.6249999999999993E-2</v>
      </c>
      <c r="M79" s="55">
        <f t="shared" si="66"/>
        <v>-1.3642147094666315</v>
      </c>
      <c r="V79" s="61"/>
      <c r="W79" s="23"/>
      <c r="X79" s="23"/>
      <c r="Y79" s="23"/>
      <c r="Z79" s="23"/>
      <c r="AA79" s="23"/>
      <c r="AB79" s="23"/>
      <c r="AC79" s="23"/>
      <c r="AD79" s="23"/>
      <c r="AH79" s="55">
        <f t="shared" si="69"/>
        <v>35</v>
      </c>
    </row>
    <row r="80" spans="1:34" x14ac:dyDescent="0.25">
      <c r="A80" s="109"/>
      <c r="B80" s="11">
        <v>1.8973188482727588</v>
      </c>
      <c r="C80" s="11">
        <v>2.5702155925855501</v>
      </c>
      <c r="D80" s="11">
        <v>1.8636543467055755</v>
      </c>
      <c r="E80" s="11">
        <v>2.3670762756401382</v>
      </c>
      <c r="I80" s="12">
        <f>$CZ$7</f>
        <v>1.0849223087286308E-2</v>
      </c>
      <c r="J80" s="12">
        <v>-3.0974344773251339E-2</v>
      </c>
      <c r="K80" s="58">
        <f t="shared" si="68"/>
        <v>36</v>
      </c>
      <c r="L80" s="55">
        <f t="shared" si="65"/>
        <v>8.8749999999999996E-2</v>
      </c>
      <c r="M80" s="55">
        <f t="shared" si="66"/>
        <v>-1.3484925958418177</v>
      </c>
      <c r="S80" s="25"/>
      <c r="V80" s="61"/>
      <c r="W80" s="23"/>
      <c r="X80" s="23"/>
      <c r="Y80" s="23"/>
      <c r="Z80" s="23"/>
      <c r="AA80" s="23"/>
      <c r="AB80" s="23"/>
      <c r="AC80" s="23"/>
      <c r="AD80" s="23"/>
      <c r="AH80" s="55">
        <f t="shared" si="69"/>
        <v>36</v>
      </c>
    </row>
    <row r="81" spans="1:34" x14ac:dyDescent="0.25">
      <c r="A81" s="109"/>
      <c r="B81" s="11">
        <v>1.8992914991369536</v>
      </c>
      <c r="C81" s="11">
        <v>2.4904107720963826</v>
      </c>
      <c r="D81" s="11">
        <v>1.8510818659710937</v>
      </c>
      <c r="E81" s="11">
        <v>2.3580496144563332</v>
      </c>
      <c r="I81" s="12">
        <f>$DA$7</f>
        <v>-1.2268777421850841E-2</v>
      </c>
      <c r="J81" s="12">
        <v>-3.0681501229927299E-2</v>
      </c>
      <c r="K81" s="58">
        <f t="shared" si="68"/>
        <v>37</v>
      </c>
      <c r="L81" s="55">
        <f t="shared" si="65"/>
        <v>9.1249999999999998E-2</v>
      </c>
      <c r="M81" s="55">
        <f t="shared" si="66"/>
        <v>-1.3330969200350886</v>
      </c>
      <c r="S81" s="25"/>
      <c r="V81" s="61"/>
      <c r="W81" s="23"/>
      <c r="X81" s="23"/>
      <c r="Y81" s="23"/>
      <c r="Z81" s="23"/>
      <c r="AA81" s="23"/>
      <c r="AB81" s="23"/>
      <c r="AC81" s="23"/>
      <c r="AD81" s="23"/>
      <c r="AH81" s="55">
        <f t="shared" si="69"/>
        <v>37</v>
      </c>
    </row>
    <row r="82" spans="1:34" x14ac:dyDescent="0.25">
      <c r="A82" s="109"/>
      <c r="B82" s="11">
        <v>1.8747833755362608</v>
      </c>
      <c r="C82" s="11">
        <v>2.496526106663373</v>
      </c>
      <c r="D82" s="11">
        <v>1.8517723829012858</v>
      </c>
      <c r="E82" s="11">
        <v>2.3834148840828506</v>
      </c>
      <c r="I82" s="12">
        <f>$DB$7</f>
        <v>-2.7807394270029206E-2</v>
      </c>
      <c r="J82" s="12">
        <v>-3.0187145243155022E-2</v>
      </c>
      <c r="K82" s="58">
        <f t="shared" si="68"/>
        <v>38</v>
      </c>
      <c r="L82" s="55">
        <f t="shared" si="65"/>
        <v>9.375E-2</v>
      </c>
      <c r="M82" s="55">
        <f t="shared" si="66"/>
        <v>-1.3180108973035372</v>
      </c>
      <c r="S82" s="25"/>
      <c r="V82" s="61"/>
      <c r="W82" s="23"/>
      <c r="X82" s="23"/>
      <c r="Y82" s="23"/>
      <c r="Z82" s="23"/>
      <c r="AA82" s="23"/>
      <c r="AB82" s="23"/>
      <c r="AC82" s="23"/>
      <c r="AD82" s="23"/>
      <c r="AH82" s="55">
        <f t="shared" si="69"/>
        <v>38</v>
      </c>
    </row>
    <row r="83" spans="1:34" x14ac:dyDescent="0.25">
      <c r="A83" s="109"/>
      <c r="B83" s="11">
        <v>1.9060931132668713</v>
      </c>
      <c r="C83" s="11">
        <v>2.5108858007935697</v>
      </c>
      <c r="D83" s="11">
        <v>1.8653760232288072</v>
      </c>
      <c r="E83" s="11">
        <v>2.3673691191834623</v>
      </c>
      <c r="I83" s="12">
        <f>$DC$7</f>
        <v>-2.3460777279580292E-3</v>
      </c>
      <c r="J83" s="12">
        <v>-3.0157218570164845E-2</v>
      </c>
      <c r="K83" s="58">
        <f t="shared" si="68"/>
        <v>39</v>
      </c>
      <c r="L83" s="55">
        <f t="shared" si="65"/>
        <v>9.6250000000000002E-2</v>
      </c>
      <c r="M83" s="55">
        <f t="shared" si="66"/>
        <v>-1.3032190154917309</v>
      </c>
      <c r="S83" s="25"/>
      <c r="V83" s="61"/>
      <c r="W83" s="23"/>
      <c r="X83" s="23"/>
      <c r="Y83" s="23"/>
      <c r="Z83" s="23"/>
      <c r="AA83" s="23"/>
      <c r="AB83" s="23"/>
      <c r="AC83" s="23"/>
      <c r="AD83" s="23"/>
      <c r="AH83" s="55">
        <f t="shared" si="69"/>
        <v>39</v>
      </c>
    </row>
    <row r="84" spans="1:34" x14ac:dyDescent="0.25">
      <c r="A84" s="109"/>
      <c r="B84" s="11">
        <v>1.9392199858761336</v>
      </c>
      <c r="C84" s="11">
        <v>2.5509591592638237</v>
      </c>
      <c r="D84" s="11">
        <v>1.8750479456761939</v>
      </c>
      <c r="E84" s="11">
        <v>2.4074556133215048</v>
      </c>
      <c r="I84" s="12">
        <f>$DD$7</f>
        <v>1.7124083534658663E-2</v>
      </c>
      <c r="J84" s="12">
        <v>-2.9771169844536427E-2</v>
      </c>
      <c r="K84" s="58">
        <f t="shared" si="68"/>
        <v>40</v>
      </c>
      <c r="L84" s="55">
        <f t="shared" si="65"/>
        <v>9.8750000000000004E-2</v>
      </c>
      <c r="M84" s="55">
        <f t="shared" si="66"/>
        <v>-1.2887069079850249</v>
      </c>
      <c r="S84" s="25"/>
      <c r="V84" s="61"/>
      <c r="W84" s="23"/>
      <c r="X84" s="23"/>
      <c r="Y84" s="23"/>
      <c r="Z84" s="23"/>
      <c r="AA84" s="23"/>
      <c r="AB84" s="23"/>
      <c r="AC84" s="23"/>
      <c r="AD84" s="23"/>
      <c r="AH84" s="55">
        <f t="shared" si="69"/>
        <v>40</v>
      </c>
    </row>
    <row r="85" spans="1:34" x14ac:dyDescent="0.25">
      <c r="A85" s="109"/>
      <c r="B85" s="11">
        <v>1.9139128319773109</v>
      </c>
      <c r="C85" s="11">
        <v>2.5185418805141859</v>
      </c>
      <c r="D85" s="11">
        <v>1.8903621521554592</v>
      </c>
      <c r="E85" s="11">
        <v>2.4165685368789407</v>
      </c>
      <c r="I85" s="12">
        <f>$DE$7</f>
        <v>1.0231796464869269E-2</v>
      </c>
      <c r="J85" s="12">
        <v>-2.9598899583162641E-2</v>
      </c>
      <c r="K85" s="58">
        <f t="shared" si="68"/>
        <v>41</v>
      </c>
      <c r="L85" s="55">
        <f t="shared" si="65"/>
        <v>0.10125000000000001</v>
      </c>
      <c r="M85" s="55">
        <f t="shared" si="66"/>
        <v>-1.2744612422219328</v>
      </c>
      <c r="S85" s="25"/>
      <c r="V85" s="61"/>
      <c r="W85" s="23"/>
      <c r="X85" s="23"/>
      <c r="Y85" s="23"/>
      <c r="Z85" s="23"/>
      <c r="AA85" s="23"/>
      <c r="AB85" s="23"/>
      <c r="AC85" s="23"/>
      <c r="AD85" s="23"/>
      <c r="AH85" s="55">
        <f t="shared" si="69"/>
        <v>41</v>
      </c>
    </row>
    <row r="86" spans="1:34" x14ac:dyDescent="0.25">
      <c r="A86" s="109"/>
      <c r="B86" s="11">
        <v>1.9110392441094906</v>
      </c>
      <c r="C86" s="11">
        <v>2.5444603173322093</v>
      </c>
      <c r="D86" s="11">
        <v>1.8880335433686024</v>
      </c>
      <c r="E86" s="11">
        <v>2.4118613060477312</v>
      </c>
      <c r="I86" s="12">
        <f>$DF$7</f>
        <v>-1.559651613296742E-3</v>
      </c>
      <c r="J86" s="12">
        <v>-2.9043891973057345E-2</v>
      </c>
      <c r="K86" s="58">
        <f t="shared" si="68"/>
        <v>42</v>
      </c>
      <c r="L86" s="55">
        <f t="shared" si="65"/>
        <v>0.10375</v>
      </c>
      <c r="M86" s="55">
        <f t="shared" si="66"/>
        <v>-1.2604696215251789</v>
      </c>
      <c r="S86" s="25"/>
      <c r="V86" s="61"/>
      <c r="W86" s="23"/>
      <c r="X86" s="23"/>
      <c r="Y86" s="23"/>
      <c r="Z86" s="23"/>
      <c r="AA86" s="23"/>
      <c r="AB86" s="23"/>
      <c r="AC86" s="23"/>
      <c r="AD86" s="23"/>
      <c r="AH86" s="55">
        <f t="shared" si="69"/>
        <v>42</v>
      </c>
    </row>
    <row r="87" spans="1:34" x14ac:dyDescent="0.25">
      <c r="A87" s="109"/>
      <c r="B87" s="11">
        <v>1.8786286662209428</v>
      </c>
      <c r="C87" s="11">
        <v>2.5036064382525769</v>
      </c>
      <c r="D87" s="11">
        <v>1.8858088655505567</v>
      </c>
      <c r="E87" s="11">
        <v>2.4251839998535671</v>
      </c>
      <c r="I87" s="12">
        <f>$DG$7</f>
        <v>7.5666838675887416E-3</v>
      </c>
      <c r="J87" s="12">
        <v>-2.9002695432590375E-2</v>
      </c>
      <c r="K87" s="58">
        <f t="shared" si="68"/>
        <v>43</v>
      </c>
      <c r="L87" s="55">
        <f t="shared" si="65"/>
        <v>0.10625</v>
      </c>
      <c r="M87" s="55">
        <f t="shared" si="66"/>
        <v>-1.2467204983795794</v>
      </c>
      <c r="S87" s="25"/>
      <c r="V87" s="61"/>
      <c r="W87" s="23"/>
      <c r="X87" s="23"/>
      <c r="Y87" s="23"/>
      <c r="Z87" s="23"/>
      <c r="AA87" s="23"/>
      <c r="AB87" s="23"/>
      <c r="AC87" s="23"/>
      <c r="AD87" s="23"/>
      <c r="AH87" s="55">
        <f t="shared" si="69"/>
        <v>43</v>
      </c>
    </row>
    <row r="88" spans="1:34" x14ac:dyDescent="0.25">
      <c r="A88" s="109"/>
      <c r="B88" s="11">
        <v>1.9203305636377017</v>
      </c>
      <c r="C88" s="11">
        <v>2.5378376867242918</v>
      </c>
      <c r="D88" s="11">
        <v>1.8973699394763079</v>
      </c>
      <c r="E88" s="11">
        <v>2.4161855387986608</v>
      </c>
      <c r="I88" s="12">
        <f>$DH$7</f>
        <v>2.9385020087536962E-2</v>
      </c>
      <c r="J88" s="12">
        <v>-2.8619654742899847E-2</v>
      </c>
      <c r="K88" s="58">
        <f t="shared" si="68"/>
        <v>44</v>
      </c>
      <c r="L88" s="55">
        <f t="shared" si="65"/>
        <v>0.10875</v>
      </c>
      <c r="M88" s="55">
        <f t="shared" si="66"/>
        <v>-1.2332030975855142</v>
      </c>
      <c r="S88" s="25"/>
      <c r="V88" s="61"/>
      <c r="W88" s="23"/>
      <c r="X88" s="23"/>
      <c r="Y88" s="23"/>
      <c r="Z88" s="23"/>
      <c r="AA88" s="23"/>
      <c r="AB88" s="23"/>
      <c r="AC88" s="23"/>
      <c r="AD88" s="23"/>
      <c r="AH88" s="55">
        <f t="shared" si="69"/>
        <v>44</v>
      </c>
    </row>
    <row r="89" spans="1:34" x14ac:dyDescent="0.25">
      <c r="A89" s="109"/>
      <c r="B89" s="11">
        <v>1.9050345240466877</v>
      </c>
      <c r="C89" s="11">
        <v>2.5648274448853585</v>
      </c>
      <c r="D89" s="11">
        <v>1.8622673906140017</v>
      </c>
      <c r="E89" s="11">
        <v>2.4299700634491646</v>
      </c>
      <c r="I89" s="12">
        <f>$DI$7</f>
        <v>-1.3152228647550945E-2</v>
      </c>
      <c r="J89" s="12">
        <v>-2.8576776111370439E-2</v>
      </c>
      <c r="K89" s="58">
        <f t="shared" si="68"/>
        <v>45</v>
      </c>
      <c r="L89" s="55">
        <f t="shared" si="65"/>
        <v>0.11125</v>
      </c>
      <c r="M89" s="55">
        <f t="shared" si="66"/>
        <v>-1.2199073479634386</v>
      </c>
      <c r="S89" s="25"/>
      <c r="V89" s="61"/>
      <c r="W89" s="23"/>
      <c r="X89" s="23"/>
      <c r="Y89" s="23"/>
      <c r="Z89" s="23"/>
      <c r="AA89" s="23"/>
      <c r="AB89" s="23"/>
      <c r="AC89" s="23"/>
      <c r="AD89" s="23"/>
      <c r="AH89" s="55">
        <f t="shared" si="69"/>
        <v>45</v>
      </c>
    </row>
    <row r="90" spans="1:34" x14ac:dyDescent="0.25">
      <c r="A90" s="109"/>
      <c r="B90" s="11">
        <v>1.8967132645767162</v>
      </c>
      <c r="C90" s="11">
        <v>2.513409187184938</v>
      </c>
      <c r="D90" s="11">
        <v>1.8374951182809094</v>
      </c>
      <c r="E90" s="11">
        <v>2.3570868763917541</v>
      </c>
      <c r="I90" s="12">
        <f>$DJ$7</f>
        <v>2.3810335887022083E-2</v>
      </c>
      <c r="J90" s="12">
        <v>-2.8216137664138774E-2</v>
      </c>
      <c r="K90" s="58">
        <f t="shared" si="68"/>
        <v>46</v>
      </c>
      <c r="L90" s="55">
        <f t="shared" si="65"/>
        <v>0.11375</v>
      </c>
      <c r="M90" s="55">
        <f t="shared" si="66"/>
        <v>-1.2068238214880831</v>
      </c>
      <c r="S90" s="25"/>
      <c r="V90" s="61"/>
      <c r="W90" s="23"/>
      <c r="X90" s="23"/>
      <c r="Y90" s="23"/>
      <c r="Z90" s="23"/>
      <c r="AA90" s="23"/>
      <c r="AB90" s="23"/>
      <c r="AC90" s="23"/>
      <c r="AD90" s="23"/>
      <c r="AH90" s="55">
        <f t="shared" si="69"/>
        <v>46</v>
      </c>
    </row>
    <row r="91" spans="1:34" x14ac:dyDescent="0.25">
      <c r="A91" s="109"/>
      <c r="B91" s="11">
        <v>1.934877496032257</v>
      </c>
      <c r="C91" s="11">
        <v>2.5642958563736364</v>
      </c>
      <c r="D91" s="11">
        <v>1.8693690878425815</v>
      </c>
      <c r="E91" s="11">
        <v>2.4081147885277843</v>
      </c>
      <c r="I91" s="12">
        <f>$DK$7</f>
        <v>3.9270849272447839E-2</v>
      </c>
      <c r="J91" s="12">
        <v>-2.8187674340846014E-2</v>
      </c>
      <c r="K91" s="58">
        <f t="shared" si="68"/>
        <v>47</v>
      </c>
      <c r="L91" s="55">
        <f t="shared" si="65"/>
        <v>0.11625000000000001</v>
      </c>
      <c r="M91" s="55">
        <f t="shared" si="66"/>
        <v>-1.1939436788993694</v>
      </c>
      <c r="S91" s="25"/>
      <c r="V91" s="61"/>
      <c r="W91" s="23"/>
      <c r="X91" s="23"/>
      <c r="Y91" s="23"/>
      <c r="Z91" s="23"/>
      <c r="AA91" s="23"/>
      <c r="AB91" s="23"/>
      <c r="AC91" s="23"/>
      <c r="AD91" s="23"/>
      <c r="AH91" s="55">
        <f t="shared" si="69"/>
        <v>47</v>
      </c>
    </row>
    <row r="92" spans="1:34" x14ac:dyDescent="0.25">
      <c r="A92" s="109"/>
      <c r="B92" s="11">
        <v>1.9358803351552096</v>
      </c>
      <c r="C92" s="11">
        <v>2.5995125062689111</v>
      </c>
      <c r="D92" s="11">
        <v>1.8834582998326659</v>
      </c>
      <c r="E92" s="11">
        <v>2.4252597367181195</v>
      </c>
      <c r="I92" s="12">
        <f>$DL$7</f>
        <v>-1.5379332115705635E-2</v>
      </c>
      <c r="J92" s="12">
        <v>-2.8103660996185775E-2</v>
      </c>
      <c r="K92" s="58">
        <f t="shared" si="68"/>
        <v>48</v>
      </c>
      <c r="L92" s="55">
        <f t="shared" si="65"/>
        <v>0.11874999999999999</v>
      </c>
      <c r="M92" s="55">
        <f t="shared" si="66"/>
        <v>-1.1812586209770399</v>
      </c>
      <c r="S92" s="25"/>
      <c r="V92" s="61"/>
      <c r="W92" s="23"/>
      <c r="X92" s="23"/>
      <c r="Y92" s="23"/>
      <c r="Z92" s="23"/>
      <c r="AA92" s="23"/>
      <c r="AB92" s="23"/>
      <c r="AC92" s="23"/>
      <c r="AD92" s="23"/>
      <c r="AH92" s="55">
        <f t="shared" si="69"/>
        <v>48</v>
      </c>
    </row>
    <row r="93" spans="1:34" x14ac:dyDescent="0.25">
      <c r="A93" s="109"/>
      <c r="B93" s="11">
        <v>1.9135840756331595</v>
      </c>
      <c r="C93" s="11">
        <v>2.5646744092417317</v>
      </c>
      <c r="D93" s="11">
        <v>1.8814390131897691</v>
      </c>
      <c r="E93" s="11">
        <v>2.4259934495927702</v>
      </c>
      <c r="I93" s="12">
        <f>$DM$7</f>
        <v>-1.0254985006844297E-2</v>
      </c>
      <c r="J93" s="12">
        <v>-2.796409471237582E-2</v>
      </c>
      <c r="K93" s="58">
        <f t="shared" si="68"/>
        <v>49</v>
      </c>
      <c r="L93" s="55">
        <f t="shared" si="65"/>
        <v>0.12125</v>
      </c>
      <c r="M93" s="55">
        <f t="shared" si="66"/>
        <v>-1.1687608447829125</v>
      </c>
      <c r="S93" s="25"/>
      <c r="V93" s="61"/>
      <c r="W93" s="23"/>
      <c r="X93" s="23"/>
      <c r="Y93" s="23"/>
      <c r="Z93" s="23"/>
      <c r="AA93" s="23"/>
      <c r="AB93" s="23"/>
      <c r="AC93" s="23"/>
      <c r="AD93" s="23"/>
      <c r="AH93" s="55">
        <f t="shared" si="69"/>
        <v>49</v>
      </c>
    </row>
    <row r="94" spans="1:34" x14ac:dyDescent="0.25">
      <c r="A94" s="109"/>
      <c r="B94" s="11">
        <v>1.9038706701749404</v>
      </c>
      <c r="C94" s="11">
        <v>2.5237210792801865</v>
      </c>
      <c r="D94" s="11">
        <v>1.8443943540911993</v>
      </c>
      <c r="E94" s="11">
        <v>2.3786067339999044</v>
      </c>
      <c r="I94" s="12">
        <f>$DN$7</f>
        <v>-2.268315516040631E-2</v>
      </c>
      <c r="J94" s="12">
        <v>-2.7807394270029206E-2</v>
      </c>
      <c r="K94" s="58">
        <f t="shared" si="68"/>
        <v>50</v>
      </c>
      <c r="L94" s="55">
        <f t="shared" si="65"/>
        <v>0.12375</v>
      </c>
      <c r="M94" s="55">
        <f t="shared" si="66"/>
        <v>-1.1564430042727849</v>
      </c>
      <c r="S94" s="25"/>
      <c r="V94" s="61"/>
      <c r="W94" s="23"/>
      <c r="X94" s="23"/>
      <c r="Y94" s="23"/>
      <c r="Z94" s="23"/>
      <c r="AA94" s="23"/>
      <c r="AB94" s="23"/>
      <c r="AC94" s="23"/>
      <c r="AD94" s="23"/>
      <c r="AH94" s="56">
        <f t="shared" si="69"/>
        <v>50</v>
      </c>
    </row>
    <row r="95" spans="1:34" x14ac:dyDescent="0.25">
      <c r="A95" s="109"/>
      <c r="B95" s="11">
        <v>1.8950843940646724</v>
      </c>
      <c r="C95" s="11">
        <v>2.5174501720621238</v>
      </c>
      <c r="D95" s="11">
        <v>1.8657255307630161</v>
      </c>
      <c r="E95" s="11">
        <v>2.3871600433541071</v>
      </c>
      <c r="I95" s="12">
        <f>$BQ$8</f>
        <v>-1.7564118882023028E-2</v>
      </c>
      <c r="J95" s="12">
        <v>-2.7420154922643381E-2</v>
      </c>
      <c r="K95" s="58">
        <f t="shared" si="68"/>
        <v>51</v>
      </c>
      <c r="L95" s="55">
        <f t="shared" si="65"/>
        <v>0.12625</v>
      </c>
      <c r="M95" s="55">
        <f t="shared" si="66"/>
        <v>-1.1442981747625176</v>
      </c>
      <c r="S95" s="25"/>
      <c r="V95" s="61"/>
    </row>
    <row r="96" spans="1:34" x14ac:dyDescent="0.25">
      <c r="A96" s="109"/>
      <c r="B96" s="11">
        <v>1.9439779427226305</v>
      </c>
      <c r="C96" s="11">
        <v>2.5986126649924408</v>
      </c>
      <c r="D96" s="11">
        <v>1.8890291459317494</v>
      </c>
      <c r="E96" s="11">
        <v>2.4628574192144019</v>
      </c>
      <c r="I96" s="12">
        <f>$BR$8</f>
        <v>-2.0188142065419745E-2</v>
      </c>
      <c r="J96" s="12">
        <v>-2.7127857315584869E-2</v>
      </c>
      <c r="K96" s="58">
        <f t="shared" si="68"/>
        <v>52</v>
      </c>
      <c r="L96" s="55">
        <f t="shared" si="65"/>
        <v>0.12875</v>
      </c>
      <c r="M96" s="55">
        <f t="shared" si="66"/>
        <v>-1.1323198208026035</v>
      </c>
      <c r="S96" s="25"/>
      <c r="V96" s="61"/>
    </row>
    <row r="97" spans="1:22" x14ac:dyDescent="0.25">
      <c r="A97" s="109"/>
      <c r="B97" s="11">
        <v>1.9353449605438919</v>
      </c>
      <c r="C97" s="11">
        <v>2.5631031723615516</v>
      </c>
      <c r="D97" s="11">
        <v>1.8697163068329863</v>
      </c>
      <c r="E97" s="11">
        <v>2.3970974175095119</v>
      </c>
      <c r="I97" s="12">
        <f>$BS$8</f>
        <v>2.8466928388515278E-4</v>
      </c>
      <c r="J97" s="12">
        <v>-2.7102213271141373E-2</v>
      </c>
      <c r="K97" s="58">
        <f t="shared" si="68"/>
        <v>53</v>
      </c>
      <c r="L97" s="55">
        <f t="shared" si="65"/>
        <v>0.13125000000000001</v>
      </c>
      <c r="M97" s="55">
        <f t="shared" si="66"/>
        <v>-1.1205017670747008</v>
      </c>
      <c r="S97" s="25"/>
      <c r="V97" s="61"/>
    </row>
    <row r="98" spans="1:22" x14ac:dyDescent="0.25">
      <c r="A98" s="109"/>
      <c r="B98" s="11">
        <v>1.8977058521967141</v>
      </c>
      <c r="C98" s="11">
        <v>2.5367430346031417</v>
      </c>
      <c r="D98" s="11">
        <v>1.8610131187026102</v>
      </c>
      <c r="E98" s="11">
        <v>2.3947198013905853</v>
      </c>
      <c r="I98" s="12">
        <f>$BT$8</f>
        <v>2.3590644739496014E-2</v>
      </c>
      <c r="J98" s="12">
        <v>-2.6805726934910457E-2</v>
      </c>
      <c r="K98" s="58">
        <f t="shared" si="68"/>
        <v>54</v>
      </c>
      <c r="L98" s="55">
        <f t="shared" si="65"/>
        <v>0.13375000000000001</v>
      </c>
      <c r="M98" s="55">
        <f t="shared" si="66"/>
        <v>-1.1088381719738976</v>
      </c>
      <c r="S98" s="25"/>
      <c r="V98" s="61"/>
    </row>
    <row r="99" spans="1:22" x14ac:dyDescent="0.25">
      <c r="A99" s="109"/>
      <c r="B99" s="11">
        <v>1.9189911004672855</v>
      </c>
      <c r="C99" s="11">
        <v>2.5396510454463117</v>
      </c>
      <c r="D99" s="11">
        <v>1.8771697486159087</v>
      </c>
      <c r="E99" s="11">
        <v>2.4218910026106428</v>
      </c>
      <c r="I99" s="12">
        <f>$BU$8</f>
        <v>-2.7102213271141373E-2</v>
      </c>
      <c r="J99" s="12">
        <v>-2.6675402705200746E-2</v>
      </c>
      <c r="K99" s="58">
        <f t="shared" si="68"/>
        <v>55</v>
      </c>
      <c r="L99" s="55">
        <f t="shared" si="65"/>
        <v>0.13625000000000001</v>
      </c>
      <c r="M99" s="55">
        <f t="shared" si="66"/>
        <v>-1.0973235035834814</v>
      </c>
      <c r="S99" s="25"/>
      <c r="V99" s="61"/>
    </row>
    <row r="100" spans="1:22" x14ac:dyDescent="0.25">
      <c r="A100" s="109"/>
      <c r="B100" s="11">
        <v>1.9005915312666639</v>
      </c>
      <c r="C100" s="11">
        <v>2.5217860761479889</v>
      </c>
      <c r="D100" s="11">
        <v>1.8562238200814651</v>
      </c>
      <c r="E100" s="11">
        <v>2.3759290866982492</v>
      </c>
      <c r="I100" s="12">
        <f>$BV$8</f>
        <v>3.1964555681682771E-3</v>
      </c>
      <c r="J100" s="12">
        <v>-2.6378435108999065E-2</v>
      </c>
      <c r="K100" s="58">
        <f t="shared" si="68"/>
        <v>56</v>
      </c>
      <c r="L100" s="55">
        <f t="shared" si="65"/>
        <v>0.13875000000000001</v>
      </c>
      <c r="M100" s="55">
        <f t="shared" si="66"/>
        <v>-1.0859525177857321</v>
      </c>
      <c r="S100" s="25"/>
      <c r="V100" s="61"/>
    </row>
    <row r="101" spans="1:22" x14ac:dyDescent="0.25">
      <c r="A101" s="109"/>
      <c r="B101" s="11">
        <v>1.8971597206322279</v>
      </c>
      <c r="C101" s="11">
        <v>2.5001370353769188</v>
      </c>
      <c r="D101" s="11">
        <v>1.8888261562038926</v>
      </c>
      <c r="E101" s="11">
        <v>2.3952776985916322</v>
      </c>
      <c r="I101" s="12">
        <f>$BW$8</f>
        <v>-9.8458341268747862E-3</v>
      </c>
      <c r="J101" s="12">
        <v>-2.6285791039354578E-2</v>
      </c>
      <c r="K101" s="58">
        <f t="shared" si="68"/>
        <v>57</v>
      </c>
      <c r="L101" s="55">
        <f t="shared" si="65"/>
        <v>0.14124999999999999</v>
      </c>
      <c r="M101" s="55">
        <f t="shared" si="66"/>
        <v>-1.0747202382839032</v>
      </c>
      <c r="S101" s="25"/>
      <c r="V101" s="61"/>
    </row>
    <row r="102" spans="1:22" x14ac:dyDescent="0.25">
      <c r="A102" s="104"/>
      <c r="B102" s="18">
        <v>1.8745344178634338</v>
      </c>
      <c r="C102" s="18">
        <v>2.4880193780285147</v>
      </c>
      <c r="D102" s="18">
        <v>1.8126379493643772</v>
      </c>
      <c r="E102" s="18">
        <v>2.3615083814641031</v>
      </c>
      <c r="I102" s="12">
        <f>$BX$8</f>
        <v>-2.5361839279196552E-3</v>
      </c>
      <c r="J102" s="12">
        <v>-2.59168450044025E-2</v>
      </c>
      <c r="K102" s="58">
        <f t="shared" si="68"/>
        <v>58</v>
      </c>
      <c r="L102" s="55">
        <f t="shared" si="65"/>
        <v>0.14374999999999999</v>
      </c>
      <c r="M102" s="55">
        <f t="shared" si="66"/>
        <v>-1.0636219383377201</v>
      </c>
      <c r="S102" s="25"/>
      <c r="V102" s="61"/>
    </row>
    <row r="103" spans="1:22" x14ac:dyDescent="0.25">
      <c r="I103" s="12">
        <f>$BY$8</f>
        <v>-7.2959404041521569E-3</v>
      </c>
      <c r="J103" s="12">
        <v>-2.5540865049548334E-2</v>
      </c>
      <c r="K103" s="58">
        <f t="shared" si="68"/>
        <v>59</v>
      </c>
      <c r="L103" s="55">
        <f t="shared" si="65"/>
        <v>0.14624999999999999</v>
      </c>
      <c r="M103" s="55">
        <f t="shared" si="66"/>
        <v>-1.0526531240382728</v>
      </c>
      <c r="S103" s="25"/>
      <c r="V103" s="61"/>
    </row>
    <row r="104" spans="1:22" x14ac:dyDescent="0.25">
      <c r="I104" s="12">
        <f>$BZ$8</f>
        <v>3.2597399533276228E-3</v>
      </c>
      <c r="J104" s="12">
        <v>-2.4623040716888367E-2</v>
      </c>
      <c r="K104" s="58">
        <f t="shared" si="68"/>
        <v>60</v>
      </c>
      <c r="L104" s="55">
        <f t="shared" si="65"/>
        <v>0.14874999999999999</v>
      </c>
      <c r="M104" s="55">
        <f t="shared" si="66"/>
        <v>-1.0418095189685195</v>
      </c>
      <c r="S104" s="25"/>
      <c r="V104" s="61"/>
    </row>
    <row r="105" spans="1:22" x14ac:dyDescent="0.25">
      <c r="I105" s="12">
        <f>$CA$8</f>
        <v>7.4738593126391084E-3</v>
      </c>
      <c r="J105" s="12">
        <v>-2.376240464798629E-2</v>
      </c>
      <c r="K105" s="58">
        <f t="shared" si="68"/>
        <v>61</v>
      </c>
      <c r="L105" s="55">
        <f t="shared" si="65"/>
        <v>0.15125</v>
      </c>
      <c r="M105" s="55">
        <f t="shared" si="66"/>
        <v>-1.0310870501132954</v>
      </c>
      <c r="S105" s="25"/>
      <c r="V105" s="61"/>
    </row>
    <row r="106" spans="1:22" x14ac:dyDescent="0.25">
      <c r="I106" s="12">
        <f>$CB$8</f>
        <v>-6.8934049999442859E-3</v>
      </c>
      <c r="J106" s="12">
        <v>-2.3525664492588749E-2</v>
      </c>
      <c r="K106" s="58">
        <f t="shared" si="68"/>
        <v>62</v>
      </c>
      <c r="L106" s="55">
        <f t="shared" si="65"/>
        <v>0.15375</v>
      </c>
      <c r="M106" s="55">
        <f t="shared" si="66"/>
        <v>-1.0204818348981379</v>
      </c>
      <c r="S106" s="25"/>
      <c r="V106" s="61"/>
    </row>
    <row r="107" spans="1:22" x14ac:dyDescent="0.25">
      <c r="I107" s="12">
        <f>$CC$8</f>
        <v>1.2063996120540876E-2</v>
      </c>
      <c r="J107" s="12">
        <v>-2.3257982759874896E-2</v>
      </c>
      <c r="K107" s="58">
        <f t="shared" si="68"/>
        <v>63</v>
      </c>
      <c r="L107" s="55">
        <f t="shared" si="65"/>
        <v>0.15625</v>
      </c>
      <c r="M107" s="55">
        <f t="shared" si="66"/>
        <v>-1.0099901692495805</v>
      </c>
      <c r="S107" s="25"/>
      <c r="V107" s="61"/>
    </row>
    <row r="108" spans="1:22" x14ac:dyDescent="0.25">
      <c r="I108" s="12">
        <f>$CD$8</f>
        <v>1.1324664244587668E-2</v>
      </c>
      <c r="J108" s="12">
        <v>-2.315145544951247E-2</v>
      </c>
      <c r="K108" s="58">
        <f t="shared" si="68"/>
        <v>64</v>
      </c>
      <c r="L108" s="55">
        <f t="shared" si="65"/>
        <v>0.15875</v>
      </c>
      <c r="M108" s="55">
        <f t="shared" si="66"/>
        <v>-0.99960851658148409</v>
      </c>
      <c r="S108" s="25"/>
      <c r="V108" s="61"/>
    </row>
    <row r="109" spans="1:22" x14ac:dyDescent="0.25">
      <c r="I109" s="12">
        <f>$CE$8</f>
        <v>-1.4724884195147503E-2</v>
      </c>
      <c r="J109" s="12">
        <v>-2.2953961039523296E-2</v>
      </c>
      <c r="K109" s="58">
        <f t="shared" si="68"/>
        <v>65</v>
      </c>
      <c r="L109" s="55">
        <f t="shared" si="65"/>
        <v>0.16125</v>
      </c>
      <c r="M109" s="55">
        <f t="shared" si="66"/>
        <v>-0.98933349762203071</v>
      </c>
      <c r="S109" s="25"/>
      <c r="V109" s="61"/>
    </row>
    <row r="110" spans="1:22" x14ac:dyDescent="0.25">
      <c r="I110" s="12">
        <f>$CF$8</f>
        <v>1.1781538453630391E-2</v>
      </c>
      <c r="J110" s="12">
        <v>-2.268315516040631E-2</v>
      </c>
      <c r="K110" s="58">
        <f t="shared" si="68"/>
        <v>66</v>
      </c>
      <c r="L110" s="55">
        <f t="shared" ref="L110:L173" si="70" xml:space="preserve"> (K110-0.5)/COUNT($I$45:$I$444)</f>
        <v>0.16375000000000001</v>
      </c>
      <c r="M110" s="55">
        <f t="shared" ref="M110:M173" si="71">_xlfn.NORM.S.INV(L110)</f>
        <v>-0.97916188100529056</v>
      </c>
      <c r="S110" s="25"/>
      <c r="V110" s="61"/>
    </row>
    <row r="111" spans="1:22" x14ac:dyDescent="0.25">
      <c r="I111" s="12">
        <f>$CG$8</f>
        <v>-1.1853952077892638E-2</v>
      </c>
      <c r="J111" s="12">
        <v>-2.2555381559398402E-2</v>
      </c>
      <c r="K111" s="58">
        <f t="shared" ref="K111:K174" si="72">1+K110</f>
        <v>67</v>
      </c>
      <c r="L111" s="55">
        <f t="shared" si="70"/>
        <v>0.16625000000000001</v>
      </c>
      <c r="M111" s="55">
        <f t="shared" si="71"/>
        <v>-0.96909057455902581</v>
      </c>
      <c r="S111" s="25"/>
      <c r="V111" s="61"/>
    </row>
    <row r="112" spans="1:22" x14ac:dyDescent="0.25">
      <c r="I112" s="12">
        <f>$CH$8</f>
        <v>3.1594203730523684E-2</v>
      </c>
      <c r="J112" s="12">
        <v>-2.2378096544104498E-2</v>
      </c>
      <c r="K112" s="58">
        <f t="shared" si="72"/>
        <v>68</v>
      </c>
      <c r="L112" s="55">
        <f t="shared" si="70"/>
        <v>0.16875000000000001</v>
      </c>
      <c r="M112" s="55">
        <f t="shared" si="71"/>
        <v>-0.95911661722760222</v>
      </c>
      <c r="S112" s="25"/>
      <c r="V112" s="61"/>
    </row>
    <row r="113" spans="9:22" x14ac:dyDescent="0.25">
      <c r="I113" s="12">
        <f>$CI$8</f>
        <v>1.0033813468968589E-2</v>
      </c>
      <c r="J113" s="12">
        <v>-2.2121533715140362E-2</v>
      </c>
      <c r="K113" s="58">
        <f t="shared" si="72"/>
        <v>69</v>
      </c>
      <c r="L113" s="55">
        <f t="shared" si="70"/>
        <v>0.17125000000000001</v>
      </c>
      <c r="M113" s="55">
        <f t="shared" si="71"/>
        <v>-0.94923717157489562</v>
      </c>
      <c r="S113" s="25"/>
      <c r="V113" s="61"/>
    </row>
    <row r="114" spans="9:22" x14ac:dyDescent="0.25">
      <c r="I114" s="12">
        <f>$CJ$8</f>
        <v>-1.3814084246883462E-2</v>
      </c>
      <c r="J114" s="12">
        <v>-2.157734892735852E-2</v>
      </c>
      <c r="K114" s="58">
        <f t="shared" si="72"/>
        <v>70</v>
      </c>
      <c r="L114" s="55">
        <f t="shared" si="70"/>
        <v>0.17374999999999999</v>
      </c>
      <c r="M114" s="55">
        <f t="shared" si="71"/>
        <v>-0.93944951681777367</v>
      </c>
      <c r="S114" s="25"/>
      <c r="V114" s="61"/>
    </row>
    <row r="115" spans="9:22" x14ac:dyDescent="0.25">
      <c r="I115" s="12">
        <f>$CK$8</f>
        <v>-3.1890905080809162E-3</v>
      </c>
      <c r="J115" s="12">
        <v>-2.1468705619681616E-2</v>
      </c>
      <c r="K115" s="58">
        <f t="shared" si="72"/>
        <v>71</v>
      </c>
      <c r="L115" s="55">
        <f t="shared" si="70"/>
        <v>0.17624999999999999</v>
      </c>
      <c r="M115" s="55">
        <f t="shared" si="71"/>
        <v>-0.92975104234544648</v>
      </c>
      <c r="S115" s="25"/>
      <c r="V115" s="61"/>
    </row>
    <row r="116" spans="9:22" x14ac:dyDescent="0.25">
      <c r="I116" s="12">
        <f>$CL$8</f>
        <v>1.0544605685004482E-2</v>
      </c>
      <c r="J116" s="12">
        <v>-2.1223421150393218E-2</v>
      </c>
      <c r="K116" s="58">
        <f t="shared" si="72"/>
        <v>72</v>
      </c>
      <c r="L116" s="55">
        <f t="shared" si="70"/>
        <v>0.17874999999999999</v>
      </c>
      <c r="M116" s="55">
        <f t="shared" si="71"/>
        <v>-0.92013924168439898</v>
      </c>
      <c r="S116" s="25"/>
      <c r="V116" s="61"/>
    </row>
    <row r="117" spans="9:22" x14ac:dyDescent="0.25">
      <c r="I117" s="12">
        <f>$CM$8</f>
        <v>-6.6664409877870145E-3</v>
      </c>
      <c r="J117" s="12">
        <v>-2.0321875007056178E-2</v>
      </c>
      <c r="K117" s="58">
        <f t="shared" si="72"/>
        <v>73</v>
      </c>
      <c r="L117" s="55">
        <f t="shared" si="70"/>
        <v>0.18124999999999999</v>
      </c>
      <c r="M117" s="55">
        <f t="shared" si="71"/>
        <v>-0.91061170687246829</v>
      </c>
      <c r="S117" s="25"/>
      <c r="V117" s="61"/>
    </row>
    <row r="118" spans="9:22" x14ac:dyDescent="0.25">
      <c r="I118" s="12">
        <f>$CN$8</f>
        <v>-1.3799074492915953E-2</v>
      </c>
      <c r="J118" s="12">
        <v>-2.0262669876317752E-2</v>
      </c>
      <c r="K118" s="58">
        <f t="shared" si="72"/>
        <v>74</v>
      </c>
      <c r="L118" s="55">
        <f t="shared" si="70"/>
        <v>0.18375</v>
      </c>
      <c r="M118" s="55">
        <f t="shared" si="71"/>
        <v>-0.90116612320905976</v>
      </c>
      <c r="S118" s="25"/>
      <c r="V118" s="61"/>
    </row>
    <row r="119" spans="9:22" x14ac:dyDescent="0.25">
      <c r="I119" s="12">
        <f>$CO$8</f>
        <v>1.2709919602285957E-2</v>
      </c>
      <c r="J119" s="12">
        <v>-2.0188142065419745E-2</v>
      </c>
      <c r="K119" s="58">
        <f t="shared" si="72"/>
        <v>75</v>
      </c>
      <c r="L119" s="55">
        <f t="shared" si="70"/>
        <v>0.18625</v>
      </c>
      <c r="M119" s="55">
        <f t="shared" si="71"/>
        <v>-0.89180026435151916</v>
      </c>
      <c r="S119" s="25"/>
      <c r="V119" s="61"/>
    </row>
    <row r="120" spans="9:22" x14ac:dyDescent="0.25">
      <c r="I120" s="12">
        <f>$CP$8</f>
        <v>1.0761685466845528E-2</v>
      </c>
      <c r="J120" s="12">
        <v>-1.9780031065718795E-2</v>
      </c>
      <c r="K120" s="58">
        <f t="shared" si="72"/>
        <v>76</v>
      </c>
      <c r="L120" s="55">
        <f t="shared" si="70"/>
        <v>0.18875</v>
      </c>
      <c r="M120" s="55">
        <f t="shared" si="71"/>
        <v>-0.88251198773057415</v>
      </c>
      <c r="S120" s="25"/>
      <c r="V120" s="61"/>
    </row>
    <row r="121" spans="9:22" x14ac:dyDescent="0.25">
      <c r="I121" s="12">
        <f>$CQ$8</f>
        <v>-1.1593526823338696E-2</v>
      </c>
      <c r="J121" s="12">
        <v>-1.9721419770800441E-2</v>
      </c>
      <c r="K121" s="58">
        <f t="shared" si="72"/>
        <v>77</v>
      </c>
      <c r="L121" s="55">
        <f t="shared" si="70"/>
        <v>0.19125</v>
      </c>
      <c r="M121" s="55">
        <f t="shared" si="71"/>
        <v>-0.87329923026003609</v>
      </c>
      <c r="S121" s="25"/>
      <c r="V121" s="61"/>
    </row>
    <row r="122" spans="9:22" x14ac:dyDescent="0.25">
      <c r="I122" s="12">
        <f>$CR$8</f>
        <v>-1.0312513380774435E-2</v>
      </c>
      <c r="J122" s="12">
        <v>-1.9459671375090082E-2</v>
      </c>
      <c r="K122" s="58">
        <f t="shared" si="72"/>
        <v>78</v>
      </c>
      <c r="L122" s="55">
        <f t="shared" si="70"/>
        <v>0.19375000000000001</v>
      </c>
      <c r="M122" s="55">
        <f t="shared" si="71"/>
        <v>-0.86416000431830875</v>
      </c>
      <c r="S122" s="25"/>
      <c r="V122" s="61"/>
    </row>
    <row r="123" spans="9:22" x14ac:dyDescent="0.25">
      <c r="I123" s="12">
        <f>$CS$8</f>
        <v>-8.3398625165795881E-3</v>
      </c>
      <c r="J123" s="12">
        <v>-1.9443886413485156E-2</v>
      </c>
      <c r="K123" s="58">
        <f t="shared" si="72"/>
        <v>79</v>
      </c>
      <c r="L123" s="55">
        <f t="shared" si="70"/>
        <v>0.19625000000000001</v>
      </c>
      <c r="M123" s="55">
        <f t="shared" si="71"/>
        <v>-0.85509239398116055</v>
      </c>
      <c r="S123" s="25"/>
      <c r="V123" s="61"/>
    </row>
    <row r="124" spans="9:22" x14ac:dyDescent="0.25">
      <c r="I124" s="12">
        <f>$CT$8</f>
        <v>-3.2847986117272354E-2</v>
      </c>
      <c r="J124" s="12">
        <v>-1.8629711318738362E-2</v>
      </c>
      <c r="K124" s="58">
        <f t="shared" si="72"/>
        <v>80</v>
      </c>
      <c r="L124" s="55">
        <f t="shared" si="70"/>
        <v>0.19875000000000001</v>
      </c>
      <c r="M124" s="55">
        <f t="shared" si="71"/>
        <v>-0.84609455148706558</v>
      </c>
      <c r="S124" s="25"/>
      <c r="V124" s="61"/>
    </row>
    <row r="125" spans="9:22" x14ac:dyDescent="0.25">
      <c r="I125" s="12">
        <f>$CU$8</f>
        <v>-1.5382483866619445E-3</v>
      </c>
      <c r="J125" s="12">
        <v>-1.8395101067749886E-2</v>
      </c>
      <c r="K125" s="58">
        <f t="shared" si="72"/>
        <v>81</v>
      </c>
      <c r="L125" s="55">
        <f t="shared" si="70"/>
        <v>0.20125000000000001</v>
      </c>
      <c r="M125" s="55">
        <f t="shared" si="71"/>
        <v>-0.83716469391794601</v>
      </c>
      <c r="S125" s="25"/>
      <c r="V125" s="61"/>
    </row>
    <row r="126" spans="9:22" x14ac:dyDescent="0.25">
      <c r="I126" s="12">
        <f>$CV$8</f>
        <v>3.1588624222600448E-2</v>
      </c>
      <c r="J126" s="12">
        <v>-1.8302798877300575E-2</v>
      </c>
      <c r="K126" s="58">
        <f t="shared" si="72"/>
        <v>82</v>
      </c>
      <c r="L126" s="55">
        <f t="shared" si="70"/>
        <v>0.20374999999999999</v>
      </c>
      <c r="M126" s="55">
        <f t="shared" si="71"/>
        <v>-0.82830110007971913</v>
      </c>
      <c r="S126" s="25"/>
      <c r="V126" s="61"/>
    </row>
    <row r="127" spans="9:22" x14ac:dyDescent="0.25">
      <c r="I127" s="12">
        <f>$CW$8</f>
        <v>6.2814703237776826E-3</v>
      </c>
      <c r="J127" s="12">
        <v>-1.8237933976019027E-2</v>
      </c>
      <c r="K127" s="58">
        <f t="shared" si="72"/>
        <v>83</v>
      </c>
      <c r="L127" s="55">
        <f t="shared" si="70"/>
        <v>0.20624999999999999</v>
      </c>
      <c r="M127" s="55">
        <f t="shared" si="71"/>
        <v>-0.81950210756825348</v>
      </c>
      <c r="S127" s="25"/>
      <c r="V127" s="61"/>
    </row>
    <row r="128" spans="9:22" x14ac:dyDescent="0.25">
      <c r="I128" s="12">
        <f>$CX$8</f>
        <v>3.4078824559573562E-3</v>
      </c>
      <c r="J128" s="12">
        <v>-1.7564118882023028E-2</v>
      </c>
      <c r="K128" s="58">
        <f t="shared" si="72"/>
        <v>84</v>
      </c>
      <c r="L128" s="55">
        <f t="shared" si="70"/>
        <v>0.20874999999999999</v>
      </c>
      <c r="M128" s="55">
        <f t="shared" si="71"/>
        <v>-0.81076611000760868</v>
      </c>
      <c r="S128" s="25"/>
      <c r="V128" s="61"/>
    </row>
    <row r="129" spans="9:22" x14ac:dyDescent="0.25">
      <c r="I129" s="12">
        <f>$CY$8</f>
        <v>-2.9002695432590375E-2</v>
      </c>
      <c r="J129" s="12">
        <v>-1.7530907824876429E-2</v>
      </c>
      <c r="K129" s="58">
        <f t="shared" si="72"/>
        <v>85</v>
      </c>
      <c r="L129" s="55">
        <f t="shared" si="70"/>
        <v>0.21124999999999999</v>
      </c>
      <c r="M129" s="55">
        <f t="shared" si="71"/>
        <v>-0.80209155444847513</v>
      </c>
      <c r="V129" s="61"/>
    </row>
    <row r="130" spans="9:22" x14ac:dyDescent="0.25">
      <c r="I130" s="12">
        <f>$CZ$8</f>
        <v>1.2699201984168518E-2</v>
      </c>
      <c r="J130" s="12">
        <v>-1.7464923748890193E-2</v>
      </c>
      <c r="K130" s="58">
        <f t="shared" si="72"/>
        <v>86</v>
      </c>
      <c r="L130" s="55">
        <f t="shared" si="70"/>
        <v>0.21375</v>
      </c>
      <c r="M130" s="55">
        <f t="shared" si="71"/>
        <v>-0.79347693891572579</v>
      </c>
      <c r="S130" s="25"/>
    </row>
    <row r="131" spans="9:22" x14ac:dyDescent="0.25">
      <c r="I131" s="12">
        <f>$DA$8</f>
        <v>-2.5968376068454813E-3</v>
      </c>
      <c r="J131" s="12">
        <v>-1.7189745367839127E-2</v>
      </c>
      <c r="K131" s="58">
        <f t="shared" si="72"/>
        <v>87</v>
      </c>
      <c r="L131" s="55">
        <f t="shared" si="70"/>
        <v>0.21625</v>
      </c>
      <c r="M131" s="55">
        <f t="shared" si="71"/>
        <v>-0.78492081009485448</v>
      </c>
      <c r="S131" s="25"/>
    </row>
    <row r="132" spans="9:22" x14ac:dyDescent="0.25">
      <c r="I132" s="12">
        <f>$DB$8</f>
        <v>-1.0918097076817013E-2</v>
      </c>
      <c r="J132" s="12">
        <v>-1.7078414978324297E-2</v>
      </c>
      <c r="K132" s="58">
        <f t="shared" si="72"/>
        <v>88</v>
      </c>
      <c r="L132" s="55">
        <f t="shared" si="70"/>
        <v>0.21875</v>
      </c>
      <c r="M132" s="55">
        <f t="shared" si="71"/>
        <v>-0.77642176114792794</v>
      </c>
      <c r="S132" s="25"/>
    </row>
    <row r="133" spans="9:22" x14ac:dyDescent="0.25">
      <c r="I133" s="12">
        <f>$DC$8</f>
        <v>2.7246134378723808E-2</v>
      </c>
      <c r="J133" s="12">
        <v>-1.7073672384400496E-2</v>
      </c>
      <c r="K133" s="58">
        <f t="shared" si="72"/>
        <v>89</v>
      </c>
      <c r="L133" s="55">
        <f t="shared" si="70"/>
        <v>0.22125</v>
      </c>
      <c r="M133" s="55">
        <f t="shared" si="71"/>
        <v>-0.76797842965036622</v>
      </c>
      <c r="S133" s="25"/>
    </row>
    <row r="134" spans="9:22" x14ac:dyDescent="0.25">
      <c r="I134" s="12">
        <f>$DD$8</f>
        <v>2.8248973501676433E-2</v>
      </c>
      <c r="J134" s="12">
        <v>-1.6974896982689724E-2</v>
      </c>
      <c r="K134" s="58">
        <f t="shared" si="72"/>
        <v>90</v>
      </c>
      <c r="L134" s="55">
        <f t="shared" si="70"/>
        <v>0.22375</v>
      </c>
      <c r="M134" s="55">
        <f t="shared" si="71"/>
        <v>-0.75958949564056433</v>
      </c>
      <c r="S134" s="25"/>
    </row>
    <row r="135" spans="9:22" x14ac:dyDescent="0.25">
      <c r="I135" s="12">
        <f>$DE$8</f>
        <v>5.9527139796262674E-3</v>
      </c>
      <c r="J135" s="12">
        <v>-1.6570470879980537E-2</v>
      </c>
      <c r="K135" s="58">
        <f t="shared" si="72"/>
        <v>91</v>
      </c>
      <c r="L135" s="55">
        <f t="shared" si="70"/>
        <v>0.22625000000000001</v>
      </c>
      <c r="M135" s="55">
        <f t="shared" si="71"/>
        <v>-0.75125367977498048</v>
      </c>
      <c r="S135" s="25"/>
    </row>
    <row r="136" spans="9:22" x14ac:dyDescent="0.25">
      <c r="I136" s="12">
        <f>$DF$8</f>
        <v>-3.7606914785928147E-3</v>
      </c>
      <c r="J136" s="12">
        <v>-1.6535085366663704E-2</v>
      </c>
      <c r="K136" s="58">
        <f t="shared" si="72"/>
        <v>92</v>
      </c>
      <c r="L136" s="55">
        <f t="shared" si="70"/>
        <v>0.22875000000000001</v>
      </c>
      <c r="M136" s="55">
        <f t="shared" si="71"/>
        <v>-0.74296974158185325</v>
      </c>
      <c r="S136" s="25"/>
    </row>
    <row r="137" spans="9:22" x14ac:dyDescent="0.25">
      <c r="I137" s="12">
        <f>$DG$8</f>
        <v>-1.2546967588860758E-2</v>
      </c>
      <c r="J137" s="12">
        <v>-1.6534029058612454E-2</v>
      </c>
      <c r="K137" s="58">
        <f t="shared" si="72"/>
        <v>93</v>
      </c>
      <c r="L137" s="55">
        <f t="shared" si="70"/>
        <v>0.23125000000000001</v>
      </c>
      <c r="M137" s="55">
        <f t="shared" si="71"/>
        <v>-0.7347364778072546</v>
      </c>
      <c r="S137" s="25"/>
    </row>
    <row r="138" spans="9:22" x14ac:dyDescent="0.25">
      <c r="I138" s="12">
        <f>$DH$8</f>
        <v>3.6346581069097272E-2</v>
      </c>
      <c r="J138" s="12">
        <v>-1.6444118017277853E-2</v>
      </c>
      <c r="K138" s="58">
        <f t="shared" si="72"/>
        <v>94</v>
      </c>
      <c r="L138" s="55">
        <f t="shared" si="70"/>
        <v>0.23375000000000001</v>
      </c>
      <c r="M138" s="55">
        <f t="shared" si="71"/>
        <v>-0.7265527208476168</v>
      </c>
      <c r="S138" s="25"/>
    </row>
    <row r="139" spans="9:22" x14ac:dyDescent="0.25">
      <c r="I139" s="12">
        <f>$DI$8</f>
        <v>2.7713598890358737E-2</v>
      </c>
      <c r="J139" s="12">
        <v>-1.5922370414466203E-2</v>
      </c>
      <c r="K139" s="58">
        <f t="shared" si="72"/>
        <v>95</v>
      </c>
      <c r="L139" s="55">
        <f t="shared" si="70"/>
        <v>0.23624999999999999</v>
      </c>
      <c r="M139" s="55">
        <f t="shared" si="71"/>
        <v>-0.71841733726332313</v>
      </c>
      <c r="S139" s="25"/>
    </row>
    <row r="140" spans="9:22" x14ac:dyDescent="0.25">
      <c r="I140" s="12">
        <f>$DJ$8</f>
        <v>-9.9255094568191371E-3</v>
      </c>
      <c r="J140" s="12">
        <v>-1.5879953949788472E-2</v>
      </c>
      <c r="K140" s="58">
        <f t="shared" si="72"/>
        <v>96</v>
      </c>
      <c r="L140" s="55">
        <f t="shared" si="70"/>
        <v>0.23874999999999999</v>
      </c>
      <c r="M140" s="55">
        <f t="shared" si="71"/>
        <v>-0.71032922636833373</v>
      </c>
      <c r="S140" s="25"/>
    </row>
    <row r="141" spans="9:22" x14ac:dyDescent="0.25">
      <c r="I141" s="12">
        <f>$DK$8</f>
        <v>1.1359738813752296E-2</v>
      </c>
      <c r="J141" s="12">
        <v>-1.5584110273718199E-2</v>
      </c>
      <c r="K141" s="58">
        <f t="shared" si="72"/>
        <v>97</v>
      </c>
      <c r="L141" s="55">
        <f t="shared" si="70"/>
        <v>0.24124999999999999</v>
      </c>
      <c r="M141" s="55">
        <f t="shared" si="71"/>
        <v>-0.70228731889119633</v>
      </c>
      <c r="S141" s="25"/>
    </row>
    <row r="142" spans="9:22" x14ac:dyDescent="0.25">
      <c r="I142" s="12">
        <f>$DL$8</f>
        <v>-7.0398303868692835E-3</v>
      </c>
      <c r="J142" s="12">
        <v>-1.5401731137134167E-2</v>
      </c>
      <c r="K142" s="58">
        <f t="shared" si="72"/>
        <v>98</v>
      </c>
      <c r="L142" s="55">
        <f t="shared" si="70"/>
        <v>0.24374999999999999</v>
      </c>
      <c r="M142" s="55">
        <f t="shared" si="71"/>
        <v>-0.69429057570308306</v>
      </c>
      <c r="S142" s="25"/>
    </row>
    <row r="143" spans="9:22" x14ac:dyDescent="0.25">
      <c r="I143" s="12">
        <f>$DM$8</f>
        <v>-1.0471641021305267E-2</v>
      </c>
      <c r="J143" s="12">
        <v>-1.5385515684935402E-2</v>
      </c>
      <c r="K143" s="58">
        <f t="shared" si="72"/>
        <v>99</v>
      </c>
      <c r="L143" s="55">
        <f t="shared" si="70"/>
        <v>0.24625</v>
      </c>
      <c r="M143" s="55">
        <f t="shared" si="71"/>
        <v>-0.68633798660885514</v>
      </c>
      <c r="S143" s="25"/>
    </row>
    <row r="144" spans="9:22" x14ac:dyDescent="0.25">
      <c r="I144" s="12">
        <f>$DN$8</f>
        <v>-3.309694379009942E-2</v>
      </c>
      <c r="J144" s="12">
        <v>-1.5379332115705635E-2</v>
      </c>
      <c r="K144" s="58">
        <f t="shared" si="72"/>
        <v>100</v>
      </c>
      <c r="L144" s="55">
        <f t="shared" si="70"/>
        <v>0.24875</v>
      </c>
      <c r="M144" s="55">
        <f t="shared" si="71"/>
        <v>-0.67842856919737593</v>
      </c>
      <c r="S144" s="25"/>
    </row>
    <row r="145" spans="9:19" x14ac:dyDescent="0.25">
      <c r="I145" s="12">
        <f>$BQ$9</f>
        <v>-3.2972415684647816E-2</v>
      </c>
      <c r="J145" s="12">
        <v>-1.5160430997278818E-2</v>
      </c>
      <c r="K145" s="58">
        <f t="shared" si="72"/>
        <v>101</v>
      </c>
      <c r="L145" s="55">
        <f t="shared" si="70"/>
        <v>0.25124999999999997</v>
      </c>
      <c r="M145" s="55">
        <f t="shared" si="71"/>
        <v>-0.67056136774760744</v>
      </c>
      <c r="S145" s="25"/>
    </row>
    <row r="146" spans="9:19" x14ac:dyDescent="0.25">
      <c r="I146" s="12">
        <f>$BR$9</f>
        <v>8.0285531690260648E-4</v>
      </c>
      <c r="J146" s="12">
        <v>-1.5069492204053514E-2</v>
      </c>
      <c r="K146" s="58">
        <f t="shared" si="72"/>
        <v>102</v>
      </c>
      <c r="L146" s="55">
        <f t="shared" si="70"/>
        <v>0.25374999999999998</v>
      </c>
      <c r="M146" s="55">
        <f t="shared" si="71"/>
        <v>-0.66273545218721874</v>
      </c>
      <c r="S146" s="25"/>
    </row>
    <row r="147" spans="9:19" x14ac:dyDescent="0.25">
      <c r="I147" s="12">
        <f>$BS$9</f>
        <v>2.9677384727166967E-4</v>
      </c>
      <c r="J147" s="12">
        <v>-1.4844799700637346E-2</v>
      </c>
      <c r="K147" s="58">
        <f t="shared" si="72"/>
        <v>103</v>
      </c>
      <c r="L147" s="55">
        <f t="shared" si="70"/>
        <v>0.25624999999999998</v>
      </c>
      <c r="M147" s="55">
        <f t="shared" si="71"/>
        <v>-0.65494991710068595</v>
      </c>
      <c r="S147" s="25"/>
    </row>
    <row r="148" spans="9:19" x14ac:dyDescent="0.25">
      <c r="I148" s="12">
        <f>$BT$9</f>
        <v>7.2998694958663846E-2</v>
      </c>
      <c r="J148" s="12">
        <v>-1.4785540182526535E-2</v>
      </c>
      <c r="K148" s="58">
        <f t="shared" si="72"/>
        <v>104</v>
      </c>
      <c r="L148" s="55">
        <f t="shared" si="70"/>
        <v>0.25874999999999998</v>
      </c>
      <c r="M148" s="55">
        <f t="shared" si="71"/>
        <v>-0.64720388078404256</v>
      </c>
      <c r="S148" s="25"/>
    </row>
    <row r="149" spans="9:19" x14ac:dyDescent="0.25">
      <c r="I149" s="12">
        <f>$BU$9</f>
        <v>-1.5401731137134167E-2</v>
      </c>
      <c r="J149" s="12">
        <v>-1.4724884195147503E-2</v>
      </c>
      <c r="K149" s="58">
        <f t="shared" si="72"/>
        <v>105</v>
      </c>
      <c r="L149" s="55">
        <f t="shared" si="70"/>
        <v>0.26124999999999998</v>
      </c>
      <c r="M149" s="55">
        <f t="shared" si="71"/>
        <v>-0.63949648434364104</v>
      </c>
      <c r="S149" s="25"/>
    </row>
    <row r="150" spans="9:19" x14ac:dyDescent="0.25">
      <c r="I150" s="12">
        <f>$BV$9</f>
        <v>2.5577665031380814E-2</v>
      </c>
      <c r="J150" s="12">
        <v>-1.4643334621798232E-2</v>
      </c>
      <c r="K150" s="58">
        <f t="shared" si="72"/>
        <v>106</v>
      </c>
      <c r="L150" s="55">
        <f t="shared" si="70"/>
        <v>0.26374999999999998</v>
      </c>
      <c r="M150" s="55">
        <f t="shared" si="71"/>
        <v>-0.63182689083645727</v>
      </c>
      <c r="S150" s="25"/>
    </row>
    <row r="151" spans="9:19" x14ac:dyDescent="0.25">
      <c r="I151" s="12">
        <f>$BW$9</f>
        <v>-8.3357783080104664E-3</v>
      </c>
      <c r="J151" s="12">
        <v>-1.463573633053894E-2</v>
      </c>
      <c r="K151" s="58">
        <f t="shared" si="72"/>
        <v>107</v>
      </c>
      <c r="L151" s="55">
        <f t="shared" si="70"/>
        <v>0.26624999999999999</v>
      </c>
      <c r="M151" s="55">
        <f t="shared" si="71"/>
        <v>-0.62419428444962388</v>
      </c>
      <c r="S151" s="25"/>
    </row>
    <row r="152" spans="9:19" x14ac:dyDescent="0.25">
      <c r="I152" s="12">
        <f>$BX$9</f>
        <v>1.1223165438458471E-2</v>
      </c>
      <c r="J152" s="12">
        <v>-1.4322837547913636E-2</v>
      </c>
      <c r="K152" s="58">
        <f t="shared" si="72"/>
        <v>108</v>
      </c>
      <c r="L152" s="55">
        <f t="shared" si="70"/>
        <v>0.26874999999999999</v>
      </c>
      <c r="M152" s="55">
        <f t="shared" si="71"/>
        <v>-0.61659786971703046</v>
      </c>
      <c r="S152" s="25"/>
    </row>
    <row r="153" spans="9:19" x14ac:dyDescent="0.25">
      <c r="I153" s="12">
        <f>$BY$9</f>
        <v>-6.6874102531597757E-3</v>
      </c>
      <c r="J153" s="12">
        <v>-1.4216073492849812E-2</v>
      </c>
      <c r="K153" s="58">
        <f t="shared" si="72"/>
        <v>109</v>
      </c>
      <c r="L153" s="55">
        <f t="shared" si="70"/>
        <v>0.27124999999999999</v>
      </c>
      <c r="M153" s="55">
        <f t="shared" si="71"/>
        <v>-0.60903687077096924</v>
      </c>
      <c r="S153" s="25"/>
    </row>
    <row r="154" spans="9:19" x14ac:dyDescent="0.25">
      <c r="I154" s="12">
        <f>$BZ$9</f>
        <v>2.9888112624888663E-2</v>
      </c>
      <c r="J154" s="12">
        <v>-1.4153836612595949E-2</v>
      </c>
      <c r="K154" s="58">
        <f t="shared" si="72"/>
        <v>110</v>
      </c>
      <c r="L154" s="55">
        <f t="shared" si="70"/>
        <v>0.27374999999999999</v>
      </c>
      <c r="M154" s="55">
        <f t="shared" si="71"/>
        <v>-0.60151053062692961</v>
      </c>
      <c r="S154" s="25"/>
    </row>
    <row r="155" spans="9:19" x14ac:dyDescent="0.25">
      <c r="I155" s="12">
        <f>$CA$9</f>
        <v>-1.7530907824876429E-2</v>
      </c>
      <c r="J155" s="12">
        <v>-1.3983266927619198E-2</v>
      </c>
      <c r="K155" s="58">
        <f t="shared" si="72"/>
        <v>111</v>
      </c>
      <c r="L155" s="55">
        <f t="shared" si="70"/>
        <v>0.27625</v>
      </c>
      <c r="M155" s="55">
        <f t="shared" si="71"/>
        <v>-0.59401811049976094</v>
      </c>
      <c r="S155" s="25"/>
    </row>
    <row r="156" spans="9:19" x14ac:dyDescent="0.25">
      <c r="I156" s="12">
        <f>$CB$9</f>
        <v>-2.1223421150393218E-2</v>
      </c>
      <c r="J156" s="12">
        <v>-1.3978993383404248E-2</v>
      </c>
      <c r="K156" s="58">
        <f t="shared" si="72"/>
        <v>112</v>
      </c>
      <c r="L156" s="55">
        <f t="shared" si="70"/>
        <v>0.27875</v>
      </c>
      <c r="M156" s="55">
        <f t="shared" si="71"/>
        <v>-0.58655888914953658</v>
      </c>
      <c r="S156" s="25"/>
    </row>
    <row r="157" spans="9:19" x14ac:dyDescent="0.25">
      <c r="I157" s="12">
        <f>$CC$9</f>
        <v>-1.5160430997278818E-2</v>
      </c>
      <c r="J157" s="12">
        <v>-1.3814084246883462E-2</v>
      </c>
      <c r="K157" s="58">
        <f t="shared" si="72"/>
        <v>113</v>
      </c>
      <c r="L157" s="55">
        <f t="shared" si="70"/>
        <v>0.28125</v>
      </c>
      <c r="M157" s="55">
        <f t="shared" si="71"/>
        <v>-0.57913216225555586</v>
      </c>
      <c r="S157" s="25"/>
    </row>
    <row r="158" spans="9:19" x14ac:dyDescent="0.25">
      <c r="I158" s="12">
        <f>$CD$9</f>
        <v>1.2401784070737776E-2</v>
      </c>
      <c r="J158" s="12">
        <v>-1.3799074492915953E-2</v>
      </c>
      <c r="K158" s="58">
        <f t="shared" si="72"/>
        <v>114</v>
      </c>
      <c r="L158" s="55">
        <f t="shared" si="70"/>
        <v>0.28375</v>
      </c>
      <c r="M158" s="55">
        <f t="shared" si="71"/>
        <v>-0.57173724181701324</v>
      </c>
      <c r="S158" s="25"/>
    </row>
    <row r="159" spans="9:19" x14ac:dyDescent="0.25">
      <c r="I159" s="12">
        <f>$CE$9</f>
        <v>-1.8237933976019027E-2</v>
      </c>
      <c r="J159" s="12">
        <v>-1.3683884276272096E-2</v>
      </c>
      <c r="K159" s="58">
        <f t="shared" si="72"/>
        <v>115</v>
      </c>
      <c r="L159" s="55">
        <f t="shared" si="70"/>
        <v>0.28625</v>
      </c>
      <c r="M159" s="55">
        <f t="shared" si="71"/>
        <v>-0.56437345557894714</v>
      </c>
      <c r="S159" s="25"/>
    </row>
    <row r="160" spans="9:19" x14ac:dyDescent="0.25">
      <c r="I160" s="12">
        <f>$CF$9</f>
        <v>2.8230902698489713E-2</v>
      </c>
      <c r="J160" s="12">
        <v>-1.3474565395334093E-2</v>
      </c>
      <c r="K160" s="58">
        <f t="shared" si="72"/>
        <v>116</v>
      </c>
      <c r="L160" s="55">
        <f t="shared" si="70"/>
        <v>0.28875000000000001</v>
      </c>
      <c r="M160" s="55">
        <f t="shared" si="71"/>
        <v>-0.55704014648217959</v>
      </c>
      <c r="S160" s="25"/>
    </row>
    <row r="161" spans="9:19" x14ac:dyDescent="0.25">
      <c r="I161" s="12">
        <f>$CG$9</f>
        <v>-1.2556310907599899E-2</v>
      </c>
      <c r="J161" s="12">
        <v>-1.345051255273777E-2</v>
      </c>
      <c r="K161" s="58">
        <f t="shared" si="72"/>
        <v>117</v>
      </c>
      <c r="L161" s="55">
        <f t="shared" si="70"/>
        <v>0.29125000000000001</v>
      </c>
      <c r="M161" s="55">
        <f t="shared" si="71"/>
        <v>-0.54973667213601451</v>
      </c>
      <c r="S161" s="25"/>
    </row>
    <row r="162" spans="9:19" x14ac:dyDescent="0.25">
      <c r="I162" s="12">
        <f>$CH$9</f>
        <v>2.6604997742211589E-2</v>
      </c>
      <c r="J162" s="12">
        <v>-1.3434712554817541E-2</v>
      </c>
      <c r="K162" s="58">
        <f t="shared" si="72"/>
        <v>118</v>
      </c>
      <c r="L162" s="55">
        <f t="shared" si="70"/>
        <v>0.29375000000000001</v>
      </c>
      <c r="M162" s="55">
        <f t="shared" si="71"/>
        <v>-0.54246240431254955</v>
      </c>
      <c r="S162" s="25"/>
    </row>
    <row r="163" spans="9:19" x14ac:dyDescent="0.25">
      <c r="I163" s="12">
        <f>$CI$9</f>
        <v>3.3456605368539449E-2</v>
      </c>
      <c r="J163" s="12">
        <v>-1.3157597008532473E-2</v>
      </c>
      <c r="K163" s="58">
        <f t="shared" si="72"/>
        <v>119</v>
      </c>
      <c r="L163" s="55">
        <f t="shared" si="70"/>
        <v>0.29625000000000001</v>
      </c>
      <c r="M163" s="55">
        <f t="shared" si="71"/>
        <v>-0.53521672846151769</v>
      </c>
      <c r="S163" s="25"/>
    </row>
    <row r="164" spans="9:19" x14ac:dyDescent="0.25">
      <c r="I164" s="12">
        <f>$CJ$9</f>
        <v>-1.5922370414466203E-2</v>
      </c>
      <c r="J164" s="12">
        <v>-1.3152228647550945E-2</v>
      </c>
      <c r="K164" s="58">
        <f t="shared" si="72"/>
        <v>120</v>
      </c>
      <c r="L164" s="55">
        <f t="shared" si="70"/>
        <v>0.29875000000000002</v>
      </c>
      <c r="M164" s="55">
        <f t="shared" si="71"/>
        <v>-0.52799904324463476</v>
      </c>
      <c r="S164" s="25"/>
    </row>
    <row r="165" spans="9:19" x14ac:dyDescent="0.25">
      <c r="I165" s="12">
        <f>$CK$9</f>
        <v>-5.6981548493160172E-3</v>
      </c>
      <c r="J165" s="12">
        <v>-1.2921505630102637E-2</v>
      </c>
      <c r="K165" s="58">
        <f t="shared" si="72"/>
        <v>121</v>
      </c>
      <c r="L165" s="55">
        <f t="shared" si="70"/>
        <v>0.30125000000000002</v>
      </c>
      <c r="M165" s="55">
        <f t="shared" si="71"/>
        <v>-0.5208087600884912</v>
      </c>
      <c r="S165" s="25"/>
    </row>
    <row r="166" spans="9:19" x14ac:dyDescent="0.25">
      <c r="I166" s="12">
        <f>$CL$9</f>
        <v>-4.1280706129083189E-3</v>
      </c>
      <c r="J166" s="12">
        <v>-1.269429052070592E-2</v>
      </c>
      <c r="K166" s="58">
        <f t="shared" si="72"/>
        <v>122</v>
      </c>
      <c r="L166" s="55">
        <f t="shared" si="70"/>
        <v>0.30375000000000002</v>
      </c>
      <c r="M166" s="55">
        <f t="shared" si="71"/>
        <v>-0.51364530275508125</v>
      </c>
      <c r="S166" s="25"/>
    </row>
    <row r="167" spans="9:19" x14ac:dyDescent="0.25">
      <c r="I167" s="12">
        <f>$CM$9</f>
        <v>-7.8503797907341077E-3</v>
      </c>
      <c r="J167" s="12">
        <v>-1.2556310907599899E-2</v>
      </c>
      <c r="K167" s="58">
        <f t="shared" si="72"/>
        <v>123</v>
      </c>
      <c r="L167" s="55">
        <f t="shared" si="70"/>
        <v>0.30625000000000002</v>
      </c>
      <c r="M167" s="55">
        <f t="shared" si="71"/>
        <v>-0.50650810692911141</v>
      </c>
      <c r="S167" s="25"/>
    </row>
    <row r="168" spans="9:19" x14ac:dyDescent="0.25">
      <c r="I168" s="12">
        <f>$CN$9</f>
        <v>7.9654297520859174E-4</v>
      </c>
      <c r="J168" s="12">
        <v>-1.2546967588860758E-2</v>
      </c>
      <c r="K168" s="58">
        <f t="shared" si="72"/>
        <v>124</v>
      </c>
      <c r="L168" s="55">
        <f t="shared" si="70"/>
        <v>0.30875000000000002</v>
      </c>
      <c r="M168" s="55">
        <f t="shared" si="71"/>
        <v>-0.49939661982127787</v>
      </c>
      <c r="S168" s="25"/>
    </row>
    <row r="169" spans="9:19" x14ac:dyDescent="0.25">
      <c r="I169" s="12">
        <f>$CO$9</f>
        <v>-2.8505357283516997E-3</v>
      </c>
      <c r="J169" s="12">
        <v>-1.2268777421850841E-2</v>
      </c>
      <c r="K169" s="58">
        <f t="shared" si="72"/>
        <v>125</v>
      </c>
      <c r="L169" s="55">
        <f t="shared" si="70"/>
        <v>0.31125000000000003</v>
      </c>
      <c r="M169" s="55">
        <f t="shared" si="71"/>
        <v>-0.49231029978674884</v>
      </c>
      <c r="S169" s="25"/>
    </row>
    <row r="170" spans="9:19" x14ac:dyDescent="0.25">
      <c r="I170" s="12">
        <f>$CP$9</f>
        <v>3.5835354750872961E-2</v>
      </c>
      <c r="J170" s="12">
        <v>-1.2069829165471724E-2</v>
      </c>
      <c r="K170" s="58">
        <f t="shared" si="72"/>
        <v>126</v>
      </c>
      <c r="L170" s="55">
        <f t="shared" si="70"/>
        <v>0.31374999999999997</v>
      </c>
      <c r="M170" s="55">
        <f t="shared" si="71"/>
        <v>-0.4852486159581304</v>
      </c>
      <c r="S170" s="25"/>
    </row>
    <row r="171" spans="9:19" x14ac:dyDescent="0.25">
      <c r="I171" s="12">
        <f>$CQ$9</f>
        <v>3.350123360717161E-3</v>
      </c>
      <c r="J171" s="12">
        <v>-1.1853952077892638E-2</v>
      </c>
      <c r="K171" s="58">
        <f t="shared" si="72"/>
        <v>127</v>
      </c>
      <c r="L171" s="55">
        <f t="shared" si="70"/>
        <v>0.31624999999999998</v>
      </c>
      <c r="M171" s="55">
        <f t="shared" si="71"/>
        <v>-0.47821104789222835</v>
      </c>
      <c r="S171" s="25"/>
    </row>
    <row r="172" spans="9:19" x14ac:dyDescent="0.25">
      <c r="I172" s="12">
        <f>$CR$9</f>
        <v>-5.9450405494812619E-2</v>
      </c>
      <c r="J172" s="12">
        <v>-1.1845738797307881E-2</v>
      </c>
      <c r="K172" s="58">
        <f t="shared" si="72"/>
        <v>128</v>
      </c>
      <c r="L172" s="55">
        <f t="shared" si="70"/>
        <v>0.31874999999999998</v>
      </c>
      <c r="M172" s="55">
        <f t="shared" si="71"/>
        <v>-0.47119708522996556</v>
      </c>
      <c r="S172" s="25"/>
    </row>
    <row r="173" spans="9:19" x14ac:dyDescent="0.25">
      <c r="I173" s="12">
        <f>$CS$9</f>
        <v>-2.8103660996185775E-2</v>
      </c>
      <c r="J173" s="12">
        <v>-1.1672526702860786E-2</v>
      </c>
      <c r="K173" s="58">
        <f t="shared" si="72"/>
        <v>129</v>
      </c>
      <c r="L173" s="55">
        <f t="shared" si="70"/>
        <v>0.32124999999999998</v>
      </c>
      <c r="M173" s="55">
        <f t="shared" si="71"/>
        <v>-0.46420622736883604</v>
      </c>
      <c r="S173" s="25"/>
    </row>
    <row r="174" spans="9:19" x14ac:dyDescent="0.25">
      <c r="I174" s="12">
        <f>$CT$9</f>
        <v>-1.6535085366663704E-2</v>
      </c>
      <c r="J174" s="12">
        <v>-1.1593526823338696E-2</v>
      </c>
      <c r="K174" s="58">
        <f t="shared" si="72"/>
        <v>130</v>
      </c>
      <c r="L174" s="55">
        <f t="shared" ref="L174:L237" si="73" xml:space="preserve"> (K174-0.5)/COUNT($I$45:$I$444)</f>
        <v>0.32374999999999998</v>
      </c>
      <c r="M174" s="55">
        <f t="shared" ref="M174:M237" si="74">_xlfn.NORM.S.INV(L174)</f>
        <v>-0.45723798314731923</v>
      </c>
      <c r="S174" s="25"/>
    </row>
    <row r="175" spans="9:19" x14ac:dyDescent="0.25">
      <c r="I175" s="12">
        <f>$CU$9</f>
        <v>-2.796409471237582E-2</v>
      </c>
      <c r="J175" s="12">
        <v>-1.1428516769609098E-2</v>
      </c>
      <c r="K175" s="58">
        <f t="shared" ref="K175:K238" si="75">1+K174</f>
        <v>131</v>
      </c>
      <c r="L175" s="55">
        <f t="shared" si="73"/>
        <v>0.32624999999999998</v>
      </c>
      <c r="M175" s="55">
        <f t="shared" si="74"/>
        <v>-0.45029187054070757</v>
      </c>
      <c r="S175" s="25"/>
    </row>
    <row r="176" spans="9:19" x14ac:dyDescent="0.25">
      <c r="I176" s="12">
        <f>$CV$9</f>
        <v>3.6985522644919389E-2</v>
      </c>
      <c r="J176" s="12">
        <v>-1.1380570837659976E-2</v>
      </c>
      <c r="K176" s="58">
        <f t="shared" si="75"/>
        <v>132</v>
      </c>
      <c r="L176" s="55">
        <f t="shared" si="73"/>
        <v>0.32874999999999999</v>
      </c>
      <c r="M176" s="55">
        <f t="shared" si="74"/>
        <v>-0.44336741636782018</v>
      </c>
      <c r="S176" s="25"/>
    </row>
    <row r="177" spans="9:19" x14ac:dyDescent="0.25">
      <c r="I177" s="12">
        <f>$CW$9</f>
        <v>-2.2378096544104498E-2</v>
      </c>
      <c r="J177" s="12">
        <v>-1.0918097076817013E-2</v>
      </c>
      <c r="K177" s="58">
        <f t="shared" si="75"/>
        <v>133</v>
      </c>
      <c r="L177" s="55">
        <f t="shared" si="73"/>
        <v>0.33124999999999999</v>
      </c>
      <c r="M177" s="55">
        <f t="shared" si="74"/>
        <v>-0.43646415600811633</v>
      </c>
      <c r="S177" s="25"/>
    </row>
    <row r="178" spans="9:19" x14ac:dyDescent="0.25">
      <c r="I178" s="12">
        <f>$CX$9</f>
        <v>3.1739434600332128E-2</v>
      </c>
      <c r="J178" s="12">
        <v>-1.0890577059282425E-2</v>
      </c>
      <c r="K178" s="58">
        <f t="shared" si="75"/>
        <v>134</v>
      </c>
      <c r="L178" s="55">
        <f t="shared" si="73"/>
        <v>0.33374999999999999</v>
      </c>
      <c r="M178" s="55">
        <f t="shared" si="74"/>
        <v>-0.42958163312873388</v>
      </c>
      <c r="S178" s="25"/>
    </row>
    <row r="179" spans="9:19" x14ac:dyDescent="0.25">
      <c r="I179" s="12">
        <f>$CY$9</f>
        <v>7.0552273142767685E-3</v>
      </c>
      <c r="J179" s="12">
        <v>-1.0712640447438027E-2</v>
      </c>
      <c r="K179" s="58">
        <f t="shared" si="75"/>
        <v>135</v>
      </c>
      <c r="L179" s="55">
        <f t="shared" si="73"/>
        <v>0.33624999999999999</v>
      </c>
      <c r="M179" s="55">
        <f t="shared" si="74"/>
        <v>-0.42271939942101233</v>
      </c>
    </row>
    <row r="180" spans="9:19" x14ac:dyDescent="0.25">
      <c r="I180" s="12">
        <f>$CZ$9</f>
        <v>-2.7163534000962386E-4</v>
      </c>
      <c r="J180" s="12">
        <v>-1.0520825636966435E-2</v>
      </c>
      <c r="K180" s="58">
        <f t="shared" si="75"/>
        <v>136</v>
      </c>
      <c r="L180" s="55">
        <f t="shared" si="73"/>
        <v>0.33875</v>
      </c>
      <c r="M180" s="55">
        <f t="shared" si="74"/>
        <v>-0.41587701434607655</v>
      </c>
      <c r="S180" s="25"/>
    </row>
    <row r="181" spans="9:19" x14ac:dyDescent="0.25">
      <c r="I181" s="12">
        <f>$DA$9</f>
        <v>3.448470810878268E-2</v>
      </c>
      <c r="J181" s="12">
        <v>-1.048208823737351E-2</v>
      </c>
      <c r="K181" s="58">
        <f t="shared" si="75"/>
        <v>137</v>
      </c>
      <c r="L181" s="55">
        <f t="shared" si="73"/>
        <v>0.34125</v>
      </c>
      <c r="M181" s="55">
        <f t="shared" si="74"/>
        <v>-0.40905404488907982</v>
      </c>
      <c r="S181" s="25"/>
    </row>
    <row r="182" spans="9:19" x14ac:dyDescent="0.25">
      <c r="I182" s="12">
        <f>$DB$9</f>
        <v>-1.7073672384400496E-2</v>
      </c>
      <c r="J182" s="12">
        <v>-1.0471641021305267E-2</v>
      </c>
      <c r="K182" s="58">
        <f t="shared" si="75"/>
        <v>138</v>
      </c>
      <c r="L182" s="55">
        <f t="shared" si="73"/>
        <v>0.34375</v>
      </c>
      <c r="M182" s="55">
        <f t="shared" si="74"/>
        <v>-0.40225006532172536</v>
      </c>
      <c r="S182" s="25"/>
    </row>
    <row r="183" spans="9:19" x14ac:dyDescent="0.25">
      <c r="I183" s="12">
        <f>$DC$9</f>
        <v>-1.1008381366994779E-3</v>
      </c>
      <c r="J183" s="12">
        <v>-1.0312513380774435E-2</v>
      </c>
      <c r="K183" s="58">
        <f t="shared" si="75"/>
        <v>139</v>
      </c>
      <c r="L183" s="55">
        <f t="shared" si="73"/>
        <v>0.34625</v>
      </c>
      <c r="M183" s="55">
        <f t="shared" si="74"/>
        <v>-0.39546465697270444</v>
      </c>
      <c r="S183" s="25"/>
    </row>
    <row r="184" spans="9:19" x14ac:dyDescent="0.25">
      <c r="I184" s="12">
        <f>$DD$9</f>
        <v>-1.0520825636966435E-2</v>
      </c>
      <c r="J184" s="12">
        <v>-1.0254985006844297E-2</v>
      </c>
      <c r="K184" s="58">
        <f t="shared" si="75"/>
        <v>140</v>
      </c>
      <c r="L184" s="55">
        <f t="shared" si="73"/>
        <v>0.34875</v>
      </c>
      <c r="M184" s="55">
        <f t="shared" si="74"/>
        <v>-0.38869740800570463</v>
      </c>
      <c r="S184" s="25"/>
    </row>
    <row r="185" spans="9:19" x14ac:dyDescent="0.25">
      <c r="I185" s="12">
        <f>$DE$9</f>
        <v>4.2968333323130103E-3</v>
      </c>
      <c r="J185" s="12">
        <v>-1.0234157003497391E-2</v>
      </c>
      <c r="K185" s="58">
        <f t="shared" si="75"/>
        <v>141</v>
      </c>
      <c r="L185" s="55">
        <f t="shared" si="73"/>
        <v>0.35125000000000001</v>
      </c>
      <c r="M185" s="55">
        <f t="shared" si="74"/>
        <v>-0.3819479132046617</v>
      </c>
      <c r="S185" s="25"/>
    </row>
    <row r="186" spans="9:19" x14ac:dyDescent="0.25">
      <c r="I186" s="12">
        <f>$DF$9</f>
        <v>1.4435878689877946E-4</v>
      </c>
      <c r="J186" s="12">
        <v>-1.0132340949077445E-2</v>
      </c>
      <c r="K186" s="58">
        <f t="shared" si="75"/>
        <v>142</v>
      </c>
      <c r="L186" s="55">
        <f t="shared" si="73"/>
        <v>0.35375000000000001</v>
      </c>
      <c r="M186" s="55">
        <f t="shared" si="74"/>
        <v>-0.37521577376594184</v>
      </c>
      <c r="S186" s="25"/>
    </row>
    <row r="187" spans="9:19" x14ac:dyDescent="0.25">
      <c r="I187" s="12">
        <f>$DG$9</f>
        <v>-1.6444118017277853E-2</v>
      </c>
      <c r="J187" s="12">
        <v>-9.9255094568191371E-3</v>
      </c>
      <c r="K187" s="58">
        <f t="shared" si="75"/>
        <v>143</v>
      </c>
      <c r="L187" s="55">
        <f t="shared" si="73"/>
        <v>0.35625000000000001</v>
      </c>
      <c r="M187" s="55">
        <f t="shared" si="74"/>
        <v>-0.36850059709715677</v>
      </c>
      <c r="S187" s="25"/>
    </row>
    <row r="188" spans="9:19" x14ac:dyDescent="0.25">
      <c r="I188" s="12">
        <f>$DH$9</f>
        <v>7.2616400234561951E-3</v>
      </c>
      <c r="J188" s="12">
        <v>-9.8458341268747862E-3</v>
      </c>
      <c r="K188" s="58">
        <f t="shared" si="75"/>
        <v>144</v>
      </c>
      <c r="L188" s="55">
        <f t="shared" si="73"/>
        <v>0.35875000000000001</v>
      </c>
      <c r="M188" s="55">
        <f t="shared" si="74"/>
        <v>-0.36180199662232804</v>
      </c>
      <c r="S188" s="25"/>
    </row>
    <row r="189" spans="9:19" x14ac:dyDescent="0.25">
      <c r="I189" s="12">
        <f>$DI$9</f>
        <v>1.473033541292601E-2</v>
      </c>
      <c r="J189" s="12">
        <v>-9.5688687935426842E-3</v>
      </c>
      <c r="K189" s="58">
        <f t="shared" si="75"/>
        <v>145</v>
      </c>
      <c r="L189" s="55">
        <f t="shared" si="73"/>
        <v>0.36125000000000002</v>
      </c>
      <c r="M189" s="55">
        <f t="shared" si="74"/>
        <v>-0.3551195915931305</v>
      </c>
      <c r="S189" s="25"/>
    </row>
    <row r="190" spans="9:19" x14ac:dyDescent="0.25">
      <c r="I190" s="12">
        <f>$DJ$9</f>
        <v>4.5891161547034987E-2</v>
      </c>
      <c r="J190" s="12">
        <v>-9.3086565453446291E-3</v>
      </c>
      <c r="K190" s="58">
        <f t="shared" si="75"/>
        <v>146</v>
      </c>
      <c r="L190" s="55">
        <f t="shared" si="73"/>
        <v>0.36375000000000002</v>
      </c>
      <c r="M190" s="55">
        <f t="shared" si="74"/>
        <v>-0.34845300690595715</v>
      </c>
      <c r="S190" s="25"/>
    </row>
    <row r="191" spans="9:19" x14ac:dyDescent="0.25">
      <c r="I191" s="12">
        <f>$DK$9</f>
        <v>-2.6378435108999065E-2</v>
      </c>
      <c r="J191" s="12">
        <v>-9.2998502070504863E-3</v>
      </c>
      <c r="K191" s="58">
        <f t="shared" si="75"/>
        <v>147</v>
      </c>
      <c r="L191" s="55">
        <f t="shared" si="73"/>
        <v>0.36625000000000002</v>
      </c>
      <c r="M191" s="55">
        <f t="shared" si="74"/>
        <v>-0.34180187292455905</v>
      </c>
      <c r="S191" s="25"/>
    </row>
    <row r="192" spans="9:19" x14ac:dyDescent="0.25">
      <c r="I192" s="12">
        <f>$DL$9</f>
        <v>-7.5923219196323277E-3</v>
      </c>
      <c r="J192" s="12">
        <v>-8.6201024032090956E-3</v>
      </c>
      <c r="K192" s="58">
        <f t="shared" si="75"/>
        <v>148</v>
      </c>
      <c r="L192" s="55">
        <f t="shared" si="73"/>
        <v>0.36875000000000002</v>
      </c>
      <c r="M192" s="55">
        <f t="shared" si="74"/>
        <v>-0.3351658253080253</v>
      </c>
      <c r="S192" s="25"/>
    </row>
    <row r="193" spans="9:19" x14ac:dyDescent="0.25">
      <c r="I193" s="12">
        <f>$DM$9</f>
        <v>-3.531657317183301E-3</v>
      </c>
      <c r="J193" s="12">
        <v>-8.3398625165795881E-3</v>
      </c>
      <c r="K193" s="58">
        <f t="shared" si="75"/>
        <v>149</v>
      </c>
      <c r="L193" s="55">
        <f t="shared" si="73"/>
        <v>0.37125000000000002</v>
      </c>
      <c r="M193" s="55">
        <f t="shared" si="74"/>
        <v>-0.3285445048438797</v>
      </c>
      <c r="S193" s="25"/>
    </row>
    <row r="194" spans="9:19" x14ac:dyDescent="0.25">
      <c r="I194" s="12">
        <f>$DN$9</f>
        <v>-4.2152101345058757E-2</v>
      </c>
      <c r="J194" s="12">
        <v>-8.3357783080104664E-3</v>
      </c>
      <c r="K194" s="58">
        <f t="shared" si="75"/>
        <v>150</v>
      </c>
      <c r="L194" s="55">
        <f t="shared" si="73"/>
        <v>0.37375000000000003</v>
      </c>
      <c r="M194" s="55">
        <f t="shared" si="74"/>
        <v>-0.32193755728607965</v>
      </c>
      <c r="S194" s="25"/>
    </row>
    <row r="195" spans="9:19" x14ac:dyDescent="0.25">
      <c r="I195" s="12">
        <f>$BQ$10</f>
        <v>-1.3683884276272096E-2</v>
      </c>
      <c r="J195" s="12">
        <v>-8.1824290726419946E-3</v>
      </c>
      <c r="K195" s="58">
        <f t="shared" si="75"/>
        <v>151</v>
      </c>
      <c r="L195" s="55">
        <f t="shared" si="73"/>
        <v>0.37624999999999997</v>
      </c>
      <c r="M195" s="55">
        <f t="shared" si="74"/>
        <v>-0.31534463319771155</v>
      </c>
      <c r="S195" s="25"/>
    </row>
    <row r="196" spans="9:19" x14ac:dyDescent="0.25">
      <c r="I196" s="12">
        <f>$BR$10</f>
        <v>1.1130553685465339E-2</v>
      </c>
      <c r="J196" s="12">
        <v>-8.1441929177064054E-3</v>
      </c>
      <c r="K196" s="58">
        <f t="shared" si="75"/>
        <v>152</v>
      </c>
      <c r="L196" s="55">
        <f t="shared" si="73"/>
        <v>0.37874999999999998</v>
      </c>
      <c r="M196" s="55">
        <f t="shared" si="74"/>
        <v>-0.30876538779818863</v>
      </c>
      <c r="S196" s="25"/>
    </row>
    <row r="197" spans="9:19" x14ac:dyDescent="0.25">
      <c r="I197" s="12">
        <f>$BS$10</f>
        <v>-2.315145544951247E-2</v>
      </c>
      <c r="J197" s="12">
        <v>-8.0049968391371351E-3</v>
      </c>
      <c r="K197" s="58">
        <f t="shared" si="75"/>
        <v>153</v>
      </c>
      <c r="L197" s="55">
        <f t="shared" si="73"/>
        <v>0.38124999999999998</v>
      </c>
      <c r="M197" s="55">
        <f t="shared" si="74"/>
        <v>-0.30219948081476239</v>
      </c>
      <c r="S197" s="25"/>
    </row>
    <row r="198" spans="9:19" x14ac:dyDescent="0.25">
      <c r="I198" s="12">
        <f>$BT$10</f>
        <v>1.4757369223488803E-2</v>
      </c>
      <c r="J198" s="12">
        <v>-7.8503797907341077E-3</v>
      </c>
      <c r="K198" s="58">
        <f t="shared" si="75"/>
        <v>154</v>
      </c>
      <c r="L198" s="55">
        <f t="shared" si="73"/>
        <v>0.38374999999999998</v>
      </c>
      <c r="M198" s="55">
        <f t="shared" si="74"/>
        <v>-0.29564657633816982</v>
      </c>
      <c r="S198" s="25"/>
    </row>
    <row r="199" spans="9:19" x14ac:dyDescent="0.25">
      <c r="I199" s="12">
        <f>$BU$10</f>
        <v>-1.3474565395334093E-2</v>
      </c>
      <c r="J199" s="12">
        <v>-7.5923219196323277E-3</v>
      </c>
      <c r="K199" s="58">
        <f t="shared" si="75"/>
        <v>155</v>
      </c>
      <c r="L199" s="55">
        <f t="shared" si="73"/>
        <v>0.38624999999999998</v>
      </c>
      <c r="M199" s="55">
        <f t="shared" si="74"/>
        <v>-0.28910634268224333</v>
      </c>
      <c r="S199" s="25"/>
    </row>
    <row r="200" spans="9:19" x14ac:dyDescent="0.25">
      <c r="I200" s="12">
        <f>$BV$10</f>
        <v>-6.3600860631320977E-3</v>
      </c>
      <c r="J200" s="12">
        <v>-7.2959404041521569E-3</v>
      </c>
      <c r="K200" s="58">
        <f t="shared" si="75"/>
        <v>156</v>
      </c>
      <c r="L200" s="55">
        <f t="shared" si="73"/>
        <v>0.38874999999999998</v>
      </c>
      <c r="M200" s="55">
        <f t="shared" si="74"/>
        <v>-0.28257845224732031</v>
      </c>
      <c r="S200" s="25"/>
    </row>
    <row r="201" spans="9:19" x14ac:dyDescent="0.25">
      <c r="I201" s="12">
        <f>$BW$10</f>
        <v>-2.9598899583162641E-2</v>
      </c>
      <c r="J201" s="12">
        <v>-7.1038848726188153E-3</v>
      </c>
      <c r="K201" s="58">
        <f t="shared" si="75"/>
        <v>157</v>
      </c>
      <c r="L201" s="55">
        <f t="shared" si="73"/>
        <v>0.39124999999999999</v>
      </c>
      <c r="M201" s="55">
        <f t="shared" si="74"/>
        <v>-0.27606258138729461</v>
      </c>
      <c r="S201" s="25"/>
    </row>
    <row r="202" spans="9:19" x14ac:dyDescent="0.25">
      <c r="I202" s="12">
        <f>$BX$10</f>
        <v>-2.0321875007056178E-2</v>
      </c>
      <c r="J202" s="12">
        <v>-7.0398303868692835E-3</v>
      </c>
      <c r="K202" s="58">
        <f t="shared" si="75"/>
        <v>158</v>
      </c>
      <c r="L202" s="55">
        <f t="shared" si="73"/>
        <v>0.39374999999999999</v>
      </c>
      <c r="M202" s="55">
        <f t="shared" si="74"/>
        <v>-0.26955841028015781</v>
      </c>
      <c r="S202" s="25"/>
    </row>
    <row r="203" spans="9:19" x14ac:dyDescent="0.25">
      <c r="I203" s="12">
        <f>$BY$10</f>
        <v>1.0321248670299932E-2</v>
      </c>
      <c r="J203" s="12">
        <v>-6.8934049999442859E-3</v>
      </c>
      <c r="K203" s="58">
        <f t="shared" si="75"/>
        <v>159</v>
      </c>
      <c r="L203" s="55">
        <f t="shared" si="73"/>
        <v>0.39624999999999999</v>
      </c>
      <c r="M203" s="55">
        <f t="shared" si="74"/>
        <v>-0.26306562280188689</v>
      </c>
      <c r="S203" s="25"/>
    </row>
    <row r="204" spans="9:19" x14ac:dyDescent="0.25">
      <c r="I204" s="12">
        <f>$BZ$10</f>
        <v>6.5783457972112824E-3</v>
      </c>
      <c r="J204" s="12">
        <v>-6.8416604132446324E-3</v>
      </c>
      <c r="K204" s="58">
        <f t="shared" si="75"/>
        <v>160</v>
      </c>
      <c r="L204" s="55">
        <f t="shared" si="73"/>
        <v>0.39874999999999999</v>
      </c>
      <c r="M204" s="55">
        <f t="shared" si="74"/>
        <v>-0.2565839064035384</v>
      </c>
      <c r="S204" s="25"/>
    </row>
    <row r="205" spans="9:19" x14ac:dyDescent="0.25">
      <c r="I205" s="12">
        <f>$CA$10</f>
        <v>-3.1491995826882224E-3</v>
      </c>
      <c r="J205" s="12">
        <v>-6.6874102531597757E-3</v>
      </c>
      <c r="K205" s="58">
        <f t="shared" si="75"/>
        <v>161</v>
      </c>
      <c r="L205" s="55">
        <f t="shared" si="73"/>
        <v>0.40125</v>
      </c>
      <c r="M205" s="55">
        <f t="shared" si="74"/>
        <v>-0.25011295199141531</v>
      </c>
      <c r="S205" s="25"/>
    </row>
    <row r="206" spans="9:19" x14ac:dyDescent="0.25">
      <c r="I206" s="12">
        <f>$CB$10</f>
        <v>-2.9314735375867151E-3</v>
      </c>
      <c r="J206" s="12">
        <v>-6.6664409877870145E-3</v>
      </c>
      <c r="K206" s="58">
        <f t="shared" si="75"/>
        <v>162</v>
      </c>
      <c r="L206" s="55">
        <f t="shared" si="73"/>
        <v>0.40375</v>
      </c>
      <c r="M206" s="55">
        <f t="shared" si="74"/>
        <v>-0.24365245381018011</v>
      </c>
      <c r="S206" s="25"/>
    </row>
    <row r="207" spans="9:19" x14ac:dyDescent="0.25">
      <c r="I207" s="12">
        <f>$CC$10</f>
        <v>1.7233394103685074E-2</v>
      </c>
      <c r="J207" s="12">
        <v>-6.6392181484640211E-3</v>
      </c>
      <c r="K207" s="58">
        <f t="shared" si="75"/>
        <v>163</v>
      </c>
      <c r="L207" s="55">
        <f t="shared" si="73"/>
        <v>0.40625</v>
      </c>
      <c r="M207" s="55">
        <f t="shared" si="74"/>
        <v>-0.23720210932878771</v>
      </c>
      <c r="S207" s="25"/>
    </row>
    <row r="208" spans="9:19" x14ac:dyDescent="0.25">
      <c r="I208" s="12">
        <f>$CD$10</f>
        <v>-7.1038848726188153E-3</v>
      </c>
      <c r="J208" s="12">
        <v>-6.3600860631320977E-3</v>
      </c>
      <c r="K208" s="58">
        <f t="shared" si="75"/>
        <v>164</v>
      </c>
      <c r="L208" s="55">
        <f t="shared" si="73"/>
        <v>0.40875</v>
      </c>
      <c r="M208" s="55">
        <f t="shared" si="74"/>
        <v>-0.23076161912912302</v>
      </c>
      <c r="S208" s="25"/>
    </row>
    <row r="209" spans="9:19" x14ac:dyDescent="0.25">
      <c r="I209" s="12">
        <f>$CE$10</f>
        <v>-2.97324364639584E-4</v>
      </c>
      <c r="J209" s="12">
        <v>-5.6981548493160172E-3</v>
      </c>
      <c r="K209" s="58">
        <f t="shared" si="75"/>
        <v>165</v>
      </c>
      <c r="L209" s="55">
        <f t="shared" si="73"/>
        <v>0.41125</v>
      </c>
      <c r="M209" s="55">
        <f t="shared" si="74"/>
        <v>-0.22433068679722667</v>
      </c>
      <c r="S209" s="25"/>
    </row>
    <row r="210" spans="9:19" x14ac:dyDescent="0.25">
      <c r="I210" s="12">
        <f>$CF$10</f>
        <v>2.374276722416746E-2</v>
      </c>
      <c r="J210" s="12">
        <v>-5.5678901835820582E-3</v>
      </c>
      <c r="K210" s="58">
        <f t="shared" si="75"/>
        <v>166</v>
      </c>
      <c r="L210" s="55">
        <f t="shared" si="73"/>
        <v>0.41375000000000001</v>
      </c>
      <c r="M210" s="55">
        <f t="shared" si="74"/>
        <v>-0.21790901881700006</v>
      </c>
      <c r="S210" s="25"/>
    </row>
    <row r="211" spans="9:19" x14ac:dyDescent="0.25">
      <c r="I211" s="12">
        <f>$CG$10</f>
        <v>-3.170856507287434E-3</v>
      </c>
      <c r="J211" s="12">
        <v>-5.3849462370725298E-3</v>
      </c>
      <c r="K211" s="58">
        <f t="shared" si="75"/>
        <v>167</v>
      </c>
      <c r="L211" s="55">
        <f t="shared" si="73"/>
        <v>0.41625000000000001</v>
      </c>
      <c r="M211" s="55">
        <f t="shared" si="74"/>
        <v>-0.21149632446628405</v>
      </c>
      <c r="S211" s="25"/>
    </row>
    <row r="212" spans="9:19" x14ac:dyDescent="0.25">
      <c r="I212" s="12">
        <f>$CH$10</f>
        <v>3.8142334378366005E-3</v>
      </c>
      <c r="J212" s="12">
        <v>-5.1942366913619864E-3</v>
      </c>
      <c r="K212" s="58">
        <f t="shared" si="75"/>
        <v>168</v>
      </c>
      <c r="L212" s="55">
        <f t="shared" si="73"/>
        <v>0.41875000000000001</v>
      </c>
      <c r="M212" s="55">
        <f t="shared" si="74"/>
        <v>-0.20509231571520856</v>
      </c>
      <c r="S212" s="25"/>
    </row>
    <row r="213" spans="9:19" x14ac:dyDescent="0.25">
      <c r="I213" s="12">
        <f>$CI$10</f>
        <v>2.9408704020687848E-2</v>
      </c>
      <c r="J213" s="12">
        <v>-5.0602498184422195E-3</v>
      </c>
      <c r="K213" s="58">
        <f t="shared" si="75"/>
        <v>169</v>
      </c>
      <c r="L213" s="55">
        <f t="shared" si="73"/>
        <v>0.42125000000000001</v>
      </c>
      <c r="M213" s="55">
        <f t="shared" si="74"/>
        <v>-0.19869670712671594</v>
      </c>
      <c r="S213" s="25"/>
    </row>
    <row r="214" spans="9:19" x14ac:dyDescent="0.25">
      <c r="I214" s="12">
        <f>$CJ$10</f>
        <v>1.3092443657387598E-3</v>
      </c>
      <c r="J214" s="12">
        <v>-4.4721851738613871E-3</v>
      </c>
      <c r="K214" s="58">
        <f t="shared" si="75"/>
        <v>170</v>
      </c>
      <c r="L214" s="55">
        <f t="shared" si="73"/>
        <v>0.42375000000000002</v>
      </c>
      <c r="M214" s="55">
        <f t="shared" si="74"/>
        <v>-0.19230921575916171</v>
      </c>
      <c r="S214" s="25"/>
    </row>
    <row r="215" spans="9:19" x14ac:dyDescent="0.25">
      <c r="I215" s="12">
        <f>$CK$10</f>
        <v>-2.157734892735852E-2</v>
      </c>
      <c r="J215" s="12">
        <v>-4.4322849344693438E-3</v>
      </c>
      <c r="K215" s="58">
        <f t="shared" si="75"/>
        <v>171</v>
      </c>
      <c r="L215" s="55">
        <f t="shared" si="73"/>
        <v>0.42625000000000002</v>
      </c>
      <c r="M215" s="55">
        <f t="shared" si="74"/>
        <v>-0.1859295610709023</v>
      </c>
      <c r="S215" s="25"/>
    </row>
    <row r="216" spans="9:19" x14ac:dyDescent="0.25">
      <c r="I216" s="12">
        <f>$CL$10</f>
        <v>-2.3525664492588749E-2</v>
      </c>
      <c r="J216" s="12">
        <v>-4.1642978851019752E-3</v>
      </c>
      <c r="K216" s="58">
        <f t="shared" si="75"/>
        <v>172</v>
      </c>
      <c r="L216" s="55">
        <f t="shared" si="73"/>
        <v>0.42875000000000002</v>
      </c>
      <c r="M216" s="55">
        <f t="shared" si="74"/>
        <v>-0.17955746482678048</v>
      </c>
      <c r="S216" s="25"/>
    </row>
    <row r="217" spans="9:19" x14ac:dyDescent="0.25">
      <c r="I217" s="12">
        <f>$CM$10</f>
        <v>-1.1380570837659976E-2</v>
      </c>
      <c r="J217" s="12">
        <v>-4.1600760407138893E-3</v>
      </c>
      <c r="K217" s="58">
        <f t="shared" si="75"/>
        <v>173</v>
      </c>
      <c r="L217" s="55">
        <f t="shared" si="73"/>
        <v>0.43125000000000002</v>
      </c>
      <c r="M217" s="55">
        <f t="shared" si="74"/>
        <v>-0.17319265100642342</v>
      </c>
      <c r="S217" s="25"/>
    </row>
    <row r="218" spans="9:19" x14ac:dyDescent="0.25">
      <c r="I218" s="12">
        <f>$CN$10</f>
        <v>5.2001373246139959E-3</v>
      </c>
      <c r="J218" s="12">
        <v>-4.1280706129083189E-3</v>
      </c>
      <c r="K218" s="58">
        <f t="shared" si="75"/>
        <v>174</v>
      </c>
      <c r="L218" s="55">
        <f t="shared" si="73"/>
        <v>0.43375000000000002</v>
      </c>
      <c r="M218" s="55">
        <f t="shared" si="74"/>
        <v>-0.16683484571426985</v>
      </c>
      <c r="S218" s="25"/>
    </row>
    <row r="219" spans="9:19" x14ac:dyDescent="0.25">
      <c r="I219" s="12">
        <f>$CO$10</f>
        <v>1.7917036824345089E-2</v>
      </c>
      <c r="J219" s="12">
        <v>-3.997990145498731E-3</v>
      </c>
      <c r="K219" s="58">
        <f t="shared" si="75"/>
        <v>175</v>
      </c>
      <c r="L219" s="55">
        <f t="shared" si="73"/>
        <v>0.43625000000000003</v>
      </c>
      <c r="M219" s="55">
        <f t="shared" si="74"/>
        <v>-0.16048377709124662</v>
      </c>
      <c r="S219" s="25"/>
    </row>
    <row r="220" spans="9:19" x14ac:dyDescent="0.25">
      <c r="I220" s="12">
        <f>$CP$10</f>
        <v>3.0560580005902782E-3</v>
      </c>
      <c r="J220" s="12">
        <v>-3.7606914785928147E-3</v>
      </c>
      <c r="K220" s="58">
        <f t="shared" si="75"/>
        <v>176</v>
      </c>
      <c r="L220" s="55">
        <f t="shared" si="73"/>
        <v>0.43874999999999997</v>
      </c>
      <c r="M220" s="55">
        <f t="shared" si="74"/>
        <v>-0.15413917522801696</v>
      </c>
      <c r="S220" s="25"/>
    </row>
    <row r="221" spans="9:19" x14ac:dyDescent="0.25">
      <c r="I221" s="12">
        <f>$CQ$10</f>
        <v>2.3989638412468928E-2</v>
      </c>
      <c r="J221" s="12">
        <v>-3.6785570292230396E-3</v>
      </c>
      <c r="K221" s="58">
        <f t="shared" si="75"/>
        <v>177</v>
      </c>
      <c r="L221" s="55">
        <f t="shared" si="73"/>
        <v>0.44124999999999998</v>
      </c>
      <c r="M221" s="55">
        <f t="shared" si="74"/>
        <v>-0.14780077207972397</v>
      </c>
      <c r="S221" s="25"/>
    </row>
    <row r="222" spans="9:19" x14ac:dyDescent="0.25">
      <c r="I222" s="12">
        <f>$CR$10</f>
        <v>-3.997990145498731E-3</v>
      </c>
      <c r="J222" s="12">
        <v>-3.531657317183301E-3</v>
      </c>
      <c r="K222" s="58">
        <f t="shared" si="75"/>
        <v>178</v>
      </c>
      <c r="L222" s="55">
        <f t="shared" si="73"/>
        <v>0.44374999999999998</v>
      </c>
      <c r="M222" s="55">
        <f t="shared" si="74"/>
        <v>-0.14146830138215863</v>
      </c>
      <c r="S222" s="25"/>
    </row>
    <row r="223" spans="9:19" x14ac:dyDescent="0.25">
      <c r="I223" s="12">
        <f>$CS$10</f>
        <v>-1.6570470879980537E-2</v>
      </c>
      <c r="J223" s="12">
        <v>-3.3308190228042989E-3</v>
      </c>
      <c r="K223" s="58">
        <f t="shared" si="75"/>
        <v>179</v>
      </c>
      <c r="L223" s="55">
        <f t="shared" si="73"/>
        <v>0.44624999999999998</v>
      </c>
      <c r="M223" s="55">
        <f t="shared" si="74"/>
        <v>-0.13514149856927823</v>
      </c>
      <c r="S223" s="25"/>
    </row>
    <row r="224" spans="9:19" x14ac:dyDescent="0.25">
      <c r="I224" s="12">
        <f>$CT$10</f>
        <v>-1.5879953949788472E-2</v>
      </c>
      <c r="J224" s="12">
        <v>-3.1890905080809162E-3</v>
      </c>
      <c r="K224" s="58">
        <f t="shared" si="75"/>
        <v>180</v>
      </c>
      <c r="L224" s="55">
        <f t="shared" si="73"/>
        <v>0.44874999999999998</v>
      </c>
      <c r="M224" s="55">
        <f t="shared" si="74"/>
        <v>-0.12882010069200828</v>
      </c>
      <c r="S224" s="25"/>
    </row>
    <row r="225" spans="9:19" x14ac:dyDescent="0.25">
      <c r="I225" s="12">
        <f>$CU$10</f>
        <v>-2.27631362226699E-3</v>
      </c>
      <c r="J225" s="12">
        <v>-3.170856507287434E-3</v>
      </c>
      <c r="K225" s="58">
        <f t="shared" si="75"/>
        <v>181</v>
      </c>
      <c r="L225" s="55">
        <f t="shared" si="73"/>
        <v>0.45124999999999998</v>
      </c>
      <c r="M225" s="55">
        <f t="shared" si="74"/>
        <v>-0.12250384633825985</v>
      </c>
      <c r="S225" s="25"/>
    </row>
    <row r="226" spans="9:19" x14ac:dyDescent="0.25">
      <c r="I226" s="12">
        <f>$CV$10</f>
        <v>7.3956088251196928E-3</v>
      </c>
      <c r="J226" s="12">
        <v>-3.1491995826882224E-3</v>
      </c>
      <c r="K226" s="58">
        <f t="shared" si="75"/>
        <v>182</v>
      </c>
      <c r="L226" s="55">
        <f t="shared" si="73"/>
        <v>0.45374999999999999</v>
      </c>
      <c r="M226" s="55">
        <f t="shared" si="74"/>
        <v>-0.11619247555409717</v>
      </c>
      <c r="S226" s="25"/>
    </row>
    <row r="227" spans="9:19" x14ac:dyDescent="0.25">
      <c r="I227" s="12">
        <f>$CW$10</f>
        <v>2.2709815304384984E-2</v>
      </c>
      <c r="J227" s="12">
        <v>-3.0416715504459901E-3</v>
      </c>
      <c r="K227" s="58">
        <f t="shared" si="75"/>
        <v>183</v>
      </c>
      <c r="L227" s="55">
        <f t="shared" si="73"/>
        <v>0.45624999999999999</v>
      </c>
      <c r="M227" s="55">
        <f t="shared" si="74"/>
        <v>-0.10988572976599141</v>
      </c>
      <c r="S227" s="25"/>
    </row>
    <row r="228" spans="9:19" x14ac:dyDescent="0.25">
      <c r="I228" s="12">
        <f>$CX$10</f>
        <v>2.0381206517528172E-2</v>
      </c>
      <c r="J228" s="12">
        <v>-2.9314735375867151E-3</v>
      </c>
      <c r="K228" s="58">
        <f t="shared" si="75"/>
        <v>184</v>
      </c>
      <c r="L228" s="55">
        <f t="shared" si="73"/>
        <v>0.45874999999999999</v>
      </c>
      <c r="M228" s="55">
        <f t="shared" si="74"/>
        <v>-0.10358335170409869</v>
      </c>
      <c r="S228" s="25"/>
    </row>
    <row r="229" spans="9:19" x14ac:dyDescent="0.25">
      <c r="I229" s="12">
        <f>$CY$10</f>
        <v>1.8156528699482477E-2</v>
      </c>
      <c r="J229" s="12">
        <v>-2.8505357283516997E-3</v>
      </c>
      <c r="K229" s="58">
        <f t="shared" si="75"/>
        <v>185</v>
      </c>
      <c r="L229" s="55">
        <f t="shared" si="73"/>
        <v>0.46124999999999999</v>
      </c>
      <c r="M229" s="55">
        <f t="shared" si="74"/>
        <v>-9.7285085326501389E-2</v>
      </c>
    </row>
    <row r="230" spans="9:19" x14ac:dyDescent="0.25">
      <c r="I230" s="12">
        <f>$CZ$10</f>
        <v>2.9717602625233708E-2</v>
      </c>
      <c r="J230" s="12">
        <v>-2.7729218217573681E-3</v>
      </c>
      <c r="K230" s="58">
        <f t="shared" si="75"/>
        <v>186</v>
      </c>
      <c r="L230" s="55">
        <f t="shared" si="73"/>
        <v>0.46375</v>
      </c>
      <c r="M230" s="55">
        <f t="shared" si="74"/>
        <v>-9.099067574435335E-2</v>
      </c>
    </row>
    <row r="231" spans="9:19" x14ac:dyDescent="0.25">
      <c r="I231" s="12">
        <f>$DA$10</f>
        <v>-5.3849462370725298E-3</v>
      </c>
      <c r="J231" s="12">
        <v>-2.5968376068454813E-3</v>
      </c>
      <c r="K231" s="58">
        <f t="shared" si="75"/>
        <v>187</v>
      </c>
      <c r="L231" s="55">
        <f t="shared" si="73"/>
        <v>0.46625</v>
      </c>
      <c r="M231" s="55">
        <f t="shared" si="74"/>
        <v>-8.4699869147870796E-2</v>
      </c>
    </row>
    <row r="232" spans="9:19" x14ac:dyDescent="0.25">
      <c r="I232" s="12">
        <f>$DB$10</f>
        <v>-3.0157218570164845E-2</v>
      </c>
      <c r="J232" s="12">
        <v>-2.5942153009221869E-3</v>
      </c>
      <c r="K232" s="58">
        <f t="shared" si="75"/>
        <v>188</v>
      </c>
      <c r="L232" s="55">
        <f t="shared" si="73"/>
        <v>0.46875</v>
      </c>
      <c r="M232" s="55">
        <f t="shared" si="74"/>
        <v>-7.8412412733112211E-2</v>
      </c>
    </row>
    <row r="233" spans="9:19" x14ac:dyDescent="0.25">
      <c r="I233" s="12">
        <f>$DC$10</f>
        <v>1.7167509915072543E-3</v>
      </c>
      <c r="J233" s="12">
        <v>-2.5361839279196552E-3</v>
      </c>
      <c r="K233" s="58">
        <f t="shared" si="75"/>
        <v>189</v>
      </c>
      <c r="L233" s="55">
        <f t="shared" si="73"/>
        <v>0.47125</v>
      </c>
      <c r="M233" s="55">
        <f t="shared" si="74"/>
        <v>-7.212805462949097E-2</v>
      </c>
    </row>
    <row r="234" spans="9:19" x14ac:dyDescent="0.25">
      <c r="I234" s="12">
        <f>$DD$10</f>
        <v>1.5805962981591648E-2</v>
      </c>
      <c r="J234" s="12">
        <v>-2.3460777279580292E-3</v>
      </c>
      <c r="K234" s="58">
        <f t="shared" si="75"/>
        <v>190</v>
      </c>
      <c r="L234" s="55">
        <f t="shared" si="73"/>
        <v>0.47375</v>
      </c>
      <c r="M234" s="55">
        <f t="shared" si="74"/>
        <v>-6.5846543827966314E-2</v>
      </c>
    </row>
    <row r="235" spans="9:19" x14ac:dyDescent="0.25">
      <c r="I235" s="12">
        <f>$DE$10</f>
        <v>1.3786676338694903E-2</v>
      </c>
      <c r="J235" s="12">
        <v>-2.27631362226699E-3</v>
      </c>
      <c r="K235" s="58">
        <f t="shared" si="75"/>
        <v>191</v>
      </c>
      <c r="L235" s="55">
        <f t="shared" si="73"/>
        <v>0.47625000000000001</v>
      </c>
      <c r="M235" s="55">
        <f t="shared" si="74"/>
        <v>-5.9567630109858341E-2</v>
      </c>
    </row>
    <row r="236" spans="9:19" x14ac:dyDescent="0.25">
      <c r="I236" s="12">
        <f>$DF$10</f>
        <v>-2.3257982759874896E-2</v>
      </c>
      <c r="J236" s="12">
        <v>-2.158464915752667E-3</v>
      </c>
      <c r="K236" s="58">
        <f t="shared" si="75"/>
        <v>192</v>
      </c>
      <c r="L236" s="55">
        <f t="shared" si="73"/>
        <v>0.47875000000000001</v>
      </c>
      <c r="M236" s="55">
        <f t="shared" si="74"/>
        <v>-5.3291063976234357E-2</v>
      </c>
    </row>
    <row r="237" spans="9:19" x14ac:dyDescent="0.25">
      <c r="I237" s="12">
        <f>$DG$10</f>
        <v>-1.926806088058175E-3</v>
      </c>
      <c r="J237" s="12">
        <v>-1.926806088058175E-3</v>
      </c>
      <c r="K237" s="58">
        <f t="shared" si="75"/>
        <v>193</v>
      </c>
      <c r="L237" s="55">
        <f t="shared" si="73"/>
        <v>0.48125000000000001</v>
      </c>
      <c r="M237" s="55">
        <f t="shared" si="74"/>
        <v>-4.7016596577814158E-2</v>
      </c>
    </row>
    <row r="238" spans="9:19" x14ac:dyDescent="0.25">
      <c r="I238" s="12">
        <f>$DH$10</f>
        <v>2.1376809080675185E-2</v>
      </c>
      <c r="J238" s="12">
        <v>-1.6946036721927626E-3</v>
      </c>
      <c r="K238" s="58">
        <f t="shared" si="75"/>
        <v>194</v>
      </c>
      <c r="L238" s="55">
        <f t="shared" ref="L238:L301" si="76" xml:space="preserve"> (K238-0.5)/COUNT($I$45:$I$444)</f>
        <v>0.48375000000000001</v>
      </c>
      <c r="M238" s="55">
        <f t="shared" ref="M238:M301" si="77">_xlfn.NORM.S.INV(L238)</f>
        <v>-4.0743979645342591E-2</v>
      </c>
    </row>
    <row r="239" spans="9:19" x14ac:dyDescent="0.25">
      <c r="I239" s="12">
        <f>$DI$10</f>
        <v>2.0639699819120505E-3</v>
      </c>
      <c r="J239" s="12">
        <v>-1.559651613296742E-3</v>
      </c>
      <c r="K239" s="58">
        <f t="shared" ref="K239:K302" si="78">1+K238</f>
        <v>195</v>
      </c>
      <c r="L239" s="55">
        <f t="shared" si="76"/>
        <v>0.48625000000000002</v>
      </c>
      <c r="M239" s="55">
        <f t="shared" si="77"/>
        <v>-3.4472965420378865E-2</v>
      </c>
    </row>
    <row r="240" spans="9:19" x14ac:dyDescent="0.25">
      <c r="I240" s="12">
        <f>$DJ$10</f>
        <v>-6.6392181484640211E-3</v>
      </c>
      <c r="J240" s="12">
        <v>-1.5382483866619445E-3</v>
      </c>
      <c r="K240" s="58">
        <f t="shared" si="78"/>
        <v>196</v>
      </c>
      <c r="L240" s="55">
        <f t="shared" si="76"/>
        <v>0.48875000000000002</v>
      </c>
      <c r="M240" s="55">
        <f t="shared" si="77"/>
        <v>-2.8203306586451884E-2</v>
      </c>
    </row>
    <row r="241" spans="9:13" x14ac:dyDescent="0.25">
      <c r="I241" s="12">
        <f>$DK$10</f>
        <v>9.5174117648344492E-3</v>
      </c>
      <c r="J241" s="12">
        <v>-1.3901540008731672E-3</v>
      </c>
      <c r="K241" s="58">
        <f t="shared" si="78"/>
        <v>197</v>
      </c>
      <c r="L241" s="55">
        <f t="shared" si="76"/>
        <v>0.49125000000000002</v>
      </c>
      <c r="M241" s="55">
        <f t="shared" si="77"/>
        <v>-2.1934756200532039E-2</v>
      </c>
    </row>
    <row r="242" spans="9:13" x14ac:dyDescent="0.25">
      <c r="I242" s="12">
        <f>$DL$10</f>
        <v>-1.1428516769609098E-2</v>
      </c>
      <c r="J242" s="12">
        <v>-1.2866986962887239E-3</v>
      </c>
      <c r="K242" s="58">
        <f t="shared" si="78"/>
        <v>198</v>
      </c>
      <c r="L242" s="55">
        <f t="shared" si="76"/>
        <v>0.49375000000000002</v>
      </c>
      <c r="M242" s="55">
        <f t="shared" si="77"/>
        <v>-1.5667067624769982E-2</v>
      </c>
    </row>
    <row r="243" spans="9:13" x14ac:dyDescent="0.25">
      <c r="I243" s="12">
        <f>$DM$10</f>
        <v>2.1173819352818368E-2</v>
      </c>
      <c r="J243" s="12">
        <v>-1.1128462617651103E-3</v>
      </c>
      <c r="K243" s="58">
        <f t="shared" si="78"/>
        <v>199</v>
      </c>
      <c r="L243" s="55">
        <f t="shared" si="76"/>
        <v>0.49625000000000002</v>
      </c>
      <c r="M243" s="55">
        <f t="shared" si="77"/>
        <v>-9.399994458453298E-3</v>
      </c>
    </row>
    <row r="244" spans="9:13" x14ac:dyDescent="0.25">
      <c r="I244" s="12">
        <f>$DN$10</f>
        <v>-5.5014387486697069E-2</v>
      </c>
      <c r="J244" s="12">
        <v>-1.1008381366994779E-3</v>
      </c>
      <c r="K244" s="58">
        <f t="shared" si="78"/>
        <v>200</v>
      </c>
      <c r="L244" s="55">
        <f t="shared" si="76"/>
        <v>0.49875000000000003</v>
      </c>
      <c r="M244" s="55">
        <f t="shared" si="77"/>
        <v>-3.133290470132455E-3</v>
      </c>
    </row>
    <row r="245" spans="9:13" x14ac:dyDescent="0.25">
      <c r="I245" s="12">
        <f>$BQ$11</f>
        <v>2.1947957838710952E-2</v>
      </c>
      <c r="J245" s="12">
        <v>-9.7133618130884614E-4</v>
      </c>
      <c r="K245" s="58">
        <f t="shared" si="78"/>
        <v>201</v>
      </c>
      <c r="L245" s="55">
        <f t="shared" si="76"/>
        <v>0.50124999999999997</v>
      </c>
      <c r="M245" s="55">
        <f t="shared" si="77"/>
        <v>3.133290470132455E-3</v>
      </c>
    </row>
    <row r="246" spans="9:13" x14ac:dyDescent="0.25">
      <c r="I246" s="12">
        <f>$BR$11</f>
        <v>4.2566407945368034E-3</v>
      </c>
      <c r="J246" s="12">
        <v>-9.5320290387768125E-4</v>
      </c>
      <c r="K246" s="58">
        <f t="shared" si="78"/>
        <v>202</v>
      </c>
      <c r="L246" s="55">
        <f t="shared" si="76"/>
        <v>0.50375000000000003</v>
      </c>
      <c r="M246" s="55">
        <f t="shared" si="77"/>
        <v>9.3999944584534367E-3</v>
      </c>
    </row>
    <row r="247" spans="9:13" x14ac:dyDescent="0.25">
      <c r="I247" s="12">
        <f>$BS$11</f>
        <v>-4.4322849344693438E-3</v>
      </c>
      <c r="J247" s="12">
        <v>-7.0269890013352487E-4</v>
      </c>
      <c r="K247" s="58">
        <f t="shared" si="78"/>
        <v>203</v>
      </c>
      <c r="L247" s="55">
        <f t="shared" si="76"/>
        <v>0.50624999999999998</v>
      </c>
      <c r="M247" s="55">
        <f t="shared" si="77"/>
        <v>1.5667067624769982E-2</v>
      </c>
    </row>
    <row r="248" spans="9:13" x14ac:dyDescent="0.25">
      <c r="I248" s="12">
        <f>$BT$11</f>
        <v>3.4169944693979826E-2</v>
      </c>
      <c r="J248" s="12">
        <v>-4.2855722978263344E-4</v>
      </c>
      <c r="K248" s="58">
        <f t="shared" si="78"/>
        <v>204</v>
      </c>
      <c r="L248" s="55">
        <f t="shared" si="76"/>
        <v>0.50875000000000004</v>
      </c>
      <c r="M248" s="55">
        <f t="shared" si="77"/>
        <v>2.1934756200532181E-2</v>
      </c>
    </row>
    <row r="249" spans="9:13" x14ac:dyDescent="0.25">
      <c r="I249" s="12">
        <f>$BU$11</f>
        <v>-1.9780031065718795E-2</v>
      </c>
      <c r="J249" s="12">
        <v>-2.97324364639584E-4</v>
      </c>
      <c r="K249" s="58">
        <f t="shared" si="78"/>
        <v>205</v>
      </c>
      <c r="L249" s="55">
        <f t="shared" si="76"/>
        <v>0.51124999999999998</v>
      </c>
      <c r="M249" s="55">
        <f t="shared" si="77"/>
        <v>2.8203306586451884E-2</v>
      </c>
    </row>
    <row r="250" spans="9:13" x14ac:dyDescent="0.25">
      <c r="I250" s="12">
        <f>$BV$11</f>
        <v>-1.2921505630102637E-2</v>
      </c>
      <c r="J250" s="12">
        <v>-2.8244448570591274E-4</v>
      </c>
      <c r="K250" s="58">
        <f t="shared" si="78"/>
        <v>206</v>
      </c>
      <c r="L250" s="55">
        <f t="shared" si="76"/>
        <v>0.51375000000000004</v>
      </c>
      <c r="M250" s="55">
        <f t="shared" si="77"/>
        <v>3.4472965420379004E-2</v>
      </c>
    </row>
    <row r="251" spans="9:13" x14ac:dyDescent="0.25">
      <c r="I251" s="12">
        <f>$BW$11</f>
        <v>-1.4216073492849812E-2</v>
      </c>
      <c r="J251" s="12">
        <v>-2.7163534000962386E-4</v>
      </c>
      <c r="K251" s="58">
        <f t="shared" si="78"/>
        <v>207</v>
      </c>
      <c r="L251" s="55">
        <f t="shared" si="76"/>
        <v>0.51624999999999999</v>
      </c>
      <c r="M251" s="55">
        <f t="shared" si="77"/>
        <v>4.0743979645342591E-2</v>
      </c>
    </row>
    <row r="252" spans="9:13" x14ac:dyDescent="0.25">
      <c r="I252" s="12">
        <f>$BX$11</f>
        <v>-2.6805726934910457E-2</v>
      </c>
      <c r="J252" s="12">
        <v>1.4435878689877946E-4</v>
      </c>
      <c r="K252" s="58">
        <f t="shared" si="78"/>
        <v>208</v>
      </c>
      <c r="L252" s="55">
        <f t="shared" si="76"/>
        <v>0.51875000000000004</v>
      </c>
      <c r="M252" s="55">
        <f t="shared" si="77"/>
        <v>4.7016596577814297E-2</v>
      </c>
    </row>
    <row r="253" spans="9:13" x14ac:dyDescent="0.25">
      <c r="I253" s="12">
        <f>$BY$11</f>
        <v>-3.6383432993721598E-2</v>
      </c>
      <c r="J253" s="12">
        <v>1.7368745037371625E-4</v>
      </c>
      <c r="K253" s="58">
        <f t="shared" si="78"/>
        <v>209</v>
      </c>
      <c r="L253" s="55">
        <f t="shared" si="76"/>
        <v>0.52124999999999999</v>
      </c>
      <c r="M253" s="55">
        <f t="shared" si="77"/>
        <v>5.3291063976234357E-2</v>
      </c>
    </row>
    <row r="254" spans="9:13" x14ac:dyDescent="0.25">
      <c r="I254" s="12">
        <f>$BZ$11</f>
        <v>-8.0049968391371351E-3</v>
      </c>
      <c r="J254" s="12">
        <v>2.5725204175186533E-4</v>
      </c>
      <c r="K254" s="58">
        <f t="shared" si="78"/>
        <v>210</v>
      </c>
      <c r="L254" s="55">
        <f t="shared" si="76"/>
        <v>0.52375000000000005</v>
      </c>
      <c r="M254" s="55">
        <f t="shared" si="77"/>
        <v>5.956763010985848E-2</v>
      </c>
    </row>
    <row r="255" spans="9:13" x14ac:dyDescent="0.25">
      <c r="I255" s="12">
        <f>$CA$11</f>
        <v>4.6191640129144673E-2</v>
      </c>
      <c r="J255" s="12">
        <v>2.8466928388515278E-4</v>
      </c>
      <c r="K255" s="58">
        <f t="shared" si="78"/>
        <v>211</v>
      </c>
      <c r="L255" s="55">
        <f t="shared" si="76"/>
        <v>0.52625</v>
      </c>
      <c r="M255" s="55">
        <f t="shared" si="77"/>
        <v>6.5846543827966314E-2</v>
      </c>
    </row>
    <row r="256" spans="9:13" x14ac:dyDescent="0.25">
      <c r="I256" s="12">
        <f>$CB$11</f>
        <v>-3.2325416725526246E-2</v>
      </c>
      <c r="J256" s="12">
        <v>2.9677384727166967E-4</v>
      </c>
      <c r="K256" s="58">
        <f t="shared" si="78"/>
        <v>212</v>
      </c>
      <c r="L256" s="55">
        <f t="shared" si="76"/>
        <v>0.52875000000000005</v>
      </c>
      <c r="M256" s="55">
        <f t="shared" si="77"/>
        <v>7.2128054629491095E-2</v>
      </c>
    </row>
    <row r="257" spans="9:13" x14ac:dyDescent="0.25">
      <c r="I257" s="12">
        <f>$CC$11</f>
        <v>-3.0416715504459901E-3</v>
      </c>
      <c r="J257" s="12">
        <v>4.8805212441438428E-4</v>
      </c>
      <c r="K257" s="58">
        <f t="shared" si="78"/>
        <v>213</v>
      </c>
      <c r="L257" s="55">
        <f t="shared" si="76"/>
        <v>0.53125</v>
      </c>
      <c r="M257" s="55">
        <f t="shared" si="77"/>
        <v>7.8412412733112211E-2</v>
      </c>
    </row>
    <row r="258" spans="9:13" x14ac:dyDescent="0.25">
      <c r="I258" s="12">
        <f>$CD$11</f>
        <v>4.6492235929393111E-2</v>
      </c>
      <c r="J258" s="12">
        <v>5.4130262154750142E-4</v>
      </c>
      <c r="K258" s="58">
        <f t="shared" si="78"/>
        <v>214</v>
      </c>
      <c r="L258" s="55">
        <f t="shared" si="76"/>
        <v>0.53374999999999995</v>
      </c>
      <c r="M258" s="55">
        <f t="shared" si="77"/>
        <v>8.4699869147870657E-2</v>
      </c>
    </row>
    <row r="259" spans="9:13" x14ac:dyDescent="0.25">
      <c r="I259" s="12">
        <f>$CE$11</f>
        <v>-1.0712640447438027E-2</v>
      </c>
      <c r="J259" s="12">
        <v>6.6609489136748579E-4</v>
      </c>
      <c r="K259" s="58">
        <f t="shared" si="78"/>
        <v>215</v>
      </c>
      <c r="L259" s="55">
        <f t="shared" si="76"/>
        <v>0.53625</v>
      </c>
      <c r="M259" s="55">
        <f t="shared" si="77"/>
        <v>9.099067574435335E-2</v>
      </c>
    </row>
    <row r="260" spans="9:13" x14ac:dyDescent="0.25">
      <c r="I260" s="12">
        <f>$CF$11</f>
        <v>4.4478240170060523E-2</v>
      </c>
      <c r="J260" s="12">
        <v>7.9654297520859174E-4</v>
      </c>
      <c r="K260" s="58">
        <f t="shared" si="78"/>
        <v>216</v>
      </c>
      <c r="L260" s="55">
        <f t="shared" si="76"/>
        <v>0.53874999999999995</v>
      </c>
      <c r="M260" s="55">
        <f t="shared" si="77"/>
        <v>9.728508532650125E-2</v>
      </c>
    </row>
    <row r="261" spans="9:13" x14ac:dyDescent="0.25">
      <c r="I261" s="12">
        <f>$CG$11</f>
        <v>-1.7189745367839127E-2</v>
      </c>
      <c r="J261" s="12">
        <v>8.0285531690260648E-4</v>
      </c>
      <c r="K261" s="58">
        <f t="shared" si="78"/>
        <v>217</v>
      </c>
      <c r="L261" s="55">
        <f t="shared" si="76"/>
        <v>0.54125000000000001</v>
      </c>
      <c r="M261" s="55">
        <f t="shared" si="77"/>
        <v>0.10358335170409869</v>
      </c>
    </row>
    <row r="262" spans="9:13" x14ac:dyDescent="0.25">
      <c r="I262" s="12">
        <f>$CH$11</f>
        <v>2.6907320790547917E-2</v>
      </c>
      <c r="J262" s="12">
        <v>8.1268303508585937E-4</v>
      </c>
      <c r="K262" s="58">
        <f t="shared" si="78"/>
        <v>218</v>
      </c>
      <c r="L262" s="55">
        <f t="shared" si="76"/>
        <v>0.54374999999999996</v>
      </c>
      <c r="M262" s="55">
        <f t="shared" si="77"/>
        <v>0.10988572976599127</v>
      </c>
    </row>
    <row r="263" spans="9:13" x14ac:dyDescent="0.25">
      <c r="I263" s="12">
        <f>$CI$11</f>
        <v>-1.3901540008731672E-3</v>
      </c>
      <c r="J263" s="12">
        <v>1.3092443657387598E-3</v>
      </c>
      <c r="K263" s="58">
        <f t="shared" si="78"/>
        <v>219</v>
      </c>
      <c r="L263" s="55">
        <f t="shared" si="76"/>
        <v>0.54625000000000001</v>
      </c>
      <c r="M263" s="55">
        <f t="shared" si="77"/>
        <v>0.11619247555409717</v>
      </c>
    </row>
    <row r="264" spans="9:13" x14ac:dyDescent="0.25">
      <c r="I264" s="12">
        <f>$CJ$11</f>
        <v>2.2710305491488558E-2</v>
      </c>
      <c r="J264" s="12">
        <v>1.7167509915072543E-3</v>
      </c>
      <c r="K264" s="58">
        <f t="shared" si="78"/>
        <v>220</v>
      </c>
      <c r="L264" s="55">
        <f t="shared" si="76"/>
        <v>0.54874999999999996</v>
      </c>
      <c r="M264" s="55">
        <f t="shared" si="77"/>
        <v>0.12250384633825973</v>
      </c>
    </row>
    <row r="265" spans="9:13" x14ac:dyDescent="0.25">
      <c r="I265" s="12">
        <f>$CK$11</f>
        <v>2.633040398237485E-2</v>
      </c>
      <c r="J265" s="12">
        <v>1.7330148166805337E-3</v>
      </c>
      <c r="K265" s="58">
        <f t="shared" si="78"/>
        <v>221</v>
      </c>
      <c r="L265" s="55">
        <f t="shared" si="76"/>
        <v>0.55125000000000002</v>
      </c>
      <c r="M265" s="55">
        <f t="shared" si="77"/>
        <v>0.12882010069200828</v>
      </c>
    </row>
    <row r="266" spans="9:13" x14ac:dyDescent="0.25">
      <c r="I266" s="12">
        <f>$CL$11</f>
        <v>7.5390550979070881E-3</v>
      </c>
      <c r="J266" s="12">
        <v>2.0639699819120505E-3</v>
      </c>
      <c r="K266" s="58">
        <f t="shared" si="78"/>
        <v>222</v>
      </c>
      <c r="L266" s="55">
        <f t="shared" si="76"/>
        <v>0.55374999999999996</v>
      </c>
      <c r="M266" s="55">
        <f t="shared" si="77"/>
        <v>0.1351414985692781</v>
      </c>
    </row>
    <row r="267" spans="9:13" x14ac:dyDescent="0.25">
      <c r="I267" s="12">
        <f>$CM$11</f>
        <v>-9.5688687935426842E-3</v>
      </c>
      <c r="J267" s="12">
        <v>2.1087525755791869E-3</v>
      </c>
      <c r="K267" s="58">
        <f t="shared" si="78"/>
        <v>223</v>
      </c>
      <c r="L267" s="55">
        <f t="shared" si="76"/>
        <v>0.55625000000000002</v>
      </c>
      <c r="M267" s="55">
        <f t="shared" si="77"/>
        <v>0.14146830138215863</v>
      </c>
    </row>
    <row r="268" spans="9:13" x14ac:dyDescent="0.25">
      <c r="I268" s="12">
        <f>$CN$11</f>
        <v>-1.048208823737351E-2</v>
      </c>
      <c r="J268" s="12">
        <v>2.4794536133874168E-3</v>
      </c>
      <c r="K268" s="58">
        <f t="shared" si="78"/>
        <v>224</v>
      </c>
      <c r="L268" s="55">
        <f t="shared" si="76"/>
        <v>0.55874999999999997</v>
      </c>
      <c r="M268" s="55">
        <f t="shared" si="77"/>
        <v>0.14780077207972384</v>
      </c>
    </row>
    <row r="269" spans="9:13" x14ac:dyDescent="0.25">
      <c r="I269" s="12">
        <f>$CO$11</f>
        <v>3.664903223197058E-2</v>
      </c>
      <c r="J269" s="12">
        <v>2.5277669730974228E-3</v>
      </c>
      <c r="K269" s="58">
        <f t="shared" si="78"/>
        <v>225</v>
      </c>
      <c r="L269" s="55">
        <f t="shared" si="76"/>
        <v>0.56125000000000003</v>
      </c>
      <c r="M269" s="55">
        <f t="shared" si="77"/>
        <v>0.15413917522801696</v>
      </c>
    </row>
    <row r="270" spans="9:13" x14ac:dyDescent="0.25">
      <c r="I270" s="12">
        <f>$CP$11</f>
        <v>-3.0187145243155022E-2</v>
      </c>
      <c r="J270" s="12">
        <v>2.9102764294561823E-3</v>
      </c>
      <c r="K270" s="58">
        <f t="shared" si="78"/>
        <v>226</v>
      </c>
      <c r="L270" s="55">
        <f t="shared" si="76"/>
        <v>0.56374999999999997</v>
      </c>
      <c r="M270" s="55">
        <f t="shared" si="77"/>
        <v>0.16048377709124662</v>
      </c>
    </row>
    <row r="271" spans="9:13" x14ac:dyDescent="0.25">
      <c r="I271" s="12">
        <f>$CQ$11</f>
        <v>-4.5960406804878673E-2</v>
      </c>
      <c r="J271" s="12">
        <v>2.9688654841928397E-3</v>
      </c>
      <c r="K271" s="58">
        <f t="shared" si="78"/>
        <v>227</v>
      </c>
      <c r="L271" s="55">
        <f t="shared" si="76"/>
        <v>0.56625000000000003</v>
      </c>
      <c r="M271" s="55">
        <f t="shared" si="77"/>
        <v>0.16683484571426999</v>
      </c>
    </row>
    <row r="272" spans="9:13" x14ac:dyDescent="0.25">
      <c r="I272" s="12">
        <f>$CR$11</f>
        <v>1.3033272955508934E-2</v>
      </c>
      <c r="J272" s="12">
        <v>3.0560580005902782E-3</v>
      </c>
      <c r="K272" s="58">
        <f t="shared" si="78"/>
        <v>228</v>
      </c>
      <c r="L272" s="55">
        <f t="shared" si="76"/>
        <v>0.56874999999999998</v>
      </c>
      <c r="M272" s="55">
        <f t="shared" si="77"/>
        <v>0.17319265100642342</v>
      </c>
    </row>
    <row r="273" spans="9:19" x14ac:dyDescent="0.25">
      <c r="I273" s="12">
        <f>$CS$11</f>
        <v>-5.4062532507678451E-2</v>
      </c>
      <c r="J273" s="12">
        <v>3.1964555681682771E-3</v>
      </c>
      <c r="K273" s="58">
        <f t="shared" si="78"/>
        <v>229</v>
      </c>
      <c r="L273" s="55">
        <f t="shared" si="76"/>
        <v>0.57125000000000004</v>
      </c>
      <c r="M273" s="55">
        <f t="shared" si="77"/>
        <v>0.17955746482678062</v>
      </c>
    </row>
    <row r="274" spans="9:19" x14ac:dyDescent="0.25">
      <c r="I274" s="12">
        <f>$CT$11</f>
        <v>-1.2069829165471724E-2</v>
      </c>
      <c r="J274" s="12">
        <v>3.2597399533276228E-3</v>
      </c>
      <c r="K274" s="58">
        <f t="shared" si="78"/>
        <v>230</v>
      </c>
      <c r="L274" s="55">
        <f t="shared" si="76"/>
        <v>0.57374999999999998</v>
      </c>
      <c r="M274" s="55">
        <f t="shared" si="77"/>
        <v>0.1859295610709023</v>
      </c>
    </row>
    <row r="275" spans="9:19" x14ac:dyDescent="0.25">
      <c r="I275" s="12">
        <f>$CU$11</f>
        <v>-5.9086503291670756E-2</v>
      </c>
      <c r="J275" s="12">
        <v>3.350123360717161E-3</v>
      </c>
      <c r="K275" s="58">
        <f t="shared" si="78"/>
        <v>231</v>
      </c>
      <c r="L275" s="55">
        <f t="shared" si="76"/>
        <v>0.57625000000000004</v>
      </c>
      <c r="M275" s="55">
        <f t="shared" si="77"/>
        <v>0.19230921575916188</v>
      </c>
    </row>
    <row r="276" spans="9:19" x14ac:dyDescent="0.25">
      <c r="I276" s="12">
        <f>$CV$11</f>
        <v>2.3176721560646207E-2</v>
      </c>
      <c r="J276" s="12">
        <v>3.4078824559573562E-3</v>
      </c>
      <c r="K276" s="58">
        <f t="shared" si="78"/>
        <v>232</v>
      </c>
      <c r="L276" s="55">
        <f t="shared" si="76"/>
        <v>0.57874999999999999</v>
      </c>
      <c r="M276" s="55">
        <f t="shared" si="77"/>
        <v>0.19869670712671594</v>
      </c>
    </row>
    <row r="277" spans="9:19" x14ac:dyDescent="0.25">
      <c r="I277" s="12">
        <f>$CW$11</f>
        <v>1.190445388049266E-2</v>
      </c>
      <c r="J277" s="12">
        <v>3.5144235146851166E-3</v>
      </c>
      <c r="K277" s="58">
        <f t="shared" si="78"/>
        <v>233</v>
      </c>
      <c r="L277" s="55">
        <f t="shared" si="76"/>
        <v>0.58125000000000004</v>
      </c>
      <c r="M277" s="55">
        <f t="shared" si="77"/>
        <v>0.20509231571520872</v>
      </c>
    </row>
    <row r="278" spans="9:19" x14ac:dyDescent="0.25">
      <c r="I278" s="12">
        <f>$CX$11</f>
        <v>-2.9043891973057345E-2</v>
      </c>
      <c r="J278" s="12">
        <v>3.8142334378366005E-3</v>
      </c>
      <c r="K278" s="58">
        <f t="shared" si="78"/>
        <v>234</v>
      </c>
      <c r="L278" s="55">
        <f t="shared" si="76"/>
        <v>0.58374999999999999</v>
      </c>
      <c r="M278" s="55">
        <f t="shared" si="77"/>
        <v>0.21149632446628405</v>
      </c>
    </row>
    <row r="279" spans="9:19" x14ac:dyDescent="0.25">
      <c r="I279" s="12">
        <f>$CY$11</f>
        <v>-4.3945856524181703E-2</v>
      </c>
      <c r="J279" s="12">
        <v>3.8902457669216517E-3</v>
      </c>
      <c r="K279" s="58">
        <f t="shared" si="78"/>
        <v>235</v>
      </c>
      <c r="L279" s="55">
        <f t="shared" si="76"/>
        <v>0.58625000000000005</v>
      </c>
      <c r="M279" s="55">
        <f t="shared" si="77"/>
        <v>0.21790901881700023</v>
      </c>
    </row>
    <row r="280" spans="9:19" x14ac:dyDescent="0.25">
      <c r="I280" s="12">
        <f>$CZ$11</f>
        <v>5.6454311082889674E-3</v>
      </c>
      <c r="J280" s="12">
        <v>4.0847560857399934E-3</v>
      </c>
      <c r="K280" s="58">
        <f t="shared" si="78"/>
        <v>236</v>
      </c>
      <c r="L280" s="55">
        <f t="shared" si="76"/>
        <v>0.58875</v>
      </c>
      <c r="M280" s="55">
        <f t="shared" si="77"/>
        <v>0.22433068679722667</v>
      </c>
      <c r="S280" s="25"/>
    </row>
    <row r="281" spans="9:19" x14ac:dyDescent="0.25">
      <c r="I281" s="12">
        <f>$DA$11</f>
        <v>4.7157654688157358E-2</v>
      </c>
      <c r="J281" s="12">
        <v>4.2566407945368034E-3</v>
      </c>
      <c r="K281" s="58">
        <f t="shared" si="78"/>
        <v>237</v>
      </c>
      <c r="L281" s="55">
        <f t="shared" si="76"/>
        <v>0.59125000000000005</v>
      </c>
      <c r="M281" s="55">
        <f t="shared" si="77"/>
        <v>0.23076161912912319</v>
      </c>
      <c r="S281" s="25"/>
    </row>
    <row r="282" spans="9:19" x14ac:dyDescent="0.25">
      <c r="I282" s="12">
        <f>$DB$11</f>
        <v>-1.1672526702860786E-2</v>
      </c>
      <c r="J282" s="12">
        <v>4.2968333323130103E-3</v>
      </c>
      <c r="K282" s="58">
        <f t="shared" si="78"/>
        <v>238</v>
      </c>
      <c r="L282" s="55">
        <f t="shared" si="76"/>
        <v>0.59375</v>
      </c>
      <c r="M282" s="55">
        <f t="shared" si="77"/>
        <v>0.23720210932878771</v>
      </c>
      <c r="S282" s="25"/>
    </row>
    <row r="283" spans="9:19" x14ac:dyDescent="0.25">
      <c r="I283" s="12">
        <f>$DC$11</f>
        <v>-4.1600760407138893E-3</v>
      </c>
      <c r="J283" s="12">
        <v>4.6765689169625535E-3</v>
      </c>
      <c r="K283" s="58">
        <f t="shared" si="78"/>
        <v>239</v>
      </c>
      <c r="L283" s="55">
        <f t="shared" si="76"/>
        <v>0.59624999999999995</v>
      </c>
      <c r="M283" s="55">
        <f t="shared" si="77"/>
        <v>0.24365245381017997</v>
      </c>
      <c r="S283" s="25"/>
    </row>
    <row r="284" spans="9:19" x14ac:dyDescent="0.25">
      <c r="I284" s="12">
        <f>$DD$11</f>
        <v>3.2646233668884861E-2</v>
      </c>
      <c r="J284" s="12">
        <v>5.2001373246139959E-3</v>
      </c>
      <c r="K284" s="58">
        <f t="shared" si="78"/>
        <v>240</v>
      </c>
      <c r="L284" s="55">
        <f t="shared" si="76"/>
        <v>0.59875</v>
      </c>
      <c r="M284" s="55">
        <f t="shared" si="77"/>
        <v>0.25011295199141531</v>
      </c>
      <c r="S284" s="25"/>
    </row>
    <row r="285" spans="9:19" x14ac:dyDescent="0.25">
      <c r="I285" s="12">
        <f>$DE$11</f>
        <v>9.1888841537444144E-3</v>
      </c>
      <c r="J285" s="12">
        <v>5.2120301929736712E-3</v>
      </c>
      <c r="K285" s="58">
        <f t="shared" si="78"/>
        <v>241</v>
      </c>
      <c r="L285" s="55">
        <f t="shared" si="76"/>
        <v>0.60124999999999995</v>
      </c>
      <c r="M285" s="55">
        <f t="shared" si="77"/>
        <v>0.25658390640353823</v>
      </c>
      <c r="S285" s="25"/>
    </row>
    <row r="286" spans="9:19" x14ac:dyDescent="0.25">
      <c r="I286" s="12">
        <f>$DF$11</f>
        <v>-1.3978993383404248E-2</v>
      </c>
      <c r="J286" s="12">
        <v>5.4946133124078589E-3</v>
      </c>
      <c r="K286" s="58">
        <f t="shared" si="78"/>
        <v>242</v>
      </c>
      <c r="L286" s="55">
        <f t="shared" si="76"/>
        <v>0.60375000000000001</v>
      </c>
      <c r="M286" s="55">
        <f t="shared" si="77"/>
        <v>0.26306562280188689</v>
      </c>
      <c r="S286" s="25"/>
    </row>
    <row r="287" spans="9:19" x14ac:dyDescent="0.25">
      <c r="I287" s="12">
        <f>$DG$11</f>
        <v>-8.1824290726419946E-3</v>
      </c>
      <c r="J287" s="12">
        <v>5.6454311082889674E-3</v>
      </c>
      <c r="K287" s="58">
        <f t="shared" si="78"/>
        <v>243</v>
      </c>
      <c r="L287" s="55">
        <f t="shared" si="76"/>
        <v>0.60624999999999996</v>
      </c>
      <c r="M287" s="55">
        <f t="shared" si="77"/>
        <v>0.26955841028015765</v>
      </c>
      <c r="S287" s="25"/>
    </row>
    <row r="288" spans="9:19" x14ac:dyDescent="0.25">
      <c r="I288" s="12">
        <f>$DH$11</f>
        <v>5.0648498420867494E-2</v>
      </c>
      <c r="J288" s="12">
        <v>5.9527139796262674E-3</v>
      </c>
      <c r="K288" s="58">
        <f t="shared" si="78"/>
        <v>244</v>
      </c>
      <c r="L288" s="55">
        <f t="shared" si="76"/>
        <v>0.60875000000000001</v>
      </c>
      <c r="M288" s="55">
        <f t="shared" si="77"/>
        <v>0.27606258138729461</v>
      </c>
      <c r="S288" s="25"/>
    </row>
    <row r="289" spans="9:19" x14ac:dyDescent="0.25">
      <c r="I289" s="12">
        <f>$DI$11</f>
        <v>1.7645964467954744E-2</v>
      </c>
      <c r="J289" s="12">
        <v>6.0793835043135847E-3</v>
      </c>
      <c r="K289" s="58">
        <f t="shared" si="78"/>
        <v>245</v>
      </c>
      <c r="L289" s="55">
        <f t="shared" si="76"/>
        <v>0.61124999999999996</v>
      </c>
      <c r="M289" s="55">
        <f t="shared" si="77"/>
        <v>0.28257845224732014</v>
      </c>
      <c r="S289" s="25"/>
    </row>
    <row r="290" spans="9:19" x14ac:dyDescent="0.25">
      <c r="I290" s="12">
        <f>$DJ$11</f>
        <v>2.4066440915798459E-2</v>
      </c>
      <c r="J290" s="12">
        <v>6.1280401175856092E-3</v>
      </c>
      <c r="K290" s="58">
        <f t="shared" si="78"/>
        <v>246</v>
      </c>
      <c r="L290" s="55">
        <f t="shared" si="76"/>
        <v>0.61375000000000002</v>
      </c>
      <c r="M290" s="55">
        <f t="shared" si="77"/>
        <v>0.28910634268224333</v>
      </c>
      <c r="S290" s="25"/>
    </row>
    <row r="291" spans="9:19" x14ac:dyDescent="0.25">
      <c r="I291" s="12">
        <f>$DK$11</f>
        <v>2.9678003657570784E-2</v>
      </c>
      <c r="J291" s="12">
        <v>6.2814703237776826E-3</v>
      </c>
      <c r="K291" s="58">
        <f t="shared" si="78"/>
        <v>247</v>
      </c>
      <c r="L291" s="55">
        <f t="shared" si="76"/>
        <v>0.61624999999999996</v>
      </c>
      <c r="M291" s="55">
        <f t="shared" si="77"/>
        <v>0.29564657633816971</v>
      </c>
      <c r="S291" s="25"/>
    </row>
    <row r="292" spans="9:19" x14ac:dyDescent="0.25">
      <c r="I292" s="12">
        <f>$DL$11</f>
        <v>-2.9771169844536427E-2</v>
      </c>
      <c r="J292" s="12">
        <v>6.425209788682551E-3</v>
      </c>
      <c r="K292" s="58">
        <f t="shared" si="78"/>
        <v>248</v>
      </c>
      <c r="L292" s="55">
        <f t="shared" si="76"/>
        <v>0.61875000000000002</v>
      </c>
      <c r="M292" s="55">
        <f t="shared" si="77"/>
        <v>0.30219948081476239</v>
      </c>
      <c r="S292" s="25"/>
    </row>
    <row r="293" spans="9:19" x14ac:dyDescent="0.25">
      <c r="I293" s="12">
        <f>$DM$11</f>
        <v>-1.4785540182526535E-2</v>
      </c>
      <c r="J293" s="12">
        <v>6.5783457972112824E-3</v>
      </c>
      <c r="K293" s="58">
        <f t="shared" si="78"/>
        <v>249</v>
      </c>
      <c r="L293" s="55">
        <f t="shared" si="76"/>
        <v>0.62124999999999997</v>
      </c>
      <c r="M293" s="55">
        <f t="shared" si="77"/>
        <v>0.30876538779818846</v>
      </c>
      <c r="S293" s="25"/>
    </row>
    <row r="294" spans="9:19" x14ac:dyDescent="0.25">
      <c r="I294" s="12">
        <f>$DN$11</f>
        <v>-1.8302798877300575E-2</v>
      </c>
      <c r="J294" s="12">
        <v>6.8124600177483785E-3</v>
      </c>
      <c r="K294" s="58">
        <f t="shared" si="78"/>
        <v>250</v>
      </c>
      <c r="L294" s="55">
        <f t="shared" si="76"/>
        <v>0.62375000000000003</v>
      </c>
      <c r="M294" s="55">
        <f t="shared" si="77"/>
        <v>0.31534463319771155</v>
      </c>
      <c r="S294" s="25"/>
    </row>
    <row r="295" spans="9:19" x14ac:dyDescent="0.25">
      <c r="I295" s="12">
        <f>$BQ$12</f>
        <v>2.4786791312027656E-2</v>
      </c>
      <c r="J295" s="12">
        <v>6.821212623879358E-3</v>
      </c>
      <c r="K295" s="58">
        <f t="shared" si="78"/>
        <v>251</v>
      </c>
      <c r="L295" s="55">
        <f t="shared" si="76"/>
        <v>0.62624999999999997</v>
      </c>
      <c r="M295" s="55">
        <f t="shared" si="77"/>
        <v>0.32193755728607965</v>
      </c>
      <c r="S295" s="25"/>
    </row>
    <row r="296" spans="9:19" x14ac:dyDescent="0.25">
      <c r="I296" s="12">
        <f>$BR$12</f>
        <v>-5.1942366913619864E-3</v>
      </c>
      <c r="J296" s="12">
        <v>6.8421801645279778E-3</v>
      </c>
      <c r="K296" s="58">
        <f t="shared" si="78"/>
        <v>252</v>
      </c>
      <c r="L296" s="55">
        <f t="shared" si="76"/>
        <v>0.62875000000000003</v>
      </c>
      <c r="M296" s="55">
        <f t="shared" si="77"/>
        <v>0.32854450484387981</v>
      </c>
      <c r="S296" s="25"/>
    </row>
    <row r="297" spans="9:19" x14ac:dyDescent="0.25">
      <c r="I297" s="12">
        <f>$BS$12</f>
        <v>-1.0132340949077445E-2</v>
      </c>
      <c r="J297" s="12">
        <v>6.9639208712286571E-3</v>
      </c>
      <c r="K297" s="58">
        <f t="shared" si="78"/>
        <v>253</v>
      </c>
      <c r="L297" s="55">
        <f t="shared" si="76"/>
        <v>0.63124999999999998</v>
      </c>
      <c r="M297" s="55">
        <f t="shared" si="77"/>
        <v>0.3351658253080253</v>
      </c>
      <c r="S297" s="25"/>
    </row>
    <row r="298" spans="9:19" x14ac:dyDescent="0.25">
      <c r="I298" s="12">
        <f>$BT$12</f>
        <v>3.767826384694084E-2</v>
      </c>
      <c r="J298" s="12">
        <v>7.0552273142767685E-3</v>
      </c>
      <c r="K298" s="58">
        <f t="shared" si="78"/>
        <v>254</v>
      </c>
      <c r="L298" s="55">
        <f t="shared" si="76"/>
        <v>0.63375000000000004</v>
      </c>
      <c r="M298" s="55">
        <f t="shared" si="77"/>
        <v>0.34180187292455921</v>
      </c>
      <c r="S298" s="25"/>
    </row>
    <row r="299" spans="9:19" x14ac:dyDescent="0.25">
      <c r="I299" s="12">
        <f>$BU$12</f>
        <v>-4.958809237188877E-2</v>
      </c>
      <c r="J299" s="12">
        <v>7.2616400234561951E-3</v>
      </c>
      <c r="K299" s="58">
        <f t="shared" si="78"/>
        <v>255</v>
      </c>
      <c r="L299" s="55">
        <f t="shared" si="76"/>
        <v>0.63624999999999998</v>
      </c>
      <c r="M299" s="55">
        <f t="shared" si="77"/>
        <v>0.34845300690595715</v>
      </c>
      <c r="S299" s="25"/>
    </row>
    <row r="300" spans="9:19" x14ac:dyDescent="0.25">
      <c r="I300" s="12">
        <f>$BV$12</f>
        <v>1.5503782052508353E-2</v>
      </c>
      <c r="J300" s="12">
        <v>7.2887254992850536E-3</v>
      </c>
      <c r="K300" s="58">
        <f t="shared" si="78"/>
        <v>256</v>
      </c>
      <c r="L300" s="55">
        <f t="shared" si="76"/>
        <v>0.63875000000000004</v>
      </c>
      <c r="M300" s="55">
        <f t="shared" si="77"/>
        <v>0.35511959159313067</v>
      </c>
      <c r="S300" s="25"/>
    </row>
    <row r="301" spans="9:19" x14ac:dyDescent="0.25">
      <c r="I301" s="12">
        <f>$BW$12</f>
        <v>-2.8619654742899847E-2</v>
      </c>
      <c r="J301" s="12">
        <v>7.3956088251196928E-3</v>
      </c>
      <c r="K301" s="58">
        <f t="shared" si="78"/>
        <v>257</v>
      </c>
      <c r="L301" s="55">
        <f t="shared" si="76"/>
        <v>0.64124999999999999</v>
      </c>
      <c r="M301" s="55">
        <f t="shared" si="77"/>
        <v>0.36180199662232804</v>
      </c>
      <c r="S301" s="25"/>
    </row>
    <row r="302" spans="9:19" x14ac:dyDescent="0.25">
      <c r="I302" s="12">
        <f>$BX$12</f>
        <v>-1.7078414978324297E-2</v>
      </c>
      <c r="J302" s="12">
        <v>7.4738593126391084E-3</v>
      </c>
      <c r="K302" s="58">
        <f t="shared" si="78"/>
        <v>258</v>
      </c>
      <c r="L302" s="55">
        <f t="shared" ref="L302:L365" si="79" xml:space="preserve"> (K302-0.5)/COUNT($I$45:$I$444)</f>
        <v>0.64375000000000004</v>
      </c>
      <c r="M302" s="55">
        <f t="shared" ref="M302:M365" si="80">_xlfn.NORM.S.INV(L302)</f>
        <v>0.36850059709715682</v>
      </c>
      <c r="S302" s="25"/>
    </row>
    <row r="303" spans="9:19" x14ac:dyDescent="0.25">
      <c r="I303" s="12">
        <f>$BY$12</f>
        <v>-1.3434712554817541E-2</v>
      </c>
      <c r="J303" s="12">
        <v>7.5390550979070881E-3</v>
      </c>
      <c r="K303" s="58">
        <f t="shared" ref="K303:K366" si="81">1+K302</f>
        <v>259</v>
      </c>
      <c r="L303" s="55">
        <f t="shared" si="79"/>
        <v>0.64624999999999999</v>
      </c>
      <c r="M303" s="55">
        <f t="shared" si="80"/>
        <v>0.37521577376594184</v>
      </c>
      <c r="S303" s="25"/>
    </row>
    <row r="304" spans="9:19" x14ac:dyDescent="0.25">
      <c r="I304" s="12">
        <f>$BZ$12</f>
        <v>-1.6946036721927626E-3</v>
      </c>
      <c r="J304" s="12">
        <v>7.5666838675887416E-3</v>
      </c>
      <c r="K304" s="58">
        <f t="shared" si="81"/>
        <v>260</v>
      </c>
      <c r="L304" s="55">
        <f t="shared" si="79"/>
        <v>0.64875000000000005</v>
      </c>
      <c r="M304" s="55">
        <f t="shared" si="80"/>
        <v>0.38194791320466176</v>
      </c>
      <c r="S304" s="25"/>
    </row>
    <row r="305" spans="9:19" x14ac:dyDescent="0.25">
      <c r="I305" s="12">
        <f>$CA$12</f>
        <v>3.8098702433909448E-2</v>
      </c>
      <c r="J305" s="12">
        <v>7.6868264054585911E-3</v>
      </c>
      <c r="K305" s="58">
        <f t="shared" si="81"/>
        <v>261</v>
      </c>
      <c r="L305" s="55">
        <f t="shared" si="79"/>
        <v>0.65125</v>
      </c>
      <c r="M305" s="55">
        <f t="shared" si="80"/>
        <v>0.38869740800570463</v>
      </c>
      <c r="S305" s="25"/>
    </row>
    <row r="306" spans="9:19" x14ac:dyDescent="0.25">
      <c r="I306" s="12">
        <f>$CB$12</f>
        <v>-2.5942153009221869E-3</v>
      </c>
      <c r="J306" s="12">
        <v>7.7178031734308483E-3</v>
      </c>
      <c r="K306" s="58">
        <f t="shared" si="81"/>
        <v>262</v>
      </c>
      <c r="L306" s="55">
        <f t="shared" si="79"/>
        <v>0.65375000000000005</v>
      </c>
      <c r="M306" s="55">
        <f t="shared" si="80"/>
        <v>0.3954646569727045</v>
      </c>
      <c r="S306" s="25"/>
    </row>
    <row r="307" spans="9:19" x14ac:dyDescent="0.25">
      <c r="I307" s="12">
        <f>$CC$12</f>
        <v>9.8125743212316152E-3</v>
      </c>
      <c r="J307" s="12">
        <v>8.1982844227508345E-3</v>
      </c>
      <c r="K307" s="58">
        <f t="shared" si="81"/>
        <v>263</v>
      </c>
      <c r="L307" s="55">
        <f t="shared" si="79"/>
        <v>0.65625</v>
      </c>
      <c r="M307" s="55">
        <f t="shared" si="80"/>
        <v>0.40225006532172536</v>
      </c>
      <c r="S307" s="25"/>
    </row>
    <row r="308" spans="9:19" x14ac:dyDescent="0.25">
      <c r="I308" s="12">
        <f>$CD$12</f>
        <v>6.7418233015835494E-2</v>
      </c>
      <c r="J308" s="12">
        <v>9.1264714075407483E-3</v>
      </c>
      <c r="K308" s="58">
        <f t="shared" si="81"/>
        <v>264</v>
      </c>
      <c r="L308" s="55">
        <f t="shared" si="79"/>
        <v>0.65874999999999995</v>
      </c>
      <c r="M308" s="55">
        <f t="shared" si="80"/>
        <v>0.40905404488907959</v>
      </c>
      <c r="S308" s="25"/>
    </row>
    <row r="309" spans="9:19" x14ac:dyDescent="0.25">
      <c r="I309" s="12">
        <f>$CE$12</f>
        <v>-2.59168450044025E-2</v>
      </c>
      <c r="J309" s="12">
        <v>9.1888841537444144E-3</v>
      </c>
      <c r="K309" s="58">
        <f t="shared" si="81"/>
        <v>265</v>
      </c>
      <c r="L309" s="55">
        <f t="shared" si="79"/>
        <v>0.66125</v>
      </c>
      <c r="M309" s="55">
        <f t="shared" si="80"/>
        <v>0.41587701434607655</v>
      </c>
      <c r="S309" s="25"/>
    </row>
    <row r="310" spans="9:19" x14ac:dyDescent="0.25">
      <c r="I310" s="12">
        <f>$CF$12</f>
        <v>6.1198512718033005E-2</v>
      </c>
      <c r="J310" s="12">
        <v>9.4049929081152506E-3</v>
      </c>
      <c r="K310" s="58">
        <f t="shared" si="81"/>
        <v>266</v>
      </c>
      <c r="L310" s="55">
        <f t="shared" si="79"/>
        <v>0.66374999999999995</v>
      </c>
      <c r="M310" s="55">
        <f t="shared" si="80"/>
        <v>0.42271939942101217</v>
      </c>
      <c r="S310" s="25"/>
    </row>
    <row r="311" spans="9:19" x14ac:dyDescent="0.25">
      <c r="I311" s="12">
        <f>$CG$12</f>
        <v>-1.269429052070592E-2</v>
      </c>
      <c r="J311" s="12">
        <v>9.5174117648344492E-3</v>
      </c>
      <c r="K311" s="58">
        <f t="shared" si="81"/>
        <v>267</v>
      </c>
      <c r="L311" s="55">
        <f t="shared" si="79"/>
        <v>0.66625000000000001</v>
      </c>
      <c r="M311" s="55">
        <f t="shared" si="80"/>
        <v>0.42958163312873388</v>
      </c>
      <c r="S311" s="25"/>
    </row>
    <row r="312" spans="9:19" x14ac:dyDescent="0.25">
      <c r="I312" s="12">
        <f>$CH$12</f>
        <v>2.7275569335209582E-2</v>
      </c>
      <c r="J312" s="12">
        <v>9.6555721435420683E-3</v>
      </c>
      <c r="K312" s="58">
        <f t="shared" si="81"/>
        <v>268</v>
      </c>
      <c r="L312" s="55">
        <f t="shared" si="79"/>
        <v>0.66874999999999996</v>
      </c>
      <c r="M312" s="55">
        <f t="shared" si="80"/>
        <v>0.43646415600811633</v>
      </c>
      <c r="S312" s="25"/>
    </row>
    <row r="313" spans="9:19" x14ac:dyDescent="0.25">
      <c r="I313" s="12">
        <f>$CI$12</f>
        <v>1.437308223792666E-2</v>
      </c>
      <c r="J313" s="12">
        <v>9.8125743212316152E-3</v>
      </c>
      <c r="K313" s="58">
        <f t="shared" si="81"/>
        <v>269</v>
      </c>
      <c r="L313" s="55">
        <f t="shared" si="79"/>
        <v>0.67125000000000001</v>
      </c>
      <c r="M313" s="55">
        <f t="shared" si="80"/>
        <v>0.44336741636782018</v>
      </c>
      <c r="S313" s="25"/>
    </row>
    <row r="314" spans="9:19" x14ac:dyDescent="0.25">
      <c r="I314" s="12">
        <f>$CJ$12</f>
        <v>-2.5540865049548334E-2</v>
      </c>
      <c r="J314" s="12">
        <v>1.0033813468968589E-2</v>
      </c>
      <c r="K314" s="58">
        <f t="shared" si="81"/>
        <v>270</v>
      </c>
      <c r="L314" s="55">
        <f t="shared" si="79"/>
        <v>0.67374999999999996</v>
      </c>
      <c r="M314" s="55">
        <f t="shared" si="80"/>
        <v>0.45029187054070735</v>
      </c>
      <c r="S314" s="25"/>
    </row>
    <row r="315" spans="9:19" x14ac:dyDescent="0.25">
      <c r="I315" s="12">
        <f>$CK$12</f>
        <v>-1.5069492204053514E-2</v>
      </c>
      <c r="J315" s="12">
        <v>1.00641681143947E-2</v>
      </c>
      <c r="K315" s="58">
        <f t="shared" si="81"/>
        <v>271</v>
      </c>
      <c r="L315" s="55">
        <f t="shared" si="79"/>
        <v>0.67625000000000002</v>
      </c>
      <c r="M315" s="55">
        <f t="shared" si="80"/>
        <v>0.45723798314731923</v>
      </c>
      <c r="S315" s="25"/>
    </row>
    <row r="316" spans="9:19" x14ac:dyDescent="0.25">
      <c r="I316" s="12">
        <f>$CL$12</f>
        <v>1.8139204676382192E-2</v>
      </c>
      <c r="J316" s="12">
        <v>1.0231796464869269E-2</v>
      </c>
      <c r="K316" s="58">
        <f t="shared" si="81"/>
        <v>272</v>
      </c>
      <c r="L316" s="55">
        <f t="shared" si="79"/>
        <v>0.67874999999999996</v>
      </c>
      <c r="M316" s="55">
        <f t="shared" si="80"/>
        <v>0.46420622736883582</v>
      </c>
      <c r="S316" s="25"/>
    </row>
    <row r="317" spans="9:19" x14ac:dyDescent="0.25">
      <c r="I317" s="12">
        <f>$CM$12</f>
        <v>-1.5584110273718199E-2</v>
      </c>
      <c r="J317" s="12">
        <v>1.0258899921212095E-2</v>
      </c>
      <c r="K317" s="58">
        <f t="shared" si="81"/>
        <v>273</v>
      </c>
      <c r="L317" s="55">
        <f t="shared" si="79"/>
        <v>0.68125000000000002</v>
      </c>
      <c r="M317" s="55">
        <f t="shared" si="80"/>
        <v>0.47119708522996556</v>
      </c>
      <c r="S317" s="25"/>
    </row>
    <row r="318" spans="9:19" x14ac:dyDescent="0.25">
      <c r="I318" s="12">
        <f>$CN$12</f>
        <v>-5.5678901835820582E-3</v>
      </c>
      <c r="J318" s="12">
        <v>1.0321248670299932E-2</v>
      </c>
      <c r="K318" s="58">
        <f t="shared" si="81"/>
        <v>274</v>
      </c>
      <c r="L318" s="55">
        <f t="shared" si="79"/>
        <v>0.68374999999999997</v>
      </c>
      <c r="M318" s="55">
        <f t="shared" si="80"/>
        <v>0.47821104789222818</v>
      </c>
      <c r="S318" s="25"/>
    </row>
    <row r="319" spans="9:19" x14ac:dyDescent="0.25">
      <c r="I319" s="12">
        <f>$CO$12</f>
        <v>6.1280401175856092E-3</v>
      </c>
      <c r="J319" s="12">
        <v>1.0544605685004482E-2</v>
      </c>
      <c r="K319" s="58">
        <f t="shared" si="81"/>
        <v>275</v>
      </c>
      <c r="L319" s="55">
        <f t="shared" si="79"/>
        <v>0.68625000000000003</v>
      </c>
      <c r="M319" s="55">
        <f t="shared" si="80"/>
        <v>0.4852486159581304</v>
      </c>
      <c r="S319" s="25"/>
    </row>
    <row r="320" spans="9:19" x14ac:dyDescent="0.25">
      <c r="I320" s="12">
        <f>$CP$12</f>
        <v>-1.3157597008532473E-2</v>
      </c>
      <c r="J320" s="12">
        <v>1.0740150892646572E-2</v>
      </c>
      <c r="K320" s="58">
        <f t="shared" si="81"/>
        <v>276</v>
      </c>
      <c r="L320" s="55">
        <f t="shared" si="79"/>
        <v>0.68874999999999997</v>
      </c>
      <c r="M320" s="55">
        <f t="shared" si="80"/>
        <v>0.49231029978674884</v>
      </c>
      <c r="S320" s="25"/>
    </row>
    <row r="321" spans="9:19" x14ac:dyDescent="0.25">
      <c r="I321" s="12">
        <f>$CQ$12</f>
        <v>-4.2985598884039966E-2</v>
      </c>
      <c r="J321" s="12">
        <v>1.0761685466845528E-2</v>
      </c>
      <c r="K321" s="58">
        <f t="shared" si="81"/>
        <v>277</v>
      </c>
      <c r="L321" s="55">
        <f t="shared" si="79"/>
        <v>0.69125000000000003</v>
      </c>
      <c r="M321" s="55">
        <f t="shared" si="80"/>
        <v>0.49939661982127803</v>
      </c>
      <c r="S321" s="25"/>
    </row>
    <row r="322" spans="9:19" x14ac:dyDescent="0.25">
      <c r="I322" s="12">
        <f>$CR$12</f>
        <v>3.3044000752625813E-2</v>
      </c>
      <c r="J322" s="12">
        <v>1.0849223087286308E-2</v>
      </c>
      <c r="K322" s="58">
        <f t="shared" si="81"/>
        <v>278</v>
      </c>
      <c r="L322" s="55">
        <f t="shared" si="79"/>
        <v>0.69374999999999998</v>
      </c>
      <c r="M322" s="55">
        <f t="shared" si="80"/>
        <v>0.50650810692911141</v>
      </c>
      <c r="S322" s="25"/>
    </row>
    <row r="323" spans="9:19" x14ac:dyDescent="0.25">
      <c r="I323" s="12">
        <f>$CS$12</f>
        <v>-4.676081973654167E-2</v>
      </c>
      <c r="J323" s="12">
        <v>1.1130553685465339E-2</v>
      </c>
      <c r="K323" s="58">
        <f t="shared" si="81"/>
        <v>279</v>
      </c>
      <c r="L323" s="55">
        <f t="shared" si="79"/>
        <v>0.69625000000000004</v>
      </c>
      <c r="M323" s="55">
        <f t="shared" si="80"/>
        <v>0.51364530275508136</v>
      </c>
      <c r="S323" s="25"/>
    </row>
    <row r="324" spans="9:19" x14ac:dyDescent="0.25">
      <c r="I324" s="12">
        <f>$CT$12</f>
        <v>-4.0645485169551243E-2</v>
      </c>
      <c r="J324" s="12">
        <v>1.1223165438458471E-2</v>
      </c>
      <c r="K324" s="58">
        <f t="shared" si="81"/>
        <v>280</v>
      </c>
      <c r="L324" s="55">
        <f t="shared" si="79"/>
        <v>0.69874999999999998</v>
      </c>
      <c r="M324" s="55">
        <f t="shared" si="80"/>
        <v>0.5208087600884912</v>
      </c>
      <c r="S324" s="25"/>
    </row>
    <row r="325" spans="9:19" x14ac:dyDescent="0.25">
      <c r="I325" s="12">
        <f>$CU$12</f>
        <v>-2.6285791039354578E-2</v>
      </c>
      <c r="J325" s="12">
        <v>1.1324664244587668E-2</v>
      </c>
      <c r="K325" s="58">
        <f t="shared" si="81"/>
        <v>281</v>
      </c>
      <c r="L325" s="55">
        <f t="shared" si="79"/>
        <v>0.70125000000000004</v>
      </c>
      <c r="M325" s="55">
        <f t="shared" si="80"/>
        <v>0.52799904324463498</v>
      </c>
      <c r="S325" s="25"/>
    </row>
    <row r="326" spans="9:19" x14ac:dyDescent="0.25">
      <c r="I326" s="12">
        <f>$CV$12</f>
        <v>1.3787567430899372E-2</v>
      </c>
      <c r="J326" s="12">
        <v>1.1359738813752296E-2</v>
      </c>
      <c r="K326" s="58">
        <f t="shared" si="81"/>
        <v>282</v>
      </c>
      <c r="L326" s="55">
        <f t="shared" si="79"/>
        <v>0.70374999999999999</v>
      </c>
      <c r="M326" s="55">
        <f t="shared" si="80"/>
        <v>0.53521672846151769</v>
      </c>
      <c r="S326" s="25"/>
    </row>
    <row r="327" spans="9:19" x14ac:dyDescent="0.25">
      <c r="I327" s="12">
        <f>$CW$12</f>
        <v>-1.8629711318738362E-2</v>
      </c>
      <c r="J327" s="12">
        <v>1.1781538453630391E-2</v>
      </c>
      <c r="K327" s="58">
        <f t="shared" si="81"/>
        <v>283</v>
      </c>
      <c r="L327" s="55">
        <f t="shared" si="79"/>
        <v>0.70625000000000004</v>
      </c>
      <c r="M327" s="55">
        <f t="shared" si="80"/>
        <v>0.54246240431254966</v>
      </c>
      <c r="S327" s="25"/>
    </row>
    <row r="328" spans="9:19" x14ac:dyDescent="0.25">
      <c r="I328" s="12">
        <f>$CX$12</f>
        <v>7.2887254992850536E-3</v>
      </c>
      <c r="J328" s="12">
        <v>1.1845303888573078E-2</v>
      </c>
      <c r="K328" s="58">
        <f t="shared" si="81"/>
        <v>284</v>
      </c>
      <c r="L328" s="55">
        <f t="shared" si="79"/>
        <v>0.70874999999999999</v>
      </c>
      <c r="M328" s="55">
        <f t="shared" si="80"/>
        <v>0.54973667213601451</v>
      </c>
      <c r="S328" s="25"/>
    </row>
    <row r="329" spans="9:19" x14ac:dyDescent="0.25">
      <c r="I329" s="12">
        <f>$CY$12</f>
        <v>-3.3565153580347395E-2</v>
      </c>
      <c r="J329" s="12">
        <v>1.190445388049266E-2</v>
      </c>
      <c r="K329" s="58">
        <f t="shared" si="81"/>
        <v>285</v>
      </c>
      <c r="L329" s="55">
        <f t="shared" si="79"/>
        <v>0.71125000000000005</v>
      </c>
      <c r="M329" s="55">
        <f t="shared" si="80"/>
        <v>0.5570401464821797</v>
      </c>
    </row>
    <row r="330" spans="9:19" x14ac:dyDescent="0.25">
      <c r="I330" s="12">
        <f>$CZ$12</f>
        <v>6.6609489136748579E-4</v>
      </c>
      <c r="J330" s="12">
        <v>1.1918727901210957E-2</v>
      </c>
      <c r="K330" s="58">
        <f t="shared" si="81"/>
        <v>286</v>
      </c>
      <c r="L330" s="55">
        <f t="shared" si="79"/>
        <v>0.71375</v>
      </c>
      <c r="M330" s="55">
        <f t="shared" si="80"/>
        <v>0.56437345557894714</v>
      </c>
    </row>
    <row r="331" spans="9:19" x14ac:dyDescent="0.25">
      <c r="I331" s="12">
        <f>$DA$12</f>
        <v>2.7655853052434232E-2</v>
      </c>
      <c r="J331" s="12">
        <v>1.2038333571471993E-2</v>
      </c>
      <c r="K331" s="58">
        <f t="shared" si="81"/>
        <v>287</v>
      </c>
      <c r="L331" s="55">
        <f t="shared" si="79"/>
        <v>0.71625000000000005</v>
      </c>
      <c r="M331" s="55">
        <f t="shared" si="80"/>
        <v>0.57173724181701335</v>
      </c>
    </row>
    <row r="332" spans="9:19" x14ac:dyDescent="0.25">
      <c r="I332" s="12">
        <f>$DB$12</f>
        <v>-2.376240464798629E-2</v>
      </c>
      <c r="J332" s="12">
        <v>1.2063996120540876E-2</v>
      </c>
      <c r="K332" s="58">
        <f t="shared" si="81"/>
        <v>288</v>
      </c>
      <c r="L332" s="55">
        <f t="shared" si="79"/>
        <v>0.71875</v>
      </c>
      <c r="M332" s="55">
        <f t="shared" si="80"/>
        <v>0.57913216225555586</v>
      </c>
    </row>
    <row r="333" spans="9:19" x14ac:dyDescent="0.25">
      <c r="I333" s="12">
        <f>$DC$12</f>
        <v>2.7124264540712151E-2</v>
      </c>
      <c r="J333" s="12">
        <v>1.2316798995335887E-2</v>
      </c>
      <c r="K333" s="58">
        <f t="shared" si="81"/>
        <v>289</v>
      </c>
      <c r="L333" s="55">
        <f t="shared" si="79"/>
        <v>0.72124999999999995</v>
      </c>
      <c r="M333" s="55">
        <f t="shared" si="80"/>
        <v>0.58655888914953647</v>
      </c>
    </row>
    <row r="334" spans="9:19" x14ac:dyDescent="0.25">
      <c r="I334" s="12">
        <f>$DD$12</f>
        <v>6.2340914435986772E-2</v>
      </c>
      <c r="J334" s="12">
        <v>1.2401784070737776E-2</v>
      </c>
      <c r="K334" s="58">
        <f t="shared" si="81"/>
        <v>290</v>
      </c>
      <c r="L334" s="55">
        <f t="shared" si="79"/>
        <v>0.72375</v>
      </c>
      <c r="M334" s="55">
        <f t="shared" si="80"/>
        <v>0.59401811049976094</v>
      </c>
    </row>
    <row r="335" spans="9:19" x14ac:dyDescent="0.25">
      <c r="I335" s="12">
        <f>$DE$12</f>
        <v>2.7502817408807445E-2</v>
      </c>
      <c r="J335" s="12">
        <v>1.2699201984168518E-2</v>
      </c>
      <c r="K335" s="58">
        <f t="shared" si="81"/>
        <v>291</v>
      </c>
      <c r="L335" s="55">
        <f t="shared" si="79"/>
        <v>0.72624999999999995</v>
      </c>
      <c r="M335" s="55">
        <f t="shared" si="80"/>
        <v>0.6015105306269295</v>
      </c>
    </row>
    <row r="336" spans="9:19" x14ac:dyDescent="0.25">
      <c r="I336" s="12">
        <f>$DF$12</f>
        <v>-1.345051255273777E-2</v>
      </c>
      <c r="J336" s="12">
        <v>1.2709919602285957E-2</v>
      </c>
      <c r="K336" s="58">
        <f t="shared" si="81"/>
        <v>292</v>
      </c>
      <c r="L336" s="55">
        <f t="shared" si="79"/>
        <v>0.72875000000000001</v>
      </c>
      <c r="M336" s="55">
        <f t="shared" si="80"/>
        <v>0.60903687077096924</v>
      </c>
    </row>
    <row r="337" spans="9:13" x14ac:dyDescent="0.25">
      <c r="I337" s="12">
        <f>$DG$12</f>
        <v>-1.9721419770800441E-2</v>
      </c>
      <c r="J337" s="12">
        <v>1.2821456938338249E-2</v>
      </c>
      <c r="K337" s="58">
        <f t="shared" si="81"/>
        <v>293</v>
      </c>
      <c r="L337" s="55">
        <f t="shared" si="79"/>
        <v>0.73124999999999996</v>
      </c>
      <c r="M337" s="55">
        <f t="shared" si="80"/>
        <v>0.61659786971703046</v>
      </c>
    </row>
    <row r="338" spans="9:13" x14ac:dyDescent="0.25">
      <c r="I338" s="12">
        <f>$DH$12</f>
        <v>6.1441073159516524E-2</v>
      </c>
      <c r="J338" s="12">
        <v>1.3033272955508934E-2</v>
      </c>
      <c r="K338" s="58">
        <f t="shared" si="81"/>
        <v>294</v>
      </c>
      <c r="L338" s="55">
        <f t="shared" si="79"/>
        <v>0.73375000000000001</v>
      </c>
      <c r="M338" s="55">
        <f t="shared" si="80"/>
        <v>0.62419428444962388</v>
      </c>
    </row>
    <row r="339" spans="9:13" x14ac:dyDescent="0.25">
      <c r="I339" s="12">
        <f>$DI$12</f>
        <v>2.5931580528627318E-2</v>
      </c>
      <c r="J339" s="12">
        <v>1.3258076957037179E-2</v>
      </c>
      <c r="K339" s="58">
        <f t="shared" si="81"/>
        <v>295</v>
      </c>
      <c r="L339" s="55">
        <f t="shared" si="79"/>
        <v>0.73624999999999996</v>
      </c>
      <c r="M339" s="55">
        <f t="shared" si="80"/>
        <v>0.63182689083645693</v>
      </c>
    </row>
    <row r="340" spans="9:13" x14ac:dyDescent="0.25">
      <c r="I340" s="12">
        <f>$DJ$12</f>
        <v>-4.2855722978263344E-4</v>
      </c>
      <c r="J340" s="12">
        <v>1.3786676338694903E-2</v>
      </c>
      <c r="K340" s="58">
        <f t="shared" si="81"/>
        <v>296</v>
      </c>
      <c r="L340" s="55">
        <f t="shared" si="79"/>
        <v>0.73875000000000002</v>
      </c>
      <c r="M340" s="55">
        <f t="shared" si="80"/>
        <v>0.63949648434364104</v>
      </c>
    </row>
    <row r="341" spans="9:13" x14ac:dyDescent="0.25">
      <c r="I341" s="12">
        <f>$DK$12</f>
        <v>2.4794536133874168E-3</v>
      </c>
      <c r="J341" s="12">
        <v>1.3787567430899372E-2</v>
      </c>
      <c r="K341" s="58">
        <f t="shared" si="81"/>
        <v>297</v>
      </c>
      <c r="L341" s="55">
        <f t="shared" si="79"/>
        <v>0.74124999999999996</v>
      </c>
      <c r="M341" s="55">
        <f t="shared" si="80"/>
        <v>0.64720388078404234</v>
      </c>
    </row>
    <row r="342" spans="9:13" x14ac:dyDescent="0.25">
      <c r="I342" s="12">
        <f>$DL$12</f>
        <v>-1.5385515684935402E-2</v>
      </c>
      <c r="J342" s="12">
        <v>1.3810685634341624E-2</v>
      </c>
      <c r="K342" s="58">
        <f t="shared" si="81"/>
        <v>298</v>
      </c>
      <c r="L342" s="55">
        <f t="shared" si="79"/>
        <v>0.74375000000000002</v>
      </c>
      <c r="M342" s="55">
        <f t="shared" si="80"/>
        <v>0.65494991710068595</v>
      </c>
    </row>
    <row r="343" spans="9:13" x14ac:dyDescent="0.25">
      <c r="I343" s="12">
        <f>$DM$12</f>
        <v>-3.7034556456005507E-2</v>
      </c>
      <c r="J343" s="12">
        <v>1.437308223792666E-2</v>
      </c>
      <c r="K343" s="58">
        <f t="shared" si="81"/>
        <v>299</v>
      </c>
      <c r="L343" s="55">
        <f t="shared" si="79"/>
        <v>0.74624999999999997</v>
      </c>
      <c r="M343" s="55">
        <f t="shared" si="80"/>
        <v>0.66273545218721863</v>
      </c>
    </row>
    <row r="344" spans="9:13" x14ac:dyDescent="0.25">
      <c r="I344" s="12">
        <f>$DN$12</f>
        <v>-4.9152213804409595E-2</v>
      </c>
      <c r="J344" s="12">
        <v>1.4496229993504084E-2</v>
      </c>
      <c r="K344" s="58">
        <f t="shared" si="81"/>
        <v>300</v>
      </c>
      <c r="L344" s="55">
        <f t="shared" si="79"/>
        <v>0.74875000000000003</v>
      </c>
      <c r="M344" s="55">
        <f t="shared" si="80"/>
        <v>0.67056136774760744</v>
      </c>
    </row>
    <row r="345" spans="9:13" x14ac:dyDescent="0.25">
      <c r="I345" s="12">
        <f>$BQ$13</f>
        <v>-1.4643334621798232E-2</v>
      </c>
      <c r="J345" s="12">
        <v>1.4612836777573968E-2</v>
      </c>
      <c r="K345" s="58">
        <f t="shared" si="81"/>
        <v>301</v>
      </c>
      <c r="L345" s="55">
        <f t="shared" si="79"/>
        <v>0.75124999999999997</v>
      </c>
      <c r="M345" s="55">
        <f t="shared" si="80"/>
        <v>0.67842856919737593</v>
      </c>
    </row>
    <row r="346" spans="9:13" x14ac:dyDescent="0.25">
      <c r="I346" s="12">
        <f>$BR$13</f>
        <v>1.5938912805462113E-2</v>
      </c>
      <c r="J346" s="12">
        <v>1.473033541292601E-2</v>
      </c>
      <c r="K346" s="58">
        <f t="shared" si="81"/>
        <v>302</v>
      </c>
      <c r="L346" s="55">
        <f t="shared" si="79"/>
        <v>0.75375000000000003</v>
      </c>
      <c r="M346" s="55">
        <f t="shared" si="80"/>
        <v>0.68633798660885514</v>
      </c>
    </row>
    <row r="347" spans="9:13" x14ac:dyDescent="0.25">
      <c r="I347" s="12">
        <f>$BS$13</f>
        <v>-8.6201024032090956E-3</v>
      </c>
      <c r="J347" s="12">
        <v>1.4757369223488803E-2</v>
      </c>
      <c r="K347" s="58">
        <f t="shared" si="81"/>
        <v>303</v>
      </c>
      <c r="L347" s="55">
        <f t="shared" si="79"/>
        <v>0.75624999999999998</v>
      </c>
      <c r="M347" s="55">
        <f t="shared" si="80"/>
        <v>0.69429057570308306</v>
      </c>
    </row>
    <row r="348" spans="9:13" x14ac:dyDescent="0.25">
      <c r="I348" s="12">
        <f>$BT$13</f>
        <v>7.6537214956606814E-2</v>
      </c>
      <c r="J348" s="12">
        <v>1.5337547842684263E-2</v>
      </c>
      <c r="K348" s="58">
        <f t="shared" si="81"/>
        <v>304</v>
      </c>
      <c r="L348" s="55">
        <f t="shared" si="79"/>
        <v>0.75875000000000004</v>
      </c>
      <c r="M348" s="55">
        <f t="shared" si="80"/>
        <v>0.70228731889119633</v>
      </c>
    </row>
    <row r="349" spans="9:13" x14ac:dyDescent="0.25">
      <c r="I349" s="12">
        <f>$BU$13</f>
        <v>-4.3848169934480374E-2</v>
      </c>
      <c r="J349" s="12">
        <v>1.545168629972693E-2</v>
      </c>
      <c r="K349" s="58">
        <f t="shared" si="81"/>
        <v>305</v>
      </c>
      <c r="L349" s="55">
        <f t="shared" si="79"/>
        <v>0.76124999999999998</v>
      </c>
      <c r="M349" s="55">
        <f t="shared" si="80"/>
        <v>0.71032922636833373</v>
      </c>
    </row>
    <row r="350" spans="9:13" x14ac:dyDescent="0.25">
      <c r="I350" s="12">
        <f>$BV$13</f>
        <v>3.4018414726331159E-2</v>
      </c>
      <c r="J350" s="12">
        <v>1.5503782052508353E-2</v>
      </c>
      <c r="K350" s="58">
        <f t="shared" si="81"/>
        <v>306</v>
      </c>
      <c r="L350" s="55">
        <f t="shared" si="79"/>
        <v>0.76375000000000004</v>
      </c>
      <c r="M350" s="55">
        <f t="shared" si="80"/>
        <v>0.71841733726332313</v>
      </c>
    </row>
    <row r="351" spans="9:13" x14ac:dyDescent="0.25">
      <c r="I351" s="12">
        <f>$BW$13</f>
        <v>-3.4548582658936677E-2</v>
      </c>
      <c r="J351" s="12">
        <v>1.5805962981591648E-2</v>
      </c>
      <c r="K351" s="58">
        <f t="shared" si="81"/>
        <v>307</v>
      </c>
      <c r="L351" s="55">
        <f t="shared" si="79"/>
        <v>0.76624999999999999</v>
      </c>
      <c r="M351" s="55">
        <f t="shared" si="80"/>
        <v>0.7265527208476168</v>
      </c>
    </row>
    <row r="352" spans="9:13" x14ac:dyDescent="0.25">
      <c r="I352" s="12">
        <f>$BX$13</f>
        <v>1.4612836777573968E-2</v>
      </c>
      <c r="J352" s="12">
        <v>1.5938912805462113E-2</v>
      </c>
      <c r="K352" s="58">
        <f t="shared" si="81"/>
        <v>308</v>
      </c>
      <c r="L352" s="55">
        <f t="shared" si="79"/>
        <v>0.76875000000000004</v>
      </c>
      <c r="M352" s="55">
        <f t="shared" si="80"/>
        <v>0.73473647780725448</v>
      </c>
    </row>
    <row r="353" spans="9:13" x14ac:dyDescent="0.25">
      <c r="I353" s="12">
        <f>$BY$13</f>
        <v>-1.6974896982689724E-2</v>
      </c>
      <c r="J353" s="12">
        <v>1.7124083534658663E-2</v>
      </c>
      <c r="K353" s="58">
        <f t="shared" si="81"/>
        <v>309</v>
      </c>
      <c r="L353" s="55">
        <f t="shared" si="79"/>
        <v>0.77124999999999999</v>
      </c>
      <c r="M353" s="55">
        <f t="shared" si="80"/>
        <v>0.74296974158185325</v>
      </c>
    </row>
    <row r="354" spans="9:13" x14ac:dyDescent="0.25">
      <c r="I354" s="12">
        <f>$BZ$13</f>
        <v>3.7136975454927779E-2</v>
      </c>
      <c r="J354" s="12">
        <v>1.7233394103685074E-2</v>
      </c>
      <c r="K354" s="58">
        <f t="shared" si="81"/>
        <v>310</v>
      </c>
      <c r="L354" s="55">
        <f t="shared" si="79"/>
        <v>0.77375000000000005</v>
      </c>
      <c r="M354" s="55">
        <f t="shared" si="80"/>
        <v>0.75125367977497992</v>
      </c>
    </row>
    <row r="355" spans="9:13" x14ac:dyDescent="0.25">
      <c r="I355" s="12">
        <f>$CA$13</f>
        <v>-1.2866986962887239E-3</v>
      </c>
      <c r="J355" s="12">
        <v>1.7645964467954744E-2</v>
      </c>
      <c r="K355" s="58">
        <f t="shared" si="81"/>
        <v>311</v>
      </c>
      <c r="L355" s="55">
        <f t="shared" si="79"/>
        <v>0.77625</v>
      </c>
      <c r="M355" s="55">
        <f t="shared" si="80"/>
        <v>0.75958949564056433</v>
      </c>
    </row>
    <row r="356" spans="9:13" x14ac:dyDescent="0.25">
      <c r="I356" s="12">
        <f>$CB$13</f>
        <v>-3.8786203140827702E-2</v>
      </c>
      <c r="J356" s="12">
        <v>1.7917036824345089E-2</v>
      </c>
      <c r="K356" s="58">
        <f t="shared" si="81"/>
        <v>312</v>
      </c>
      <c r="L356" s="55">
        <f t="shared" si="79"/>
        <v>0.77875000000000005</v>
      </c>
      <c r="M356" s="55">
        <f t="shared" si="80"/>
        <v>0.76797842965036611</v>
      </c>
    </row>
    <row r="357" spans="9:13" x14ac:dyDescent="0.25">
      <c r="I357" s="12">
        <f>$CC$13</f>
        <v>-3.2031533829865566E-2</v>
      </c>
      <c r="J357" s="12">
        <v>1.8134918385271259E-2</v>
      </c>
      <c r="K357" s="58">
        <f t="shared" si="81"/>
        <v>313</v>
      </c>
      <c r="L357" s="55">
        <f t="shared" si="79"/>
        <v>0.78125</v>
      </c>
      <c r="M357" s="55">
        <f t="shared" si="80"/>
        <v>0.77642176114792794</v>
      </c>
    </row>
    <row r="358" spans="9:13" x14ac:dyDescent="0.25">
      <c r="I358" s="12">
        <f>$CD$13</f>
        <v>6.821212623879358E-3</v>
      </c>
      <c r="J358" s="12">
        <v>1.8139204676382192E-2</v>
      </c>
      <c r="K358" s="58">
        <f t="shared" si="81"/>
        <v>314</v>
      </c>
      <c r="L358" s="55">
        <f t="shared" si="79"/>
        <v>0.78374999999999995</v>
      </c>
      <c r="M358" s="55">
        <f t="shared" si="80"/>
        <v>0.78492081009485359</v>
      </c>
    </row>
    <row r="359" spans="9:13" x14ac:dyDescent="0.25">
      <c r="I359" s="12">
        <f>$CE$13</f>
        <v>-1.3983266927619198E-2</v>
      </c>
      <c r="J359" s="12">
        <v>1.8156528699482477E-2</v>
      </c>
      <c r="K359" s="58">
        <f t="shared" si="81"/>
        <v>315</v>
      </c>
      <c r="L359" s="55">
        <f t="shared" si="79"/>
        <v>0.78625</v>
      </c>
      <c r="M359" s="55">
        <f t="shared" si="80"/>
        <v>0.79347693891572579</v>
      </c>
    </row>
    <row r="360" spans="9:13" x14ac:dyDescent="0.25">
      <c r="I360" s="12">
        <f>$CF$13</f>
        <v>4.913313442617584E-2</v>
      </c>
      <c r="J360" s="12">
        <v>1.8249192001703829E-2</v>
      </c>
      <c r="K360" s="58">
        <f t="shared" si="81"/>
        <v>316</v>
      </c>
      <c r="L360" s="55">
        <f t="shared" si="79"/>
        <v>0.78874999999999995</v>
      </c>
      <c r="M360" s="55">
        <f t="shared" si="80"/>
        <v>0.80209155444847635</v>
      </c>
    </row>
    <row r="361" spans="9:13" x14ac:dyDescent="0.25">
      <c r="I361" s="12">
        <f>$CG$13</f>
        <v>-3.2434984656540156E-2</v>
      </c>
      <c r="J361" s="12">
        <v>1.8517916465551121E-2</v>
      </c>
      <c r="K361" s="58">
        <f t="shared" si="81"/>
        <v>317</v>
      </c>
      <c r="L361" s="55">
        <f t="shared" si="79"/>
        <v>0.79125000000000001</v>
      </c>
      <c r="M361" s="55">
        <f t="shared" si="80"/>
        <v>0.81076611000760868</v>
      </c>
    </row>
    <row r="362" spans="9:13" x14ac:dyDescent="0.25">
      <c r="I362" s="12">
        <f>$CH$13</f>
        <v>2.9138732498275033E-2</v>
      </c>
      <c r="J362" s="12">
        <v>1.8709616183821609E-2</v>
      </c>
      <c r="K362" s="58">
        <f t="shared" si="81"/>
        <v>318</v>
      </c>
      <c r="L362" s="55">
        <f t="shared" si="79"/>
        <v>0.79374999999999996</v>
      </c>
      <c r="M362" s="55">
        <f t="shared" si="80"/>
        <v>0.81950210756825437</v>
      </c>
    </row>
    <row r="363" spans="9:13" x14ac:dyDescent="0.25">
      <c r="I363" s="12">
        <f>$CI$13</f>
        <v>2.5666914473994495E-2</v>
      </c>
      <c r="J363" s="12">
        <v>1.9429858774279385E-2</v>
      </c>
      <c r="K363" s="58">
        <f t="shared" si="81"/>
        <v>319</v>
      </c>
      <c r="L363" s="55">
        <f t="shared" si="79"/>
        <v>0.79625000000000001</v>
      </c>
      <c r="M363" s="55">
        <f t="shared" si="80"/>
        <v>0.82830110007971913</v>
      </c>
    </row>
    <row r="364" spans="9:13" x14ac:dyDescent="0.25">
      <c r="I364" s="12">
        <f>$CJ$13</f>
        <v>-2.6675402705200746E-2</v>
      </c>
      <c r="J364" s="12">
        <v>2.0381206517528172E-2</v>
      </c>
      <c r="K364" s="58">
        <f t="shared" si="81"/>
        <v>320</v>
      </c>
      <c r="L364" s="55">
        <f t="shared" si="79"/>
        <v>0.79874999999999996</v>
      </c>
      <c r="M364" s="55">
        <f t="shared" si="80"/>
        <v>0.83716469391794601</v>
      </c>
    </row>
    <row r="365" spans="9:13" x14ac:dyDescent="0.25">
      <c r="I365" s="12">
        <f>$CK$13</f>
        <v>-2.0262669876317752E-2</v>
      </c>
      <c r="J365" s="12">
        <v>2.1173819352818368E-2</v>
      </c>
      <c r="K365" s="58">
        <f t="shared" si="81"/>
        <v>321</v>
      </c>
      <c r="L365" s="55">
        <f t="shared" si="79"/>
        <v>0.80125000000000002</v>
      </c>
      <c r="M365" s="55">
        <f t="shared" si="80"/>
        <v>0.84609455148706558</v>
      </c>
    </row>
    <row r="366" spans="9:13" x14ac:dyDescent="0.25">
      <c r="I366" s="12">
        <f>$CL$13</f>
        <v>1.9429858774279385E-2</v>
      </c>
      <c r="J366" s="12">
        <v>2.1376809080675185E-2</v>
      </c>
      <c r="K366" s="58">
        <f t="shared" si="81"/>
        <v>322</v>
      </c>
      <c r="L366" s="55">
        <f t="shared" ref="L366:L429" si="82" xml:space="preserve"> (K366-0.5)/COUNT($I$45:$I$444)</f>
        <v>0.80374999999999996</v>
      </c>
      <c r="M366" s="55">
        <f t="shared" ref="M366:M429" si="83">_xlfn.NORM.S.INV(L366)</f>
        <v>0.85509239398116055</v>
      </c>
    </row>
    <row r="367" spans="9:13" x14ac:dyDescent="0.25">
      <c r="I367" s="12">
        <f>$CM$13</f>
        <v>2.5358940553242171E-2</v>
      </c>
      <c r="J367" s="12">
        <v>2.1947957838710952E-2</v>
      </c>
      <c r="K367" s="58">
        <f t="shared" ref="K367:K430" si="84">1+K366</f>
        <v>323</v>
      </c>
      <c r="L367" s="55">
        <f t="shared" si="82"/>
        <v>0.80625000000000002</v>
      </c>
      <c r="M367" s="55">
        <f t="shared" si="83"/>
        <v>0.86416000431830875</v>
      </c>
    </row>
    <row r="368" spans="9:13" x14ac:dyDescent="0.25">
      <c r="I368" s="12">
        <f>$CN$13</f>
        <v>4.0847560857399934E-3</v>
      </c>
      <c r="J368" s="12">
        <v>2.2709815304384984E-2</v>
      </c>
      <c r="K368" s="58">
        <f t="shared" si="84"/>
        <v>324</v>
      </c>
      <c r="L368" s="55">
        <f t="shared" si="82"/>
        <v>0.80874999999999997</v>
      </c>
      <c r="M368" s="55">
        <f t="shared" si="83"/>
        <v>0.87329923026003609</v>
      </c>
    </row>
    <row r="369" spans="9:13" x14ac:dyDescent="0.25">
      <c r="I369" s="12">
        <f>$CO$13</f>
        <v>-3.6785570292230396E-3</v>
      </c>
      <c r="J369" s="12">
        <v>2.2710305491488558E-2</v>
      </c>
      <c r="K369" s="58">
        <f t="shared" si="84"/>
        <v>325</v>
      </c>
      <c r="L369" s="55">
        <f t="shared" si="82"/>
        <v>0.81125000000000003</v>
      </c>
      <c r="M369" s="55">
        <f t="shared" si="83"/>
        <v>0.88251198773057415</v>
      </c>
    </row>
    <row r="370" spans="9:13" x14ac:dyDescent="0.25">
      <c r="I370" s="12">
        <f>$CP$13</f>
        <v>2.4416953340202774E-2</v>
      </c>
      <c r="J370" s="12">
        <v>2.3176721560646207E-2</v>
      </c>
      <c r="K370" s="58">
        <f t="shared" si="84"/>
        <v>326</v>
      </c>
      <c r="L370" s="55">
        <f t="shared" si="82"/>
        <v>0.81374999999999997</v>
      </c>
      <c r="M370" s="55">
        <f t="shared" si="83"/>
        <v>0.89180026435151916</v>
      </c>
    </row>
    <row r="371" spans="9:13" x14ac:dyDescent="0.25">
      <c r="I371" s="12">
        <f>$CQ$13</f>
        <v>-2.8244448570591274E-4</v>
      </c>
      <c r="J371" s="12">
        <v>2.3181850639879542E-2</v>
      </c>
      <c r="K371" s="58">
        <f t="shared" si="84"/>
        <v>327</v>
      </c>
      <c r="L371" s="55">
        <f t="shared" si="82"/>
        <v>0.81625000000000003</v>
      </c>
      <c r="M371" s="55">
        <f t="shared" si="83"/>
        <v>0.90116612320905976</v>
      </c>
    </row>
    <row r="372" spans="9:13" x14ac:dyDescent="0.25">
      <c r="I372" s="12">
        <f>$CR$13</f>
        <v>-2.2555381559398402E-2</v>
      </c>
      <c r="J372" s="12">
        <v>2.3587944137176686E-2</v>
      </c>
      <c r="K372" s="58">
        <f t="shared" si="84"/>
        <v>328</v>
      </c>
      <c r="L372" s="55">
        <f t="shared" si="82"/>
        <v>0.81874999999999998</v>
      </c>
      <c r="M372" s="55">
        <f t="shared" si="83"/>
        <v>0.91061170687246829</v>
      </c>
    </row>
    <row r="373" spans="9:13" x14ac:dyDescent="0.25">
      <c r="I373" s="12">
        <f>$CS$13</f>
        <v>-3.452787241765165E-2</v>
      </c>
      <c r="J373" s="12">
        <v>2.3590644739496014E-2</v>
      </c>
      <c r="K373" s="58">
        <f t="shared" si="84"/>
        <v>329</v>
      </c>
      <c r="L373" s="55">
        <f t="shared" si="82"/>
        <v>0.82125000000000004</v>
      </c>
      <c r="M373" s="55">
        <f t="shared" si="83"/>
        <v>0.92013924168439898</v>
      </c>
    </row>
    <row r="374" spans="9:13" x14ac:dyDescent="0.25">
      <c r="I374" s="12">
        <f>$CT$13</f>
        <v>-3.8889635825643865E-2</v>
      </c>
      <c r="J374" s="12">
        <v>2.374276722416746E-2</v>
      </c>
      <c r="K374" s="58">
        <f t="shared" si="84"/>
        <v>330</v>
      </c>
      <c r="L374" s="55">
        <f t="shared" si="82"/>
        <v>0.82374999999999998</v>
      </c>
      <c r="M374" s="55">
        <f t="shared" si="83"/>
        <v>0.92975104234544648</v>
      </c>
    </row>
    <row r="375" spans="9:13" x14ac:dyDescent="0.25">
      <c r="I375" s="12">
        <f>$CU$13</f>
        <v>-3.2107441159654471E-2</v>
      </c>
      <c r="J375" s="12">
        <v>2.3810335887022083E-2</v>
      </c>
      <c r="K375" s="58">
        <f t="shared" si="84"/>
        <v>331</v>
      </c>
      <c r="L375" s="55">
        <f t="shared" si="82"/>
        <v>0.82625000000000004</v>
      </c>
      <c r="M375" s="55">
        <f t="shared" si="83"/>
        <v>0.93944951681777367</v>
      </c>
    </row>
    <row r="376" spans="9:13" x14ac:dyDescent="0.25">
      <c r="I376" s="12">
        <f>$CV$13</f>
        <v>9.1264714075407483E-3</v>
      </c>
      <c r="J376" s="12">
        <v>2.3840382197253263E-2</v>
      </c>
      <c r="K376" s="58">
        <f t="shared" si="84"/>
        <v>332</v>
      </c>
      <c r="L376" s="55">
        <f t="shared" si="82"/>
        <v>0.82874999999999999</v>
      </c>
      <c r="M376" s="55">
        <f t="shared" si="83"/>
        <v>0.94923717157489562</v>
      </c>
    </row>
    <row r="377" spans="9:13" x14ac:dyDescent="0.25">
      <c r="I377" s="12">
        <f>$CW$13</f>
        <v>-2.7127857315584869E-2</v>
      </c>
      <c r="J377" s="12">
        <v>2.3989638412468928E-2</v>
      </c>
      <c r="K377" s="58">
        <f t="shared" si="84"/>
        <v>333</v>
      </c>
      <c r="L377" s="55">
        <f t="shared" si="82"/>
        <v>0.83125000000000004</v>
      </c>
      <c r="M377" s="55">
        <f t="shared" si="83"/>
        <v>0.95911661722760133</v>
      </c>
    </row>
    <row r="378" spans="9:13" x14ac:dyDescent="0.25">
      <c r="I378" s="12">
        <f>$CX$13</f>
        <v>5.12307209759153E-2</v>
      </c>
      <c r="J378" s="12">
        <v>2.4066440915798459E-2</v>
      </c>
      <c r="K378" s="58">
        <f t="shared" si="84"/>
        <v>334</v>
      </c>
      <c r="L378" s="55">
        <f t="shared" si="82"/>
        <v>0.83374999999999999</v>
      </c>
      <c r="M378" s="55">
        <f t="shared" si="83"/>
        <v>0.96909057455902581</v>
      </c>
    </row>
    <row r="379" spans="9:13" x14ac:dyDescent="0.25">
      <c r="I379" s="12">
        <f>$CY$13</f>
        <v>-5.0602498184422195E-3</v>
      </c>
      <c r="J379" s="12">
        <v>2.4416953340202774E-2</v>
      </c>
      <c r="K379" s="58">
        <f t="shared" si="84"/>
        <v>335</v>
      </c>
      <c r="L379" s="55">
        <f t="shared" si="82"/>
        <v>0.83625000000000005</v>
      </c>
      <c r="M379" s="55">
        <f t="shared" si="83"/>
        <v>0.97916188100528867</v>
      </c>
    </row>
    <row r="380" spans="9:13" x14ac:dyDescent="0.25">
      <c r="I380" s="12">
        <f>$CZ$13</f>
        <v>-6.8416604132446324E-3</v>
      </c>
      <c r="J380" s="12">
        <v>2.4786791312027656E-2</v>
      </c>
      <c r="K380" s="58">
        <f t="shared" si="84"/>
        <v>336</v>
      </c>
      <c r="L380" s="55">
        <f t="shared" si="82"/>
        <v>0.83875</v>
      </c>
      <c r="M380" s="55">
        <f t="shared" si="83"/>
        <v>0.98933349762203071</v>
      </c>
    </row>
    <row r="381" spans="9:13" x14ac:dyDescent="0.25">
      <c r="I381" s="12">
        <f>$DA$13</f>
        <v>3.7373426003577404E-2</v>
      </c>
      <c r="J381" s="12">
        <v>2.5358940553242171E-2</v>
      </c>
      <c r="K381" s="58">
        <f t="shared" si="84"/>
        <v>337</v>
      </c>
      <c r="L381" s="55">
        <f t="shared" si="82"/>
        <v>0.84125000000000005</v>
      </c>
      <c r="M381" s="55">
        <f t="shared" si="83"/>
        <v>0.99960851658148309</v>
      </c>
    </row>
    <row r="382" spans="9:13" x14ac:dyDescent="0.25">
      <c r="I382" s="12">
        <f>$DB$13</f>
        <v>-2.8216137664138774E-2</v>
      </c>
      <c r="J382" s="12">
        <v>2.5577665031380814E-2</v>
      </c>
      <c r="K382" s="58">
        <f t="shared" si="84"/>
        <v>338</v>
      </c>
      <c r="L382" s="55">
        <f t="shared" si="82"/>
        <v>0.84375</v>
      </c>
      <c r="M382" s="55">
        <f t="shared" si="83"/>
        <v>1.0099901692495805</v>
      </c>
    </row>
    <row r="383" spans="9:13" x14ac:dyDescent="0.25">
      <c r="I383" s="12">
        <f>$DC$13</f>
        <v>2.5725204175186533E-4</v>
      </c>
      <c r="J383" s="12">
        <v>2.5666914473994495E-2</v>
      </c>
      <c r="K383" s="58">
        <f t="shared" si="84"/>
        <v>339</v>
      </c>
      <c r="L383" s="55">
        <f t="shared" si="82"/>
        <v>0.84624999999999995</v>
      </c>
      <c r="M383" s="55">
        <f t="shared" si="83"/>
        <v>1.0204818348981364</v>
      </c>
    </row>
    <row r="384" spans="9:13" x14ac:dyDescent="0.25">
      <c r="I384" s="12">
        <f>$DD$13</f>
        <v>4.184022794133524E-2</v>
      </c>
      <c r="J384" s="12">
        <v>2.5931580528627318E-2</v>
      </c>
      <c r="K384" s="58">
        <f t="shared" si="84"/>
        <v>340</v>
      </c>
      <c r="L384" s="55">
        <f t="shared" si="82"/>
        <v>0.84875</v>
      </c>
      <c r="M384" s="55">
        <f t="shared" si="83"/>
        <v>1.0310870501132954</v>
      </c>
    </row>
    <row r="385" spans="9:13" x14ac:dyDescent="0.25">
      <c r="I385" s="12">
        <f>$DE$13</f>
        <v>6.425209788682551E-3</v>
      </c>
      <c r="J385" s="12">
        <v>2.633040398237485E-2</v>
      </c>
      <c r="K385" s="58">
        <f t="shared" si="84"/>
        <v>341</v>
      </c>
      <c r="L385" s="55">
        <f t="shared" si="82"/>
        <v>0.85124999999999995</v>
      </c>
      <c r="M385" s="55">
        <f t="shared" si="83"/>
        <v>1.0418095189685208</v>
      </c>
    </row>
    <row r="386" spans="9:13" x14ac:dyDescent="0.25">
      <c r="I386" s="12">
        <f>$DF$13</f>
        <v>1.1845303888573078E-2</v>
      </c>
      <c r="J386" s="12">
        <v>2.6604997742211589E-2</v>
      </c>
      <c r="K386" s="58">
        <f t="shared" si="84"/>
        <v>342</v>
      </c>
      <c r="L386" s="55">
        <f t="shared" si="82"/>
        <v>0.85375000000000001</v>
      </c>
      <c r="M386" s="55">
        <f t="shared" si="83"/>
        <v>1.0526531240382728</v>
      </c>
    </row>
    <row r="387" spans="9:13" x14ac:dyDescent="0.25">
      <c r="I387" s="12">
        <f>$DG$13</f>
        <v>-1.6534029058612454E-2</v>
      </c>
      <c r="J387" s="12">
        <v>2.6907320790547917E-2</v>
      </c>
      <c r="K387" s="58">
        <f t="shared" si="84"/>
        <v>343</v>
      </c>
      <c r="L387" s="55">
        <f t="shared" si="82"/>
        <v>0.85624999999999996</v>
      </c>
      <c r="M387" s="55">
        <f t="shared" si="83"/>
        <v>1.0636219383377195</v>
      </c>
    </row>
    <row r="388" spans="9:13" x14ac:dyDescent="0.25">
      <c r="I388" s="12">
        <f>$DH$13</f>
        <v>1.3258076957037179E-2</v>
      </c>
      <c r="J388" s="12">
        <v>2.7124264540712151E-2</v>
      </c>
      <c r="K388" s="58">
        <f t="shared" si="84"/>
        <v>344</v>
      </c>
      <c r="L388" s="55">
        <f t="shared" si="82"/>
        <v>0.85875000000000001</v>
      </c>
      <c r="M388" s="55">
        <f t="shared" si="83"/>
        <v>1.0747202382839032</v>
      </c>
    </row>
    <row r="389" spans="9:13" x14ac:dyDescent="0.25">
      <c r="I389" s="12">
        <f>$DI$13</f>
        <v>2.3181850639879542E-2</v>
      </c>
      <c r="J389" s="12">
        <v>2.7133379440177574E-2</v>
      </c>
      <c r="K389" s="58">
        <f t="shared" si="84"/>
        <v>345</v>
      </c>
      <c r="L389" s="55">
        <f t="shared" si="82"/>
        <v>0.86124999999999996</v>
      </c>
      <c r="M389" s="55">
        <f t="shared" si="83"/>
        <v>1.0859525177857321</v>
      </c>
    </row>
    <row r="390" spans="9:13" x14ac:dyDescent="0.25">
      <c r="I390" s="12">
        <f>$DJ$13</f>
        <v>4.9593139612293946E-2</v>
      </c>
      <c r="J390" s="12">
        <v>2.7209116304729886E-2</v>
      </c>
      <c r="K390" s="58">
        <f t="shared" si="84"/>
        <v>346</v>
      </c>
      <c r="L390" s="55">
        <f t="shared" si="82"/>
        <v>0.86375000000000002</v>
      </c>
      <c r="M390" s="55">
        <f t="shared" si="83"/>
        <v>1.0973235035834814</v>
      </c>
    </row>
    <row r="391" spans="9:13" x14ac:dyDescent="0.25">
      <c r="I391" s="12">
        <f>$DK$13</f>
        <v>-2.7420154922643381E-2</v>
      </c>
      <c r="J391" s="12">
        <v>2.7246134378723808E-2</v>
      </c>
      <c r="K391" s="58">
        <f t="shared" si="84"/>
        <v>347</v>
      </c>
      <c r="L391" s="55">
        <f t="shared" si="82"/>
        <v>0.86624999999999996</v>
      </c>
      <c r="M391" s="55">
        <f t="shared" si="83"/>
        <v>1.1088381719738976</v>
      </c>
    </row>
    <row r="392" spans="9:13" x14ac:dyDescent="0.25">
      <c r="I392" s="12">
        <f>$DL$13</f>
        <v>-9.3086565453446291E-3</v>
      </c>
      <c r="J392" s="12">
        <v>2.7275569335209582E-2</v>
      </c>
      <c r="K392" s="58">
        <f t="shared" si="84"/>
        <v>348</v>
      </c>
      <c r="L392" s="55">
        <f t="shared" si="82"/>
        <v>0.86875000000000002</v>
      </c>
      <c r="M392" s="55">
        <f t="shared" si="83"/>
        <v>1.1205017670747008</v>
      </c>
    </row>
    <row r="393" spans="9:13" x14ac:dyDescent="0.25">
      <c r="I393" s="12">
        <f>$DM$13</f>
        <v>6.8421801645279778E-3</v>
      </c>
      <c r="J393" s="12">
        <v>2.7502817408807445E-2</v>
      </c>
      <c r="K393" s="58">
        <f t="shared" si="84"/>
        <v>349</v>
      </c>
      <c r="L393" s="55">
        <f t="shared" si="82"/>
        <v>0.87124999999999997</v>
      </c>
      <c r="M393" s="55">
        <f t="shared" si="83"/>
        <v>1.1323198208026035</v>
      </c>
    </row>
    <row r="394" spans="9:13" x14ac:dyDescent="0.25">
      <c r="I394" s="12">
        <f>$DN$13</f>
        <v>-7.6622792268741247E-2</v>
      </c>
      <c r="J394" s="12">
        <v>2.7655853052434232E-2</v>
      </c>
      <c r="K394" s="58">
        <f t="shared" si="84"/>
        <v>350</v>
      </c>
      <c r="L394" s="55">
        <f t="shared" si="82"/>
        <v>0.87375000000000003</v>
      </c>
      <c r="M394" s="55">
        <f t="shared" si="83"/>
        <v>1.1442981747625176</v>
      </c>
    </row>
    <row r="395" spans="9:13" x14ac:dyDescent="0.25">
      <c r="I395" s="12">
        <f>$BQ$14</f>
        <v>-1.7464923748890193E-2</v>
      </c>
      <c r="J395" s="12">
        <v>2.7713598890358737E-2</v>
      </c>
      <c r="K395" s="58">
        <f t="shared" si="84"/>
        <v>351</v>
      </c>
      <c r="L395" s="55">
        <f t="shared" si="82"/>
        <v>0.87624999999999997</v>
      </c>
      <c r="M395" s="55">
        <f t="shared" si="83"/>
        <v>1.1564430042727849</v>
      </c>
    </row>
    <row r="396" spans="9:13" x14ac:dyDescent="0.25">
      <c r="I396" s="12">
        <f>$BR$14</f>
        <v>-1.1128462617651103E-3</v>
      </c>
      <c r="J396" s="12">
        <v>2.7942829179380624E-2</v>
      </c>
      <c r="K396" s="58">
        <f t="shared" si="84"/>
        <v>352</v>
      </c>
      <c r="L396" s="55">
        <f t="shared" si="82"/>
        <v>0.87875000000000003</v>
      </c>
      <c r="M396" s="55">
        <f t="shared" si="83"/>
        <v>1.1687608447829125</v>
      </c>
    </row>
    <row r="397" spans="9:13" x14ac:dyDescent="0.25">
      <c r="I397" s="12">
        <f>$BS$14</f>
        <v>-4.8181171950250512E-2</v>
      </c>
      <c r="J397" s="12">
        <v>2.8230902698489713E-2</v>
      </c>
      <c r="K397" s="58">
        <f t="shared" si="84"/>
        <v>353</v>
      </c>
      <c r="L397" s="55">
        <f t="shared" si="82"/>
        <v>0.88124999999999998</v>
      </c>
      <c r="M397" s="55">
        <f t="shared" si="83"/>
        <v>1.1812586209770399</v>
      </c>
    </row>
    <row r="398" spans="9:13" x14ac:dyDescent="0.25">
      <c r="I398" s="12">
        <f>$BT$14</f>
        <v>3.7896453074158121E-2</v>
      </c>
      <c r="J398" s="12">
        <v>2.8248973501676433E-2</v>
      </c>
      <c r="K398" s="58">
        <f t="shared" si="84"/>
        <v>354</v>
      </c>
      <c r="L398" s="55">
        <f t="shared" si="82"/>
        <v>0.88375000000000004</v>
      </c>
      <c r="M398" s="55">
        <f t="shared" si="83"/>
        <v>1.1939436788993694</v>
      </c>
    </row>
    <row r="399" spans="9:13" x14ac:dyDescent="0.25">
      <c r="I399" s="12">
        <f>$BU$14</f>
        <v>-2.2953961039523296E-2</v>
      </c>
      <c r="J399" s="12">
        <v>2.8572352085642017E-2</v>
      </c>
      <c r="K399" s="58">
        <f t="shared" si="84"/>
        <v>355</v>
      </c>
      <c r="L399" s="55">
        <f t="shared" si="82"/>
        <v>0.88624999999999998</v>
      </c>
      <c r="M399" s="55">
        <f t="shared" si="83"/>
        <v>1.2068238214880831</v>
      </c>
    </row>
    <row r="400" spans="9:13" x14ac:dyDescent="0.25">
      <c r="I400" s="12">
        <f>$BV$14</f>
        <v>-1.4153836612595949E-2</v>
      </c>
      <c r="J400" s="12">
        <v>2.9138732498275033E-2</v>
      </c>
      <c r="K400" s="58">
        <f t="shared" si="84"/>
        <v>356</v>
      </c>
      <c r="L400" s="55">
        <f t="shared" si="82"/>
        <v>0.88875000000000004</v>
      </c>
      <c r="M400" s="55">
        <f t="shared" si="83"/>
        <v>1.2199073479634392</v>
      </c>
    </row>
    <row r="401" spans="9:13" x14ac:dyDescent="0.25">
      <c r="I401" s="12">
        <f>$BW$14</f>
        <v>-3.3709689239189711E-2</v>
      </c>
      <c r="J401" s="12">
        <v>2.9385020087536962E-2</v>
      </c>
      <c r="K401" s="58">
        <f t="shared" si="84"/>
        <v>357</v>
      </c>
      <c r="L401" s="55">
        <f t="shared" si="82"/>
        <v>0.89124999999999999</v>
      </c>
      <c r="M401" s="55">
        <f t="shared" si="83"/>
        <v>1.2332030975855142</v>
      </c>
    </row>
    <row r="402" spans="9:13" x14ac:dyDescent="0.25">
      <c r="I402" s="12">
        <f>$BX$14</f>
        <v>-4.4220323910449721E-2</v>
      </c>
      <c r="J402" s="12">
        <v>2.9408704020687848E-2</v>
      </c>
      <c r="K402" s="58">
        <f t="shared" si="84"/>
        <v>358</v>
      </c>
      <c r="L402" s="55">
        <f t="shared" si="82"/>
        <v>0.89375000000000004</v>
      </c>
      <c r="M402" s="55">
        <f t="shared" si="83"/>
        <v>1.2467204983795801</v>
      </c>
    </row>
    <row r="403" spans="9:13" x14ac:dyDescent="0.25">
      <c r="I403" s="12">
        <f>$BY$14</f>
        <v>1.0740150892646572E-2</v>
      </c>
      <c r="J403" s="12">
        <v>2.9678003657570784E-2</v>
      </c>
      <c r="K403" s="58">
        <f t="shared" si="84"/>
        <v>359</v>
      </c>
      <c r="L403" s="55">
        <f t="shared" si="82"/>
        <v>0.89624999999999999</v>
      </c>
      <c r="M403" s="55">
        <f t="shared" si="83"/>
        <v>1.2604696215251789</v>
      </c>
    </row>
    <row r="404" spans="9:13" x14ac:dyDescent="0.25">
      <c r="I404" s="12">
        <f>$BZ$14</f>
        <v>-9.7133618130884614E-4</v>
      </c>
      <c r="J404" s="12">
        <v>2.9717602625233708E-2</v>
      </c>
      <c r="K404" s="58">
        <f t="shared" si="84"/>
        <v>360</v>
      </c>
      <c r="L404" s="55">
        <f t="shared" si="82"/>
        <v>0.89875000000000005</v>
      </c>
      <c r="M404" s="55">
        <f t="shared" si="83"/>
        <v>1.2744612422219319</v>
      </c>
    </row>
    <row r="405" spans="9:13" x14ac:dyDescent="0.25">
      <c r="I405" s="12">
        <f>$CA$14</f>
        <v>1.8249192001703829E-2</v>
      </c>
      <c r="J405" s="12">
        <v>2.9888112624888663E-2</v>
      </c>
      <c r="K405" s="58">
        <f t="shared" si="84"/>
        <v>361</v>
      </c>
      <c r="L405" s="55">
        <f t="shared" si="82"/>
        <v>0.90125</v>
      </c>
      <c r="M405" s="55">
        <f t="shared" si="83"/>
        <v>1.2887069079850249</v>
      </c>
    </row>
    <row r="406" spans="9:13" x14ac:dyDescent="0.25">
      <c r="I406" s="12">
        <f>$CB$14</f>
        <v>-1.1845738797307881E-2</v>
      </c>
      <c r="J406" s="12">
        <v>3.1588624222600448E-2</v>
      </c>
      <c r="K406" s="58">
        <f t="shared" si="84"/>
        <v>362</v>
      </c>
      <c r="L406" s="55">
        <f t="shared" si="82"/>
        <v>0.90375000000000005</v>
      </c>
      <c r="M406" s="55">
        <f t="shared" si="83"/>
        <v>1.3032190154917302</v>
      </c>
    </row>
    <row r="407" spans="9:13" x14ac:dyDescent="0.25">
      <c r="I407" s="12">
        <f>$CC$14</f>
        <v>3.8902457669216517E-3</v>
      </c>
      <c r="J407" s="12">
        <v>3.1594203730523684E-2</v>
      </c>
      <c r="K407" s="58">
        <f t="shared" si="84"/>
        <v>363</v>
      </c>
      <c r="L407" s="55">
        <f t="shared" si="82"/>
        <v>0.90625</v>
      </c>
      <c r="M407" s="55">
        <f t="shared" si="83"/>
        <v>1.3180108973035372</v>
      </c>
    </row>
    <row r="408" spans="9:13" x14ac:dyDescent="0.25">
      <c r="I408" s="12">
        <f>$CD$14</f>
        <v>8.1982844227508345E-3</v>
      </c>
      <c r="J408" s="12">
        <v>3.1630599150536565E-2</v>
      </c>
      <c r="K408" s="58">
        <f t="shared" si="84"/>
        <v>364</v>
      </c>
      <c r="L408" s="55">
        <f t="shared" si="82"/>
        <v>0.90874999999999995</v>
      </c>
      <c r="M408" s="55">
        <f t="shared" si="83"/>
        <v>1.3330969200350886</v>
      </c>
    </row>
    <row r="409" spans="9:13" x14ac:dyDescent="0.25">
      <c r="I409" s="12">
        <f>$CE$14</f>
        <v>3.5144235146851166E-3</v>
      </c>
      <c r="J409" s="12">
        <v>3.1739434600332128E-2</v>
      </c>
      <c r="K409" s="58">
        <f t="shared" si="84"/>
        <v>365</v>
      </c>
      <c r="L409" s="55">
        <f t="shared" si="82"/>
        <v>0.91125</v>
      </c>
      <c r="M409" s="55">
        <f t="shared" si="83"/>
        <v>1.3484925958418177</v>
      </c>
    </row>
    <row r="410" spans="9:13" x14ac:dyDescent="0.25">
      <c r="I410" s="12">
        <f>$CF$14</f>
        <v>3.1630599150536565E-2</v>
      </c>
      <c r="J410" s="12">
        <v>3.1919443035774986E-2</v>
      </c>
      <c r="K410" s="58">
        <f t="shared" si="84"/>
        <v>366</v>
      </c>
      <c r="L410" s="55">
        <f t="shared" si="82"/>
        <v>0.91374999999999995</v>
      </c>
      <c r="M410" s="55">
        <f t="shared" si="83"/>
        <v>1.3642147094666293</v>
      </c>
    </row>
    <row r="411" spans="9:13" x14ac:dyDescent="0.25">
      <c r="I411" s="12">
        <f>$CG$14</f>
        <v>-9.2998502070504863E-3</v>
      </c>
      <c r="J411" s="12">
        <v>3.2646233668884861E-2</v>
      </c>
      <c r="K411" s="58">
        <f t="shared" si="84"/>
        <v>367</v>
      </c>
      <c r="L411" s="55">
        <f t="shared" si="82"/>
        <v>0.91625000000000001</v>
      </c>
      <c r="M411" s="55">
        <f t="shared" si="83"/>
        <v>1.3802814635400096</v>
      </c>
    </row>
    <row r="412" spans="9:13" x14ac:dyDescent="0.25">
      <c r="I412" s="12">
        <f>$CH$14</f>
        <v>2.9688654841928397E-3</v>
      </c>
      <c r="J412" s="12">
        <v>3.3044000752625813E-2</v>
      </c>
      <c r="K412" s="58">
        <f t="shared" si="84"/>
        <v>368</v>
      </c>
      <c r="L412" s="55">
        <f t="shared" si="82"/>
        <v>0.91874999999999996</v>
      </c>
      <c r="M412" s="55">
        <f t="shared" si="83"/>
        <v>1.3967126453904506</v>
      </c>
    </row>
    <row r="413" spans="9:13" x14ac:dyDescent="0.25">
      <c r="I413" s="12">
        <f>$CI$14</f>
        <v>3.3897443937228822E-2</v>
      </c>
      <c r="J413" s="12">
        <v>3.3456605368539449E-2</v>
      </c>
      <c r="K413" s="58">
        <f t="shared" si="84"/>
        <v>369</v>
      </c>
      <c r="L413" s="55">
        <f t="shared" si="82"/>
        <v>0.92125000000000001</v>
      </c>
      <c r="M413" s="55">
        <f t="shared" si="83"/>
        <v>1.4135298193235448</v>
      </c>
    </row>
    <row r="414" spans="9:13" x14ac:dyDescent="0.25">
      <c r="I414" s="12">
        <f>$CJ$14</f>
        <v>2.9102764294561823E-3</v>
      </c>
      <c r="J414" s="12">
        <v>3.3897443937228822E-2</v>
      </c>
      <c r="K414" s="58">
        <f t="shared" si="84"/>
        <v>370</v>
      </c>
      <c r="L414" s="55">
        <f t="shared" si="82"/>
        <v>0.92374999999999996</v>
      </c>
      <c r="M414" s="55">
        <f t="shared" si="83"/>
        <v>1.4307565492078322</v>
      </c>
    </row>
    <row r="415" spans="9:13" x14ac:dyDescent="0.25">
      <c r="I415" s="12">
        <f>$CK$14</f>
        <v>-2.158464915752667E-3</v>
      </c>
      <c r="J415" s="12">
        <v>3.4018414726331159E-2</v>
      </c>
      <c r="K415" s="58">
        <f t="shared" si="84"/>
        <v>371</v>
      </c>
      <c r="L415" s="55">
        <f t="shared" si="82"/>
        <v>0.92625000000000002</v>
      </c>
      <c r="M415" s="55">
        <f t="shared" si="83"/>
        <v>1.4484186573171371</v>
      </c>
    </row>
    <row r="416" spans="9:13" x14ac:dyDescent="0.25">
      <c r="I416" s="12">
        <f>$CL$14</f>
        <v>-1.9459671375090082E-2</v>
      </c>
      <c r="J416" s="12">
        <v>3.4169944693979826E-2</v>
      </c>
      <c r="K416" s="58">
        <f t="shared" si="84"/>
        <v>372</v>
      </c>
      <c r="L416" s="55">
        <f t="shared" si="82"/>
        <v>0.92874999999999996</v>
      </c>
      <c r="M416" s="55">
        <f t="shared" si="83"/>
        <v>1.4665445267928738</v>
      </c>
    </row>
    <row r="417" spans="9:13" x14ac:dyDescent="0.25">
      <c r="I417" s="12">
        <f>$CM$14</f>
        <v>-1.4322837547913636E-2</v>
      </c>
      <c r="J417" s="12">
        <v>3.448470810878268E-2</v>
      </c>
      <c r="K417" s="58">
        <f t="shared" si="84"/>
        <v>373</v>
      </c>
      <c r="L417" s="55">
        <f t="shared" si="82"/>
        <v>0.93125000000000002</v>
      </c>
      <c r="M417" s="55">
        <f t="shared" si="83"/>
        <v>1.4851654569026771</v>
      </c>
    </row>
    <row r="418" spans="9:13" x14ac:dyDescent="0.25">
      <c r="I418" s="12">
        <f>$CN$14</f>
        <v>1.2316798995335887E-2</v>
      </c>
      <c r="J418" s="12">
        <v>3.5835354750872961E-2</v>
      </c>
      <c r="K418" s="58">
        <f t="shared" si="84"/>
        <v>374</v>
      </c>
      <c r="L418" s="55">
        <f t="shared" si="82"/>
        <v>0.93374999999999997</v>
      </c>
      <c r="M418" s="55">
        <f t="shared" si="83"/>
        <v>1.5043160826142106</v>
      </c>
    </row>
    <row r="419" spans="9:13" x14ac:dyDescent="0.25">
      <c r="I419" s="12">
        <f>$CO$14</f>
        <v>2.8572352085642017E-2</v>
      </c>
      <c r="J419" s="12">
        <v>3.6346581069097272E-2</v>
      </c>
      <c r="K419" s="58">
        <f t="shared" si="84"/>
        <v>375</v>
      </c>
      <c r="L419" s="55">
        <f t="shared" si="82"/>
        <v>0.93625000000000003</v>
      </c>
      <c r="M419" s="55">
        <f t="shared" si="83"/>
        <v>1.5240348730572575</v>
      </c>
    </row>
    <row r="420" spans="9:13" x14ac:dyDescent="0.25">
      <c r="I420" s="12">
        <f>$CP$14</f>
        <v>1.5337547842684263E-2</v>
      </c>
      <c r="J420" s="12">
        <v>3.664903223197058E-2</v>
      </c>
      <c r="K420" s="58">
        <f t="shared" si="84"/>
        <v>376</v>
      </c>
      <c r="L420" s="55">
        <f t="shared" si="82"/>
        <v>0.93874999999999997</v>
      </c>
      <c r="M420" s="55">
        <f t="shared" si="83"/>
        <v>1.5443647274658938</v>
      </c>
    </row>
    <row r="421" spans="9:13" x14ac:dyDescent="0.25">
      <c r="I421" s="12">
        <f>$CQ$14</f>
        <v>1.0258899921212095E-2</v>
      </c>
      <c r="J421" s="12">
        <v>3.6985522644919389E-2</v>
      </c>
      <c r="K421" s="58">
        <f t="shared" si="84"/>
        <v>377</v>
      </c>
      <c r="L421" s="55">
        <f t="shared" si="82"/>
        <v>0.94125000000000003</v>
      </c>
      <c r="M421" s="55">
        <f t="shared" si="83"/>
        <v>1.5653536925337324</v>
      </c>
    </row>
    <row r="422" spans="9:13" x14ac:dyDescent="0.25">
      <c r="I422" s="12">
        <f>$CR$14</f>
        <v>-3.0974344773251339E-2</v>
      </c>
      <c r="J422" s="12">
        <v>3.7136975454927779E-2</v>
      </c>
      <c r="K422" s="58">
        <f t="shared" si="84"/>
        <v>378</v>
      </c>
      <c r="L422" s="55">
        <f t="shared" si="82"/>
        <v>0.94374999999999998</v>
      </c>
      <c r="M422" s="55">
        <f t="shared" si="83"/>
        <v>1.5870558322903145</v>
      </c>
    </row>
    <row r="423" spans="9:13" x14ac:dyDescent="0.25">
      <c r="I423" s="12">
        <f>$CS$14</f>
        <v>-4.0001005957056357E-2</v>
      </c>
      <c r="J423" s="12">
        <v>3.7373426003577404E-2</v>
      </c>
      <c r="K423" s="58">
        <f t="shared" si="84"/>
        <v>379</v>
      </c>
      <c r="L423" s="55">
        <f t="shared" si="82"/>
        <v>0.94625000000000004</v>
      </c>
      <c r="M423" s="55">
        <f t="shared" si="83"/>
        <v>1.6095322913580099</v>
      </c>
    </row>
    <row r="424" spans="9:13" x14ac:dyDescent="0.25">
      <c r="I424" s="12">
        <f>$CT$14</f>
        <v>-1.463573633053894E-2</v>
      </c>
      <c r="J424" s="12">
        <v>3.767826384694084E-2</v>
      </c>
      <c r="K424" s="58">
        <f t="shared" si="84"/>
        <v>380</v>
      </c>
      <c r="L424" s="55">
        <f t="shared" si="82"/>
        <v>0.94874999999999998</v>
      </c>
      <c r="M424" s="55">
        <f t="shared" si="83"/>
        <v>1.6328526058679915</v>
      </c>
    </row>
    <row r="425" spans="9:13" x14ac:dyDescent="0.25">
      <c r="I425" s="12">
        <f>$CU$14</f>
        <v>-3.0681501229927299E-2</v>
      </c>
      <c r="J425" s="12">
        <v>3.7896453074158121E-2</v>
      </c>
      <c r="K425" s="58">
        <f t="shared" si="84"/>
        <v>381</v>
      </c>
      <c r="L425" s="55">
        <f t="shared" si="82"/>
        <v>0.95125000000000004</v>
      </c>
      <c r="M425" s="55">
        <f t="shared" si="83"/>
        <v>1.65709633503402</v>
      </c>
    </row>
    <row r="426" spans="9:13" x14ac:dyDescent="0.25">
      <c r="I426" s="12">
        <f>$CV$14</f>
        <v>9.4049929081152506E-3</v>
      </c>
      <c r="J426" s="12">
        <v>3.8098702433909448E-2</v>
      </c>
      <c r="K426" s="58">
        <f t="shared" si="84"/>
        <v>382</v>
      </c>
      <c r="L426" s="55">
        <f t="shared" si="82"/>
        <v>0.95374999999999999</v>
      </c>
      <c r="M426" s="55">
        <f t="shared" si="83"/>
        <v>1.6823551128879397</v>
      </c>
    </row>
    <row r="427" spans="9:13" x14ac:dyDescent="0.25">
      <c r="I427" s="12">
        <f>$CW$14</f>
        <v>1.8517916465551121E-2</v>
      </c>
      <c r="J427" s="12">
        <v>3.9270849272447839E-2</v>
      </c>
      <c r="K427" s="58">
        <f t="shared" si="84"/>
        <v>383</v>
      </c>
      <c r="L427" s="55">
        <f t="shared" si="82"/>
        <v>0.95625000000000004</v>
      </c>
      <c r="M427" s="55">
        <f t="shared" si="83"/>
        <v>1.7087352578229018</v>
      </c>
    </row>
    <row r="428" spans="9:13" x14ac:dyDescent="0.25">
      <c r="I428" s="12">
        <f>$CX$14</f>
        <v>1.3810685634341624E-2</v>
      </c>
      <c r="J428" s="12">
        <v>4.184022794133524E-2</v>
      </c>
      <c r="K428" s="58">
        <f t="shared" si="84"/>
        <v>384</v>
      </c>
      <c r="L428" s="55">
        <f t="shared" si="82"/>
        <v>0.95874999999999999</v>
      </c>
      <c r="M428" s="55">
        <f t="shared" si="83"/>
        <v>1.7363611334663742</v>
      </c>
    </row>
    <row r="429" spans="9:13" x14ac:dyDescent="0.25">
      <c r="I429" s="12">
        <f>$CY$14</f>
        <v>2.7133379440177574E-2</v>
      </c>
      <c r="J429" s="12">
        <v>4.4478240170060523E-2</v>
      </c>
      <c r="K429" s="58">
        <f t="shared" si="84"/>
        <v>385</v>
      </c>
      <c r="L429" s="55">
        <f t="shared" si="82"/>
        <v>0.96125000000000005</v>
      </c>
      <c r="M429" s="55">
        <f t="shared" si="83"/>
        <v>1.7653795378901025</v>
      </c>
    </row>
    <row r="430" spans="9:13" x14ac:dyDescent="0.25">
      <c r="I430" s="12">
        <f>$CZ$14</f>
        <v>1.8134918385271259E-2</v>
      </c>
      <c r="J430" s="12">
        <v>4.5891161547034987E-2</v>
      </c>
      <c r="K430" s="58">
        <f t="shared" si="84"/>
        <v>386</v>
      </c>
      <c r="L430" s="55">
        <f t="shared" ref="L430:L444" si="85" xml:space="preserve"> (K430-0.5)/COUNT($I$45:$I$444)</f>
        <v>0.96375</v>
      </c>
      <c r="M430" s="55">
        <f t="shared" ref="M430:M444" si="86">_xlfn.NORM.S.INV(L430)</f>
        <v>1.7959655256605047</v>
      </c>
    </row>
    <row r="431" spans="9:13" x14ac:dyDescent="0.25">
      <c r="I431" s="12">
        <f>$DA$14</f>
        <v>3.1919443035774986E-2</v>
      </c>
      <c r="J431" s="12">
        <v>4.6191640129144673E-2</v>
      </c>
      <c r="K431" s="58">
        <f t="shared" ref="K431:K444" si="87">1+K430</f>
        <v>387</v>
      </c>
      <c r="L431" s="55">
        <f t="shared" si="85"/>
        <v>0.96625000000000005</v>
      </c>
      <c r="M431" s="55">
        <f t="shared" si="86"/>
        <v>1.8283302667641481</v>
      </c>
    </row>
    <row r="432" spans="9:13" x14ac:dyDescent="0.25">
      <c r="I432" s="12">
        <f>$DB$14</f>
        <v>-4.0963744021635495E-2</v>
      </c>
      <c r="J432" s="12">
        <v>4.6492235929393111E-2</v>
      </c>
      <c r="K432" s="58">
        <f t="shared" si="87"/>
        <v>388</v>
      </c>
      <c r="L432" s="55">
        <f t="shared" si="85"/>
        <v>0.96875</v>
      </c>
      <c r="M432" s="55">
        <f t="shared" si="86"/>
        <v>1.8627318674216511</v>
      </c>
    </row>
    <row r="433" spans="9:13" x14ac:dyDescent="0.25">
      <c r="I433" s="12">
        <f>$DC$14</f>
        <v>1.00641681143947E-2</v>
      </c>
      <c r="J433" s="12">
        <v>4.7157654688157358E-2</v>
      </c>
      <c r="K433" s="58">
        <f t="shared" si="87"/>
        <v>389</v>
      </c>
      <c r="L433" s="55">
        <f t="shared" si="85"/>
        <v>0.97124999999999995</v>
      </c>
      <c r="M433" s="55">
        <f t="shared" si="86"/>
        <v>1.8994906105213327</v>
      </c>
    </row>
    <row r="434" spans="9:13" x14ac:dyDescent="0.25">
      <c r="I434" s="12">
        <f>$DD$14</f>
        <v>2.7209116304729886E-2</v>
      </c>
      <c r="J434" s="12">
        <v>4.913313442617584E-2</v>
      </c>
      <c r="K434" s="58">
        <f t="shared" si="87"/>
        <v>390</v>
      </c>
      <c r="L434" s="55">
        <f t="shared" si="85"/>
        <v>0.97375</v>
      </c>
      <c r="M434" s="55">
        <f t="shared" si="86"/>
        <v>1.9390109896889525</v>
      </c>
    </row>
    <row r="435" spans="9:13" x14ac:dyDescent="0.25">
      <c r="I435" s="12">
        <f>$DE$14</f>
        <v>2.7942829179380624E-2</v>
      </c>
      <c r="J435" s="12">
        <v>4.9593139612293946E-2</v>
      </c>
      <c r="K435" s="58">
        <f t="shared" si="87"/>
        <v>391</v>
      </c>
      <c r="L435" s="55">
        <f t="shared" si="85"/>
        <v>0.97624999999999995</v>
      </c>
      <c r="M435" s="55">
        <f t="shared" si="86"/>
        <v>1.9818145535064509</v>
      </c>
    </row>
    <row r="436" spans="9:13" x14ac:dyDescent="0.25">
      <c r="I436" s="12">
        <f>$DF$14</f>
        <v>-1.9443886413485156E-2</v>
      </c>
      <c r="J436" s="12">
        <v>5.0648498420867494E-2</v>
      </c>
      <c r="K436" s="58">
        <f t="shared" si="87"/>
        <v>392</v>
      </c>
      <c r="L436" s="55">
        <f t="shared" si="85"/>
        <v>0.97875000000000001</v>
      </c>
      <c r="M436" s="55">
        <f t="shared" si="86"/>
        <v>2.0285906666054867</v>
      </c>
    </row>
    <row r="437" spans="9:13" x14ac:dyDescent="0.25">
      <c r="I437" s="12">
        <f>$DG$14</f>
        <v>-1.0890577059282425E-2</v>
      </c>
      <c r="J437" s="12">
        <v>5.12307209759153E-2</v>
      </c>
      <c r="K437" s="58">
        <f t="shared" si="87"/>
        <v>393</v>
      </c>
      <c r="L437" s="55">
        <f t="shared" si="85"/>
        <v>0.98124999999999996</v>
      </c>
      <c r="M437" s="55">
        <f t="shared" si="86"/>
        <v>2.080278452525274</v>
      </c>
    </row>
    <row r="438" spans="9:13" x14ac:dyDescent="0.25">
      <c r="I438" s="12">
        <f>$DH$14</f>
        <v>6.4806798801012366E-2</v>
      </c>
      <c r="J438" s="12">
        <v>6.1198512718033005E-2</v>
      </c>
      <c r="K438" s="58">
        <f t="shared" si="87"/>
        <v>394</v>
      </c>
      <c r="L438" s="55">
        <f t="shared" si="85"/>
        <v>0.98375000000000001</v>
      </c>
      <c r="M438" s="55">
        <f t="shared" si="86"/>
        <v>2.138206340599865</v>
      </c>
    </row>
    <row r="439" spans="9:13" x14ac:dyDescent="0.25">
      <c r="I439" s="12">
        <f>$DI$14</f>
        <v>-9.5320290387768125E-4</v>
      </c>
      <c r="J439" s="12">
        <v>6.1441073159516524E-2</v>
      </c>
      <c r="K439" s="58">
        <f t="shared" si="87"/>
        <v>395</v>
      </c>
      <c r="L439" s="55">
        <f t="shared" si="85"/>
        <v>0.98624999999999996</v>
      </c>
      <c r="M439" s="55">
        <f t="shared" si="86"/>
        <v>2.2043462877022431</v>
      </c>
    </row>
    <row r="440" spans="9:13" x14ac:dyDescent="0.25">
      <c r="I440" s="12">
        <f>$DJ$14</f>
        <v>-3.3308190228042989E-3</v>
      </c>
      <c r="J440" s="12">
        <v>6.2340914435986772E-2</v>
      </c>
      <c r="K440" s="58">
        <f t="shared" si="87"/>
        <v>396</v>
      </c>
      <c r="L440" s="55">
        <f t="shared" si="85"/>
        <v>0.98875000000000002</v>
      </c>
      <c r="M440" s="55">
        <f t="shared" si="86"/>
        <v>2.2818194835677295</v>
      </c>
    </row>
    <row r="441" spans="9:13" x14ac:dyDescent="0.25">
      <c r="I441" s="12">
        <f>$DK$14</f>
        <v>2.3840382197253263E-2</v>
      </c>
      <c r="J441" s="12">
        <v>6.4806798801012366E-2</v>
      </c>
      <c r="K441" s="58">
        <f t="shared" si="87"/>
        <v>397</v>
      </c>
      <c r="L441" s="55">
        <f t="shared" si="85"/>
        <v>0.99124999999999996</v>
      </c>
      <c r="M441" s="55">
        <f t="shared" si="86"/>
        <v>2.3760308419612102</v>
      </c>
    </row>
    <row r="442" spans="9:13" x14ac:dyDescent="0.25">
      <c r="I442" s="12">
        <f>$DL$14</f>
        <v>-2.2121533715140362E-2</v>
      </c>
      <c r="J442" s="12">
        <v>6.7418233015835494E-2</v>
      </c>
      <c r="K442" s="58">
        <f t="shared" si="87"/>
        <v>398</v>
      </c>
      <c r="L442" s="55">
        <f t="shared" si="85"/>
        <v>0.99375000000000002</v>
      </c>
      <c r="M442" s="55">
        <f t="shared" si="86"/>
        <v>2.4977054744123737</v>
      </c>
    </row>
    <row r="443" spans="9:13" x14ac:dyDescent="0.25">
      <c r="I443" s="12">
        <f>$DM$14</f>
        <v>-2.7729218217573681E-3</v>
      </c>
      <c r="J443" s="12">
        <v>7.2998694958663846E-2</v>
      </c>
      <c r="K443" s="58">
        <f t="shared" si="87"/>
        <v>399</v>
      </c>
      <c r="L443" s="55">
        <f t="shared" si="85"/>
        <v>0.99624999999999997</v>
      </c>
      <c r="M443" s="55">
        <f t="shared" si="86"/>
        <v>2.6737873154729108</v>
      </c>
    </row>
    <row r="444" spans="9:13" x14ac:dyDescent="0.25">
      <c r="I444" s="13">
        <f>$DN$14</f>
        <v>-3.6542238949286432E-2</v>
      </c>
      <c r="J444" s="13">
        <v>7.6537214956606814E-2</v>
      </c>
      <c r="K444" s="59">
        <f t="shared" si="87"/>
        <v>400</v>
      </c>
      <c r="L444" s="56">
        <f t="shared" si="85"/>
        <v>0.99875000000000003</v>
      </c>
      <c r="M444" s="56">
        <f t="shared" si="86"/>
        <v>3.0233414397391534</v>
      </c>
    </row>
    <row r="445" spans="9:13" x14ac:dyDescent="0.25">
      <c r="J445" s="23"/>
    </row>
  </sheetData>
  <sortState xmlns:xlrd2="http://schemas.microsoft.com/office/spreadsheetml/2017/richdata2" ref="J45:J444">
    <sortCondition ref="J45"/>
  </sortState>
  <mergeCells count="15">
    <mergeCell ref="A3:A52"/>
    <mergeCell ref="A53:A102"/>
    <mergeCell ref="H6:H8"/>
    <mergeCell ref="I6:I8"/>
    <mergeCell ref="I42:I44"/>
    <mergeCell ref="AH40:AR41"/>
    <mergeCell ref="AH42:AH44"/>
    <mergeCell ref="I40:U41"/>
    <mergeCell ref="W40:AF41"/>
    <mergeCell ref="B1:C1"/>
    <mergeCell ref="D1:E1"/>
    <mergeCell ref="K42:K44"/>
    <mergeCell ref="L42:L44"/>
    <mergeCell ref="M42:M44"/>
    <mergeCell ref="J42:J4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C60D-2B1E-4900-BFAD-890310801403}">
  <dimension ref="A1:Q24"/>
  <sheetViews>
    <sheetView tabSelected="1" workbookViewId="0">
      <selection activeCell="A4" sqref="A4"/>
    </sheetView>
  </sheetViews>
  <sheetFormatPr defaultRowHeight="15" x14ac:dyDescent="0.25"/>
  <cols>
    <col min="1" max="1" width="33.7109375" customWidth="1"/>
    <col min="2" max="2" width="20.5703125" customWidth="1"/>
    <col min="3" max="3" width="22.28515625" customWidth="1"/>
    <col min="4" max="4" width="21.85546875" customWidth="1"/>
    <col min="5" max="5" width="22.42578125" customWidth="1"/>
    <col min="6" max="6" width="19" customWidth="1"/>
    <col min="7" max="7" width="18.140625" customWidth="1"/>
    <col min="8" max="8" width="18.5703125" customWidth="1"/>
    <col min="9" max="9" width="15.7109375" customWidth="1"/>
    <col min="10" max="10" width="15" customWidth="1"/>
    <col min="11" max="11" width="15.28515625" customWidth="1"/>
    <col min="12" max="12" width="14" customWidth="1"/>
    <col min="13" max="13" width="13.5703125" customWidth="1"/>
    <col min="14" max="15" width="24.28515625" customWidth="1"/>
    <col min="16" max="16" width="14.42578125" customWidth="1"/>
    <col min="17" max="17" width="23.85546875" customWidth="1"/>
  </cols>
  <sheetData>
    <row r="1" spans="1:17" x14ac:dyDescent="0.25">
      <c r="A1" s="105" t="s">
        <v>156</v>
      </c>
      <c r="B1" s="105" t="s">
        <v>169</v>
      </c>
      <c r="C1" s="105" t="s">
        <v>170</v>
      </c>
      <c r="D1" s="105" t="s">
        <v>171</v>
      </c>
      <c r="E1" s="105" t="s">
        <v>172</v>
      </c>
      <c r="F1" s="105" t="s">
        <v>186</v>
      </c>
      <c r="G1" s="105" t="s">
        <v>187</v>
      </c>
      <c r="H1" s="105" t="s">
        <v>188</v>
      </c>
      <c r="I1" s="105" t="s">
        <v>189</v>
      </c>
      <c r="J1" s="114" t="s">
        <v>173</v>
      </c>
      <c r="K1" s="105" t="s">
        <v>175</v>
      </c>
      <c r="L1" s="105" t="s">
        <v>176</v>
      </c>
      <c r="M1" s="105" t="s">
        <v>177</v>
      </c>
      <c r="N1" s="105" t="s">
        <v>178</v>
      </c>
      <c r="O1" s="105" t="s">
        <v>179</v>
      </c>
      <c r="P1" s="105" t="s">
        <v>180</v>
      </c>
      <c r="Q1" s="105" t="s">
        <v>181</v>
      </c>
    </row>
    <row r="2" spans="1:17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14"/>
      <c r="K2" s="105"/>
      <c r="L2" s="105"/>
      <c r="M2" s="105"/>
      <c r="N2" s="105"/>
      <c r="O2" s="105"/>
      <c r="P2" s="105"/>
      <c r="Q2" s="105"/>
    </row>
    <row r="3" spans="1:17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x14ac:dyDescent="0.25">
      <c r="A4" s="67" t="s">
        <v>232</v>
      </c>
      <c r="B4" s="88"/>
      <c r="C4" s="66">
        <v>6.9549806313467799E-3</v>
      </c>
      <c r="D4" s="66">
        <v>2.1826953784497401E-2</v>
      </c>
      <c r="E4" s="66">
        <v>0.95765827123381697</v>
      </c>
      <c r="F4" s="66">
        <v>1.61609805450853E-6</v>
      </c>
      <c r="G4" s="66">
        <v>9.0005170508167503E-4</v>
      </c>
      <c r="H4" s="66">
        <v>6.5054760321072097E-3</v>
      </c>
      <c r="I4" s="66">
        <v>1.77989323854108E-7</v>
      </c>
      <c r="J4" s="79">
        <v>6.1524725257716198E-3</v>
      </c>
      <c r="K4" s="67" t="s">
        <v>190</v>
      </c>
      <c r="L4" s="37" t="s">
        <v>191</v>
      </c>
      <c r="M4" s="54" t="s">
        <v>192</v>
      </c>
      <c r="N4" s="63" t="s">
        <v>193</v>
      </c>
      <c r="O4" s="54" t="s">
        <v>194</v>
      </c>
      <c r="P4" s="54" t="s">
        <v>195</v>
      </c>
      <c r="Q4" s="10" t="s">
        <v>193</v>
      </c>
    </row>
    <row r="5" spans="1:17" x14ac:dyDescent="0.25">
      <c r="A5" s="65" t="s">
        <v>182</v>
      </c>
      <c r="B5" s="64" t="s">
        <v>231</v>
      </c>
      <c r="C5" s="65" t="s">
        <v>183</v>
      </c>
      <c r="D5" s="65" t="s">
        <v>183</v>
      </c>
      <c r="E5" s="70" t="s">
        <v>184</v>
      </c>
      <c r="F5" s="65" t="s">
        <v>183</v>
      </c>
      <c r="G5" s="65" t="s">
        <v>183</v>
      </c>
      <c r="H5" s="65" t="s">
        <v>183</v>
      </c>
      <c r="I5" s="65" t="s">
        <v>183</v>
      </c>
      <c r="J5" s="80" t="s">
        <v>183</v>
      </c>
      <c r="K5" s="65"/>
      <c r="L5" s="65"/>
      <c r="M5" s="65"/>
      <c r="N5" s="68" t="s">
        <v>185</v>
      </c>
      <c r="O5" s="65"/>
      <c r="P5" s="65"/>
      <c r="Q5" s="69" t="s">
        <v>185</v>
      </c>
    </row>
    <row r="6" spans="1:17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</row>
    <row r="7" spans="1:17" x14ac:dyDescent="0.25">
      <c r="A7" s="67" t="s">
        <v>160</v>
      </c>
      <c r="B7" s="88"/>
      <c r="C7" s="66">
        <v>4.2505537421400001E-2</v>
      </c>
      <c r="D7" s="66">
        <v>6.8667103059923407E-2</v>
      </c>
      <c r="E7" s="66">
        <v>0.80672053208974503</v>
      </c>
      <c r="F7" s="66">
        <v>4.33039168464084E-3</v>
      </c>
      <c r="G7" s="66">
        <v>2.4214599024050602E-2</v>
      </c>
      <c r="H7" s="66">
        <v>3.8489251466433998E-2</v>
      </c>
      <c r="I7" s="66">
        <v>4.0871583459593398E-3</v>
      </c>
      <c r="J7" s="79">
        <v>1.0985426907847101E-2</v>
      </c>
      <c r="K7" s="67" t="s">
        <v>196</v>
      </c>
      <c r="L7" s="37" t="s">
        <v>197</v>
      </c>
      <c r="M7" s="54" t="s">
        <v>198</v>
      </c>
      <c r="N7" s="63" t="s">
        <v>199</v>
      </c>
      <c r="O7" s="54" t="s">
        <v>200</v>
      </c>
      <c r="P7" s="54" t="s">
        <v>201</v>
      </c>
      <c r="Q7" s="10" t="s">
        <v>202</v>
      </c>
    </row>
    <row r="8" spans="1:17" x14ac:dyDescent="0.25">
      <c r="A8" s="65" t="s">
        <v>182</v>
      </c>
      <c r="B8" s="64" t="s">
        <v>231</v>
      </c>
      <c r="C8" s="65" t="s">
        <v>183</v>
      </c>
      <c r="D8" s="65" t="s">
        <v>183</v>
      </c>
      <c r="E8" s="70" t="s">
        <v>184</v>
      </c>
      <c r="F8" s="65" t="s">
        <v>183</v>
      </c>
      <c r="G8" s="65" t="s">
        <v>183</v>
      </c>
      <c r="H8" s="65" t="s">
        <v>183</v>
      </c>
      <c r="I8" s="65" t="s">
        <v>183</v>
      </c>
      <c r="J8" s="80" t="s">
        <v>183</v>
      </c>
      <c r="K8" s="65"/>
      <c r="L8" s="65"/>
      <c r="M8" s="65"/>
      <c r="N8" s="68"/>
      <c r="O8" s="65"/>
      <c r="P8" s="65"/>
      <c r="Q8" s="69"/>
    </row>
    <row r="9" spans="1:17" x14ac:dyDescent="0.25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x14ac:dyDescent="0.25">
      <c r="A10" s="67" t="s">
        <v>162</v>
      </c>
      <c r="B10" s="88"/>
      <c r="C10" s="66">
        <v>1.86552383044001E-2</v>
      </c>
      <c r="D10" s="66">
        <v>5.35117759663832E-2</v>
      </c>
      <c r="E10" s="66">
        <v>0.91449917610492104</v>
      </c>
      <c r="F10" s="66">
        <v>3.1591970382245898E-4</v>
      </c>
      <c r="G10" s="66">
        <v>1.3820249769033099E-5</v>
      </c>
      <c r="H10" s="66">
        <v>2.4334351190895098E-3</v>
      </c>
      <c r="I10" s="66">
        <v>5.2261900577354896E-6</v>
      </c>
      <c r="J10" s="79">
        <v>1.0565408361556399E-2</v>
      </c>
      <c r="K10" s="67" t="s">
        <v>203</v>
      </c>
      <c r="L10" s="37" t="s">
        <v>204</v>
      </c>
      <c r="M10" s="54" t="s">
        <v>205</v>
      </c>
      <c r="N10" s="63" t="s">
        <v>206</v>
      </c>
      <c r="O10" s="54" t="s">
        <v>207</v>
      </c>
      <c r="P10" s="54" t="s">
        <v>208</v>
      </c>
      <c r="Q10" s="10" t="s">
        <v>209</v>
      </c>
    </row>
    <row r="11" spans="1:17" x14ac:dyDescent="0.25">
      <c r="A11" s="65" t="s">
        <v>182</v>
      </c>
      <c r="B11" s="64" t="s">
        <v>231</v>
      </c>
      <c r="C11" s="65" t="s">
        <v>183</v>
      </c>
      <c r="D11" s="65" t="s">
        <v>183</v>
      </c>
      <c r="E11" s="70" t="s">
        <v>184</v>
      </c>
      <c r="F11" s="65" t="s">
        <v>183</v>
      </c>
      <c r="G11" s="65" t="s">
        <v>183</v>
      </c>
      <c r="H11" s="65" t="s">
        <v>183</v>
      </c>
      <c r="I11" s="65" t="s">
        <v>183</v>
      </c>
      <c r="J11" s="80" t="s">
        <v>183</v>
      </c>
      <c r="K11" s="65"/>
      <c r="L11" s="65"/>
      <c r="M11" s="65"/>
      <c r="N11" s="83"/>
      <c r="O11" s="68" t="s">
        <v>185</v>
      </c>
      <c r="P11" s="65"/>
      <c r="Q11" s="83" t="s">
        <v>185</v>
      </c>
    </row>
    <row r="12" spans="1:17" x14ac:dyDescent="0.25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x14ac:dyDescent="0.25">
      <c r="A13" s="67" t="s">
        <v>164</v>
      </c>
      <c r="B13" s="88"/>
      <c r="C13" s="66">
        <v>4.8863893571720003E-2</v>
      </c>
      <c r="D13" s="66">
        <v>7.8153494714481395E-2</v>
      </c>
      <c r="E13" s="66">
        <v>0.83111178792044704</v>
      </c>
      <c r="F13" s="66">
        <v>1.0307989713608801E-3</v>
      </c>
      <c r="G13" s="66">
        <v>1.0656246464476301E-2</v>
      </c>
      <c r="H13" s="66">
        <v>1.7689043650971001E-2</v>
      </c>
      <c r="I13" s="66">
        <v>1.8965623217564701E-3</v>
      </c>
      <c r="J13" s="79">
        <v>1.05981723847873E-2</v>
      </c>
      <c r="K13" s="67" t="s">
        <v>210</v>
      </c>
      <c r="L13" s="37" t="s">
        <v>211</v>
      </c>
      <c r="M13" s="10" t="s">
        <v>212</v>
      </c>
      <c r="N13" s="63" t="s">
        <v>213</v>
      </c>
      <c r="O13" s="54" t="s">
        <v>214</v>
      </c>
      <c r="P13" s="54" t="s">
        <v>215</v>
      </c>
      <c r="Q13" s="10" t="s">
        <v>216</v>
      </c>
    </row>
    <row r="14" spans="1:17" x14ac:dyDescent="0.25">
      <c r="A14" s="65" t="s">
        <v>182</v>
      </c>
      <c r="B14" s="64" t="s">
        <v>231</v>
      </c>
      <c r="C14" s="65" t="s">
        <v>183</v>
      </c>
      <c r="D14" s="65" t="s">
        <v>183</v>
      </c>
      <c r="E14" s="70" t="s">
        <v>184</v>
      </c>
      <c r="F14" s="65" t="s">
        <v>183</v>
      </c>
      <c r="G14" s="65" t="s">
        <v>183</v>
      </c>
      <c r="H14" s="65" t="s">
        <v>183</v>
      </c>
      <c r="I14" s="65" t="s">
        <v>183</v>
      </c>
      <c r="J14" s="80" t="s">
        <v>183</v>
      </c>
      <c r="K14" s="65"/>
      <c r="L14" s="65"/>
      <c r="M14" s="65"/>
      <c r="N14" s="68"/>
      <c r="O14" s="65"/>
      <c r="P14" s="65"/>
      <c r="Q14" s="83"/>
    </row>
    <row r="15" spans="1:17" x14ac:dyDescent="0.2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</row>
    <row r="16" spans="1:17" x14ac:dyDescent="0.25">
      <c r="A16" s="67" t="s">
        <v>166</v>
      </c>
      <c r="B16" s="88"/>
      <c r="C16" s="66">
        <v>1.54484377193254E-2</v>
      </c>
      <c r="D16" s="66">
        <v>0.20791255042144799</v>
      </c>
      <c r="E16" s="66">
        <v>0.76345658140521599</v>
      </c>
      <c r="F16" s="66">
        <v>2.5268984431627201E-4</v>
      </c>
      <c r="G16" s="66">
        <v>1.33786894759702E-5</v>
      </c>
      <c r="H16" s="66">
        <v>2.0772223368919398E-3</v>
      </c>
      <c r="I16" s="66">
        <v>5.01522558213671E-6</v>
      </c>
      <c r="J16" s="79">
        <v>1.08341243577443E-2</v>
      </c>
      <c r="K16" s="67" t="s">
        <v>217</v>
      </c>
      <c r="L16" s="37" t="s">
        <v>218</v>
      </c>
      <c r="M16" s="54" t="s">
        <v>219</v>
      </c>
      <c r="N16" s="63" t="s">
        <v>220</v>
      </c>
      <c r="O16" s="54" t="s">
        <v>221</v>
      </c>
      <c r="P16" s="54" t="s">
        <v>222</v>
      </c>
      <c r="Q16" s="10" t="s">
        <v>223</v>
      </c>
    </row>
    <row r="17" spans="1:17" x14ac:dyDescent="0.25">
      <c r="A17" s="65" t="s">
        <v>182</v>
      </c>
      <c r="B17" s="64" t="s">
        <v>231</v>
      </c>
      <c r="C17" s="65" t="s">
        <v>183</v>
      </c>
      <c r="D17" s="70" t="s">
        <v>184</v>
      </c>
      <c r="E17" s="70" t="s">
        <v>184</v>
      </c>
      <c r="F17" s="65" t="s">
        <v>183</v>
      </c>
      <c r="G17" s="65" t="s">
        <v>183</v>
      </c>
      <c r="H17" s="65" t="s">
        <v>183</v>
      </c>
      <c r="I17" s="65" t="s">
        <v>183</v>
      </c>
      <c r="J17" s="80" t="s">
        <v>183</v>
      </c>
      <c r="K17" s="65"/>
      <c r="L17" s="65"/>
      <c r="M17" s="65"/>
      <c r="N17" s="83"/>
      <c r="O17" s="68" t="s">
        <v>185</v>
      </c>
      <c r="P17" s="65"/>
      <c r="Q17" s="83" t="s">
        <v>185</v>
      </c>
    </row>
    <row r="18" spans="1:17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x14ac:dyDescent="0.25">
      <c r="A19" s="67" t="s">
        <v>168</v>
      </c>
      <c r="B19" s="88"/>
      <c r="C19" s="66">
        <v>0.13909753882499301</v>
      </c>
      <c r="D19" s="66">
        <v>7.0646832137961704E-2</v>
      </c>
      <c r="E19" s="66">
        <v>0.75061727943134904</v>
      </c>
      <c r="F19" s="66">
        <v>9.3881070932402204E-4</v>
      </c>
      <c r="G19" s="66">
        <v>9.72007179477756E-3</v>
      </c>
      <c r="H19" s="66">
        <v>1.6080721558399201E-2</v>
      </c>
      <c r="I19" s="66">
        <v>1.73778485497292E-3</v>
      </c>
      <c r="J19" s="79">
        <v>1.1160960688222E-2</v>
      </c>
      <c r="K19" s="67" t="s">
        <v>224</v>
      </c>
      <c r="L19" s="37" t="s">
        <v>225</v>
      </c>
      <c r="M19" s="54" t="s">
        <v>226</v>
      </c>
      <c r="N19" s="63" t="s">
        <v>227</v>
      </c>
      <c r="O19" s="54" t="s">
        <v>228</v>
      </c>
      <c r="P19" s="54" t="s">
        <v>229</v>
      </c>
      <c r="Q19" s="10" t="s">
        <v>230</v>
      </c>
    </row>
    <row r="20" spans="1:17" x14ac:dyDescent="0.25">
      <c r="A20" s="65" t="s">
        <v>182</v>
      </c>
      <c r="B20" s="64" t="s">
        <v>231</v>
      </c>
      <c r="C20" s="70" t="s">
        <v>184</v>
      </c>
      <c r="D20" s="65" t="s">
        <v>183</v>
      </c>
      <c r="E20" s="70" t="s">
        <v>184</v>
      </c>
      <c r="F20" s="65" t="s">
        <v>183</v>
      </c>
      <c r="G20" s="65" t="s">
        <v>183</v>
      </c>
      <c r="H20" s="65" t="s">
        <v>183</v>
      </c>
      <c r="I20" s="65" t="s">
        <v>183</v>
      </c>
      <c r="J20" s="80" t="s">
        <v>183</v>
      </c>
      <c r="K20" s="65"/>
      <c r="L20" s="65"/>
      <c r="M20" s="65"/>
      <c r="N20" s="68"/>
      <c r="O20" s="65"/>
      <c r="P20" s="65"/>
      <c r="Q20" s="83"/>
    </row>
    <row r="21" spans="1:17" x14ac:dyDescent="0.2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s="35" customFormat="1" x14ac:dyDescent="0.25">
      <c r="A22" s="72"/>
      <c r="B22" s="73"/>
      <c r="C22" s="74"/>
      <c r="D22" s="74"/>
      <c r="E22" s="74"/>
      <c r="F22" s="74"/>
      <c r="G22" s="74"/>
      <c r="H22" s="74"/>
      <c r="I22" s="75"/>
      <c r="J22" s="74"/>
      <c r="K22" s="72"/>
      <c r="L22" s="73"/>
      <c r="M22" s="73"/>
      <c r="N22" s="73"/>
      <c r="O22" s="73"/>
      <c r="P22" s="73"/>
      <c r="Q22" s="73"/>
    </row>
    <row r="23" spans="1:17" s="35" customFormat="1" x14ac:dyDescent="0.25">
      <c r="A23" s="76"/>
      <c r="B23" s="76"/>
      <c r="C23" s="76"/>
      <c r="D23" s="76"/>
      <c r="E23" s="77"/>
      <c r="F23" s="76"/>
      <c r="G23" s="76"/>
      <c r="H23" s="76"/>
      <c r="I23" s="76"/>
      <c r="J23" s="76"/>
      <c r="K23" s="76"/>
      <c r="L23" s="76"/>
      <c r="M23" s="76"/>
      <c r="N23" s="78"/>
      <c r="O23" s="76"/>
      <c r="P23" s="76"/>
      <c r="Q23" s="78"/>
    </row>
    <row r="24" spans="1:17" s="35" customFormat="1" x14ac:dyDescent="0.25"/>
  </sheetData>
  <mergeCells count="17">
    <mergeCell ref="F1:F2"/>
    <mergeCell ref="G1:G2"/>
    <mergeCell ref="H1:H2"/>
    <mergeCell ref="I1:I2"/>
    <mergeCell ref="A1:A2"/>
    <mergeCell ref="B1:B2"/>
    <mergeCell ref="C1:C2"/>
    <mergeCell ref="D1:D2"/>
    <mergeCell ref="E1:E2"/>
    <mergeCell ref="P1:P2"/>
    <mergeCell ref="Q1:Q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102"/>
  <sheetViews>
    <sheetView topLeftCell="D1" workbookViewId="0">
      <selection activeCell="G1" sqref="G1"/>
    </sheetView>
  </sheetViews>
  <sheetFormatPr defaultRowHeight="15" x14ac:dyDescent="0.25"/>
  <cols>
    <col min="1" max="1" width="25" style="1" customWidth="1"/>
    <col min="2" max="2" width="19.5703125" style="1" customWidth="1"/>
    <col min="3" max="3" width="21.85546875" style="1" customWidth="1"/>
    <col min="4" max="4" width="18.85546875" style="1" customWidth="1"/>
    <col min="5" max="5" width="22.140625" style="1" customWidth="1"/>
    <col min="6" max="6" width="21.85546875" customWidth="1"/>
    <col min="7" max="7" width="28.140625" style="3" customWidth="1"/>
    <col min="8" max="8" width="19" style="3" customWidth="1"/>
    <col min="9" max="9" width="17.85546875" style="3" customWidth="1"/>
    <col min="10" max="10" width="18.5703125" style="3" customWidth="1"/>
    <col min="11" max="11" width="18.140625" style="3" customWidth="1"/>
    <col min="12" max="12" width="10.28515625" style="3" customWidth="1"/>
    <col min="13" max="13" width="10.140625" style="3" customWidth="1"/>
    <col min="14" max="14" width="10.5703125" style="3" customWidth="1"/>
    <col min="15" max="65" width="9.140625" style="3"/>
    <col min="66" max="66" width="17.85546875" style="3" customWidth="1"/>
    <col min="67" max="16384" width="9.140625" style="3"/>
  </cols>
  <sheetData>
    <row r="1" spans="1:116" customFormat="1" x14ac:dyDescent="0.25">
      <c r="A1" s="4" t="s">
        <v>157</v>
      </c>
      <c r="B1" s="99" t="s">
        <v>3</v>
      </c>
      <c r="C1" s="100"/>
      <c r="D1" s="101" t="s">
        <v>2</v>
      </c>
      <c r="E1" s="102"/>
      <c r="G1" s="4" t="s">
        <v>158</v>
      </c>
      <c r="H1" s="99" t="s">
        <v>3</v>
      </c>
      <c r="I1" s="100"/>
      <c r="J1" s="101" t="s">
        <v>2</v>
      </c>
      <c r="K1" s="102"/>
    </row>
    <row r="2" spans="1:116" x14ac:dyDescent="0.25">
      <c r="A2" s="84" t="s">
        <v>0</v>
      </c>
      <c r="B2" s="85" t="s">
        <v>1</v>
      </c>
      <c r="C2" s="84" t="s">
        <v>4</v>
      </c>
      <c r="D2" s="84" t="s">
        <v>1</v>
      </c>
      <c r="E2" s="84" t="s">
        <v>4</v>
      </c>
      <c r="G2" s="21" t="s">
        <v>0</v>
      </c>
      <c r="H2" s="5" t="s">
        <v>1</v>
      </c>
      <c r="I2" s="21" t="s">
        <v>4</v>
      </c>
      <c r="J2" s="21" t="s">
        <v>1</v>
      </c>
      <c r="K2" s="21" t="s">
        <v>4</v>
      </c>
    </row>
    <row r="3" spans="1:116" ht="16.5" x14ac:dyDescent="0.3">
      <c r="A3" s="108">
        <v>5.5</v>
      </c>
      <c r="B3" s="17">
        <v>87.709255113963593</v>
      </c>
      <c r="C3" s="17">
        <v>425.568518750924</v>
      </c>
      <c r="D3" s="17">
        <v>73.500552504018799</v>
      </c>
      <c r="E3" s="17">
        <v>283.28176993767403</v>
      </c>
      <c r="F3" s="24"/>
      <c r="G3" s="108">
        <v>5.5</v>
      </c>
      <c r="H3" s="11">
        <v>1.9430454227029805</v>
      </c>
      <c r="I3" s="11">
        <v>2.628969493726748</v>
      </c>
      <c r="J3" s="11">
        <v>1.8662906036902458</v>
      </c>
      <c r="K3" s="11">
        <v>2.4522186272199917</v>
      </c>
    </row>
    <row r="4" spans="1:116" x14ac:dyDescent="0.25">
      <c r="A4" s="109"/>
      <c r="B4" s="17">
        <v>89.323962390385901</v>
      </c>
      <c r="C4" s="17">
        <v>408.58100908371699</v>
      </c>
      <c r="D4" s="17">
        <v>79.444872922397394</v>
      </c>
      <c r="E4" s="17">
        <v>303.94910901461901</v>
      </c>
      <c r="G4" s="109"/>
      <c r="H4" s="11">
        <v>1.9509679800298421</v>
      </c>
      <c r="I4" s="11">
        <v>2.6112781766825739</v>
      </c>
      <c r="J4" s="11">
        <v>1.9000658746917962</v>
      </c>
      <c r="K4" s="11">
        <v>2.4828008746472521</v>
      </c>
    </row>
    <row r="5" spans="1:116" x14ac:dyDescent="0.25">
      <c r="A5" s="109"/>
      <c r="B5" s="17">
        <v>89.815386155818103</v>
      </c>
      <c r="C5" s="17">
        <v>400.48776327942801</v>
      </c>
      <c r="D5" s="17">
        <v>79.352350076444594</v>
      </c>
      <c r="E5" s="17">
        <v>287.23797705483003</v>
      </c>
      <c r="G5" s="109"/>
      <c r="H5" s="11">
        <v>1.953350741457772</v>
      </c>
      <c r="I5" s="11">
        <v>2.6025892509535677</v>
      </c>
      <c r="J5" s="11">
        <v>1.8995597932221653</v>
      </c>
      <c r="K5" s="11">
        <v>2.4582418594385809</v>
      </c>
    </row>
    <row r="6" spans="1:116" x14ac:dyDescent="0.25">
      <c r="A6" s="109"/>
      <c r="B6" s="17">
        <v>87.458184944388705</v>
      </c>
      <c r="C6" s="17">
        <v>437.71505133233001</v>
      </c>
      <c r="D6" s="17">
        <v>93.8127170367503</v>
      </c>
      <c r="E6" s="17">
        <v>349.46137132511501</v>
      </c>
      <c r="G6" s="109"/>
      <c r="H6" s="11">
        <v>1.9418004600107144</v>
      </c>
      <c r="I6" s="11">
        <v>2.6411914805820169</v>
      </c>
      <c r="J6" s="11">
        <v>1.9722617143335575</v>
      </c>
      <c r="K6" s="11">
        <v>2.5433991767983968</v>
      </c>
      <c r="L6" s="2"/>
      <c r="N6" s="2"/>
      <c r="O6" s="2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"/>
      <c r="BI6" s="2"/>
      <c r="BJ6" s="2"/>
      <c r="BK6" s="2"/>
      <c r="BL6" s="2"/>
      <c r="BM6" s="2"/>
      <c r="BN6" s="2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"/>
      <c r="DH6" s="2"/>
      <c r="DI6" s="2"/>
      <c r="DJ6" s="2"/>
      <c r="DK6" s="2"/>
      <c r="DL6" s="2"/>
    </row>
    <row r="7" spans="1:116" x14ac:dyDescent="0.25">
      <c r="A7" s="109"/>
      <c r="B7" s="17">
        <v>81.796671540222306</v>
      </c>
      <c r="C7" s="17">
        <v>386.58188983989601</v>
      </c>
      <c r="D7" s="17">
        <v>76.535211774256993</v>
      </c>
      <c r="E7" s="17">
        <v>264.85842484675402</v>
      </c>
      <c r="G7" s="109"/>
      <c r="H7" s="11">
        <v>1.9127356317749296</v>
      </c>
      <c r="I7" s="11">
        <v>2.5872415048223183</v>
      </c>
      <c r="J7" s="11">
        <v>1.8838612882377594</v>
      </c>
      <c r="K7" s="11">
        <v>2.4230137919073096</v>
      </c>
      <c r="L7" s="2"/>
      <c r="N7" s="2"/>
      <c r="O7" s="2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</row>
    <row r="8" spans="1:116" x14ac:dyDescent="0.25">
      <c r="A8" s="109"/>
      <c r="B8" s="17">
        <v>89.977488103625404</v>
      </c>
      <c r="C8" s="17">
        <v>392.735383009175</v>
      </c>
      <c r="D8" s="17">
        <v>84.108654278353498</v>
      </c>
      <c r="E8" s="17">
        <v>316.86945476822899</v>
      </c>
      <c r="G8" s="109"/>
      <c r="H8" s="11">
        <v>1.9541338648246382</v>
      </c>
      <c r="I8" s="11">
        <v>2.5941000302579345</v>
      </c>
      <c r="J8" s="11">
        <v>1.9248406844062744</v>
      </c>
      <c r="K8" s="11">
        <v>2.5008803765681211</v>
      </c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</row>
    <row r="9" spans="1:116" x14ac:dyDescent="0.25">
      <c r="A9" s="109"/>
      <c r="B9" s="17">
        <v>85.736986537753694</v>
      </c>
      <c r="C9" s="17">
        <v>391.566439786334</v>
      </c>
      <c r="D9" s="17">
        <v>77.790621466658706</v>
      </c>
      <c r="E9" s="17">
        <v>270.591019654739</v>
      </c>
      <c r="G9" s="109"/>
      <c r="H9" s="11">
        <v>1.9331682149685936</v>
      </c>
      <c r="I9" s="11">
        <v>2.5928054623951873</v>
      </c>
      <c r="J9" s="11">
        <v>1.8909272410668831</v>
      </c>
      <c r="K9" s="11">
        <v>2.4323133791828533</v>
      </c>
      <c r="L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</row>
    <row r="10" spans="1:116" x14ac:dyDescent="0.25">
      <c r="A10" s="109"/>
      <c r="B10" s="17">
        <v>83.736982495999996</v>
      </c>
      <c r="C10" s="17">
        <v>380.37836640436097</v>
      </c>
      <c r="D10" s="17">
        <v>81.374097474355807</v>
      </c>
      <c r="E10" s="17">
        <v>303.02244538419399</v>
      </c>
      <c r="G10" s="109"/>
      <c r="H10" s="11">
        <v>1.9229173068185501</v>
      </c>
      <c r="I10" s="11">
        <v>2.5802158089531266</v>
      </c>
      <c r="J10" s="11">
        <v>1.9104861848133521</v>
      </c>
      <c r="K10" s="11">
        <v>2.4814747986193639</v>
      </c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</row>
    <row r="11" spans="1:116" x14ac:dyDescent="0.25">
      <c r="A11" s="109"/>
      <c r="B11" s="17">
        <v>81.869989284168298</v>
      </c>
      <c r="C11" s="17">
        <v>372.08152191862598</v>
      </c>
      <c r="D11" s="17">
        <v>78.086437400974404</v>
      </c>
      <c r="E11" s="17">
        <v>281.765012643913</v>
      </c>
      <c r="G11" s="109"/>
      <c r="H11" s="11">
        <v>1.913124733545454</v>
      </c>
      <c r="I11" s="11">
        <v>2.5706381028943155</v>
      </c>
      <c r="J11" s="11">
        <v>1.8925756091217338</v>
      </c>
      <c r="K11" s="11">
        <v>2.4498870648591002</v>
      </c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</row>
    <row r="12" spans="1:116" x14ac:dyDescent="0.25">
      <c r="A12" s="109"/>
      <c r="B12" s="17">
        <v>88.772066283393499</v>
      </c>
      <c r="C12" s="17">
        <v>397.206675831437</v>
      </c>
      <c r="D12" s="17">
        <v>84.947603641646694</v>
      </c>
      <c r="E12" s="17">
        <v>319.15300455297302</v>
      </c>
      <c r="G12" s="109"/>
      <c r="H12" s="11">
        <v>1.9482763287575287</v>
      </c>
      <c r="I12" s="11">
        <v>2.5990165390489</v>
      </c>
      <c r="J12" s="11">
        <v>1.9291511319997823</v>
      </c>
      <c r="K12" s="11">
        <v>2.5039989372967177</v>
      </c>
      <c r="L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</row>
    <row r="13" spans="1:116" x14ac:dyDescent="0.25">
      <c r="A13" s="109"/>
      <c r="B13" s="17">
        <v>88.472239598003299</v>
      </c>
      <c r="C13" s="17">
        <v>450.000686191206</v>
      </c>
      <c r="D13" s="17">
        <v>76.160907724474995</v>
      </c>
      <c r="E13" s="17">
        <v>292.12939759950098</v>
      </c>
      <c r="G13" s="109"/>
      <c r="H13" s="11">
        <v>1.9468070211987079</v>
      </c>
      <c r="I13" s="11">
        <v>2.6532131760171818</v>
      </c>
      <c r="J13" s="11">
        <v>1.8817321115500172</v>
      </c>
      <c r="K13" s="11">
        <v>2.4655752631455012</v>
      </c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</row>
    <row r="14" spans="1:116" x14ac:dyDescent="0.25">
      <c r="A14" s="109"/>
      <c r="B14" s="17">
        <v>87.218720039881703</v>
      </c>
      <c r="C14" s="17">
        <v>375.57451852244702</v>
      </c>
      <c r="D14" s="17">
        <v>75.516107881590102</v>
      </c>
      <c r="E14" s="17">
        <v>267.96357219990398</v>
      </c>
      <c r="G14" s="109"/>
      <c r="H14" s="11">
        <v>1.9406097089861665</v>
      </c>
      <c r="I14" s="11">
        <v>2.5746961191625108</v>
      </c>
      <c r="J14" s="11">
        <v>1.8780395982245004</v>
      </c>
      <c r="K14" s="11">
        <v>2.4280757587009623</v>
      </c>
      <c r="L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</row>
    <row r="15" spans="1:116" x14ac:dyDescent="0.25">
      <c r="A15" s="109"/>
      <c r="B15" s="17">
        <v>88.741112289757297</v>
      </c>
      <c r="C15" s="17">
        <v>401.77218262105299</v>
      </c>
      <c r="D15" s="17">
        <v>76.577747633112807</v>
      </c>
      <c r="E15" s="17">
        <v>272.16384261634101</v>
      </c>
      <c r="G15" s="109"/>
      <c r="H15" s="11">
        <v>1.9481248679040484</v>
      </c>
      <c r="I15" s="11">
        <v>2.6039798643375911</v>
      </c>
      <c r="J15" s="11">
        <v>1.8841025883776148</v>
      </c>
      <c r="K15" s="11">
        <v>2.4348304280119244</v>
      </c>
    </row>
    <row r="16" spans="1:116" x14ac:dyDescent="0.25">
      <c r="A16" s="109"/>
      <c r="B16" s="17">
        <v>90.524074669679393</v>
      </c>
      <c r="C16" s="17">
        <v>450.31226081539802</v>
      </c>
      <c r="D16" s="17">
        <v>81.595236106277696</v>
      </c>
      <c r="E16" s="17">
        <v>297.63443412028101</v>
      </c>
      <c r="G16" s="109"/>
      <c r="H16" s="11">
        <v>1.9567640941860269</v>
      </c>
      <c r="I16" s="11">
        <v>2.6535137718174302</v>
      </c>
      <c r="J16" s="11">
        <v>1.9116648034456314</v>
      </c>
      <c r="K16" s="11">
        <v>2.4736831744656693</v>
      </c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</row>
    <row r="17" spans="1:11" x14ac:dyDescent="0.25">
      <c r="A17" s="109"/>
      <c r="B17" s="17">
        <v>87.394901120513197</v>
      </c>
      <c r="C17" s="17">
        <v>394.73796280082701</v>
      </c>
      <c r="D17" s="17">
        <v>76.037019561651803</v>
      </c>
      <c r="E17" s="17">
        <v>283.71264649795802</v>
      </c>
      <c r="G17" s="109"/>
      <c r="H17" s="11">
        <v>1.9414860953366737</v>
      </c>
      <c r="I17" s="11">
        <v>2.5963088954405991</v>
      </c>
      <c r="J17" s="11">
        <v>1.8810250853988746</v>
      </c>
      <c r="K17" s="11">
        <v>2.4528786949141708</v>
      </c>
    </row>
    <row r="18" spans="1:11" x14ac:dyDescent="0.25">
      <c r="A18" s="109"/>
      <c r="B18" s="17">
        <v>92.235976931957595</v>
      </c>
      <c r="C18" s="17">
        <v>448.22881886948301</v>
      </c>
      <c r="D18" s="17">
        <v>84.624072563348804</v>
      </c>
      <c r="E18" s="17">
        <v>328.09158852468198</v>
      </c>
      <c r="G18" s="109"/>
      <c r="H18" s="11">
        <v>1.9649003520234767</v>
      </c>
      <c r="I18" s="11">
        <v>2.6514997760580976</v>
      </c>
      <c r="J18" s="11">
        <v>1.9274939220733833</v>
      </c>
      <c r="K18" s="11">
        <v>2.5159950962679658</v>
      </c>
    </row>
    <row r="19" spans="1:11" x14ac:dyDescent="0.25">
      <c r="A19" s="109"/>
      <c r="B19" s="17">
        <v>88.919955010138594</v>
      </c>
      <c r="C19" s="17">
        <v>388.89449051302103</v>
      </c>
      <c r="D19" s="17">
        <v>77.038303157124602</v>
      </c>
      <c r="E19" s="17">
        <v>271.91112529096</v>
      </c>
      <c r="G19" s="109"/>
      <c r="H19" s="11">
        <v>1.9489992342917586</v>
      </c>
      <c r="I19" s="11">
        <v>2.589831790520198</v>
      </c>
      <c r="J19" s="11">
        <v>1.8867067084672937</v>
      </c>
      <c r="K19" s="11">
        <v>2.4344269771852498</v>
      </c>
    </row>
    <row r="20" spans="1:11" x14ac:dyDescent="0.25">
      <c r="A20" s="109"/>
      <c r="B20" s="17">
        <v>88.5914462126415</v>
      </c>
      <c r="C20" s="17">
        <v>430.45609017494201</v>
      </c>
      <c r="D20" s="17">
        <v>84.307850573733205</v>
      </c>
      <c r="E20" s="17">
        <v>313.32907337450001</v>
      </c>
      <c r="G20" s="109"/>
      <c r="H20" s="11">
        <v>1.9473917913906136</v>
      </c>
      <c r="I20" s="11">
        <v>2.633928856678585</v>
      </c>
      <c r="J20" s="11">
        <v>1.9258680171171052</v>
      </c>
      <c r="K20" s="11">
        <v>2.496000694340065</v>
      </c>
    </row>
    <row r="21" spans="1:11" x14ac:dyDescent="0.25">
      <c r="A21" s="109"/>
      <c r="B21" s="17">
        <v>87.785171204402999</v>
      </c>
      <c r="C21" s="17">
        <v>403.30293437773202</v>
      </c>
      <c r="D21" s="17">
        <v>85.648473054074302</v>
      </c>
      <c r="E21" s="17">
        <v>310.83425701078897</v>
      </c>
      <c r="G21" s="109"/>
      <c r="H21" s="11">
        <v>1.9434211604618792</v>
      </c>
      <c r="I21" s="11">
        <v>2.6056313818871639</v>
      </c>
      <c r="J21" s="11">
        <v>1.9327196247434331</v>
      </c>
      <c r="K21" s="11">
        <v>2.4925288763157845</v>
      </c>
    </row>
    <row r="22" spans="1:11" x14ac:dyDescent="0.25">
      <c r="A22" s="109"/>
      <c r="B22" s="17">
        <v>90.325138856487399</v>
      </c>
      <c r="C22" s="17">
        <v>426.31620514806201</v>
      </c>
      <c r="D22" s="17">
        <v>76.443515094257506</v>
      </c>
      <c r="E22" s="17">
        <v>275.54120867977201</v>
      </c>
      <c r="G22" s="109"/>
      <c r="H22" s="11">
        <v>1.9558086378798041</v>
      </c>
      <c r="I22" s="11">
        <v>2.6297318413795256</v>
      </c>
      <c r="J22" s="11">
        <v>1.8833406489604274</v>
      </c>
      <c r="K22" s="11">
        <v>2.4401865591365892</v>
      </c>
    </row>
    <row r="23" spans="1:11" x14ac:dyDescent="0.25">
      <c r="A23" s="109"/>
      <c r="B23" s="17">
        <v>89.790654203652593</v>
      </c>
      <c r="C23" s="17">
        <v>429.88465191983698</v>
      </c>
      <c r="D23" s="17">
        <v>78.264508914782596</v>
      </c>
      <c r="E23" s="17">
        <v>279.63999903963202</v>
      </c>
      <c r="G23" s="109"/>
      <c r="H23" s="11">
        <v>1.953231135787511</v>
      </c>
      <c r="I23" s="11">
        <v>2.6333519398704119</v>
      </c>
      <c r="J23" s="11">
        <v>1.8935648645255776</v>
      </c>
      <c r="K23" s="11">
        <v>2.4465992919654722</v>
      </c>
    </row>
    <row r="24" spans="1:11" x14ac:dyDescent="0.25">
      <c r="A24" s="109"/>
      <c r="B24" s="17">
        <v>87.523583528266997</v>
      </c>
      <c r="C24" s="17">
        <v>411.68077931118501</v>
      </c>
      <c r="D24" s="17">
        <v>78.547966958272198</v>
      </c>
      <c r="E24" s="17">
        <v>306.40215863149899</v>
      </c>
      <c r="G24" s="109"/>
      <c r="H24" s="11">
        <v>1.9421250909213859</v>
      </c>
      <c r="I24" s="11">
        <v>2.6145605909859442</v>
      </c>
      <c r="J24" s="11">
        <v>1.8951349487619853</v>
      </c>
      <c r="K24" s="11">
        <v>2.4862918206160693</v>
      </c>
    </row>
    <row r="25" spans="1:11" x14ac:dyDescent="0.25">
      <c r="A25" s="109"/>
      <c r="B25" s="17">
        <v>86.526295417777703</v>
      </c>
      <c r="C25" s="17">
        <v>395.77892731442802</v>
      </c>
      <c r="D25" s="17">
        <v>77.877614424399695</v>
      </c>
      <c r="E25" s="17">
        <v>310.61391133647697</v>
      </c>
      <c r="G25" s="109"/>
      <c r="H25" s="11">
        <v>1.937148110001198</v>
      </c>
      <c r="I25" s="11">
        <v>2.5974526670944944</v>
      </c>
      <c r="J25" s="11">
        <v>1.8914126395841595</v>
      </c>
      <c r="K25" s="11">
        <v>2.4922209023950321</v>
      </c>
    </row>
    <row r="26" spans="1:11" x14ac:dyDescent="0.25">
      <c r="A26" s="109"/>
      <c r="B26" s="17">
        <v>87.468909182320303</v>
      </c>
      <c r="C26" s="17">
        <v>394.94757142870901</v>
      </c>
      <c r="D26" s="17">
        <v>79.443718223085796</v>
      </c>
      <c r="E26" s="17">
        <v>295.76495805989902</v>
      </c>
      <c r="G26" s="109"/>
      <c r="H26" s="11">
        <v>1.9418537105078475</v>
      </c>
      <c r="I26" s="11">
        <v>2.5965394476506636</v>
      </c>
      <c r="J26" s="11">
        <v>1.9000595623501022</v>
      </c>
      <c r="K26" s="11">
        <v>2.47094671792753</v>
      </c>
    </row>
    <row r="27" spans="1:11" x14ac:dyDescent="0.25">
      <c r="A27" s="109"/>
      <c r="B27" s="17">
        <v>88.414691941722893</v>
      </c>
      <c r="C27" s="17">
        <v>440.22080955928101</v>
      </c>
      <c r="D27" s="17">
        <v>78.779366412001494</v>
      </c>
      <c r="E27" s="17">
        <v>290.52492972863399</v>
      </c>
      <c r="G27" s="109"/>
      <c r="H27" s="11">
        <v>1.9465244380792737</v>
      </c>
      <c r="I27" s="11">
        <v>2.6436705681200077</v>
      </c>
      <c r="J27" s="11">
        <v>1.8964124836465419</v>
      </c>
      <c r="K27" s="11">
        <v>2.4631834048125669</v>
      </c>
    </row>
    <row r="28" spans="1:11" x14ac:dyDescent="0.25">
      <c r="A28" s="109"/>
      <c r="B28" s="17">
        <v>87.869908640416597</v>
      </c>
      <c r="C28" s="17">
        <v>377.428238908992</v>
      </c>
      <c r="D28" s="17">
        <v>86.118880209833804</v>
      </c>
      <c r="E28" s="17">
        <v>309.94091811469201</v>
      </c>
      <c r="G28" s="109"/>
      <c r="H28" s="11">
        <v>1.9438401748593974</v>
      </c>
      <c r="I28" s="11">
        <v>2.5768343906448821</v>
      </c>
      <c r="J28" s="11">
        <v>1.9350983741257666</v>
      </c>
      <c r="K28" s="11">
        <v>2.4912789151819927</v>
      </c>
    </row>
    <row r="29" spans="1:11" x14ac:dyDescent="0.25">
      <c r="A29" s="109"/>
      <c r="B29" s="17">
        <v>88.9262975983236</v>
      </c>
      <c r="C29" s="17">
        <v>363.966262562515</v>
      </c>
      <c r="D29" s="17">
        <v>79.912210246169096</v>
      </c>
      <c r="E29" s="17">
        <v>292.80569362789799</v>
      </c>
      <c r="G29" s="109"/>
      <c r="H29" s="11">
        <v>1.9490302110597308</v>
      </c>
      <c r="I29" s="11">
        <v>2.5610611290831584</v>
      </c>
      <c r="J29" s="11">
        <v>1.9026131427356108</v>
      </c>
      <c r="K29" s="11">
        <v>2.4665795173560841</v>
      </c>
    </row>
    <row r="30" spans="1:11" x14ac:dyDescent="0.25">
      <c r="A30" s="109"/>
      <c r="B30" s="17">
        <v>84.424327175327704</v>
      </c>
      <c r="C30" s="17">
        <v>416.92199655102303</v>
      </c>
      <c r="D30" s="17">
        <v>69.153252927908198</v>
      </c>
      <c r="E30" s="17">
        <v>278.16762357046599</v>
      </c>
      <c r="G30" s="109"/>
      <c r="H30" s="11">
        <v>1.9264676081856626</v>
      </c>
      <c r="I30" s="11">
        <v>2.620054808843546</v>
      </c>
      <c r="J30" s="11">
        <v>1.839812613880081</v>
      </c>
      <c r="K30" s="11">
        <v>2.4443065802823916</v>
      </c>
    </row>
    <row r="31" spans="1:11" x14ac:dyDescent="0.25">
      <c r="A31" s="109"/>
      <c r="B31" s="17">
        <v>78.456912591141801</v>
      </c>
      <c r="C31" s="17">
        <v>357.23911382900599</v>
      </c>
      <c r="D31" s="17">
        <v>74.329182856292306</v>
      </c>
      <c r="E31" s="17">
        <v>270.60392366149398</v>
      </c>
      <c r="F31" s="7"/>
      <c r="G31" s="109"/>
      <c r="H31" s="11">
        <v>1.8946312139259109</v>
      </c>
      <c r="I31" s="11">
        <v>2.5529590033803586</v>
      </c>
      <c r="J31" s="11">
        <v>1.8711593583787078</v>
      </c>
      <c r="K31" s="11">
        <v>2.4323340894241383</v>
      </c>
    </row>
    <row r="32" spans="1:11" x14ac:dyDescent="0.25">
      <c r="A32" s="109"/>
      <c r="B32" s="17">
        <v>82.544733013965498</v>
      </c>
      <c r="C32" s="17">
        <v>393.50631536420002</v>
      </c>
      <c r="D32" s="17">
        <v>76.335742460867905</v>
      </c>
      <c r="E32" s="17">
        <v>267.89976090907999</v>
      </c>
      <c r="G32" s="109"/>
      <c r="H32" s="11">
        <v>1.9166893671694116</v>
      </c>
      <c r="I32" s="11">
        <v>2.5949517067225654</v>
      </c>
      <c r="J32" s="11">
        <v>1.8827279340082299</v>
      </c>
      <c r="K32" s="11">
        <v>2.4279723260161461</v>
      </c>
    </row>
    <row r="33" spans="1:19" x14ac:dyDescent="0.25">
      <c r="A33" s="109"/>
      <c r="B33" s="17">
        <v>85.3253838861433</v>
      </c>
      <c r="C33" s="17">
        <v>353.13034002239903</v>
      </c>
      <c r="D33" s="17">
        <v>74.353073362222005</v>
      </c>
      <c r="E33" s="17">
        <v>272.11627713696703</v>
      </c>
      <c r="G33" s="109"/>
      <c r="H33" s="11">
        <v>1.9310782508828026</v>
      </c>
      <c r="I33" s="11">
        <v>2.5479350325963663</v>
      </c>
      <c r="J33" s="11">
        <v>1.8712989246625178</v>
      </c>
      <c r="K33" s="11">
        <v>2.4347545206821355</v>
      </c>
    </row>
    <row r="34" spans="1:19" x14ac:dyDescent="0.25">
      <c r="A34" s="109"/>
      <c r="B34" s="17">
        <v>88.305748650278503</v>
      </c>
      <c r="C34" s="17">
        <v>426.77429878937897</v>
      </c>
      <c r="D34" s="17">
        <v>86.3472562372487</v>
      </c>
      <c r="E34" s="17">
        <v>299.21849434056901</v>
      </c>
      <c r="G34" s="109"/>
      <c r="H34" s="11">
        <v>1.9459889768032625</v>
      </c>
      <c r="I34" s="11">
        <v>2.6301982574486833</v>
      </c>
      <c r="J34" s="11">
        <v>1.936248542019813</v>
      </c>
      <c r="K34" s="11">
        <v>2.4759884332493307</v>
      </c>
    </row>
    <row r="35" spans="1:19" x14ac:dyDescent="0.25">
      <c r="A35" s="109"/>
      <c r="B35" s="17">
        <v>91.205709069188501</v>
      </c>
      <c r="C35" s="17">
        <v>415.83973918627902</v>
      </c>
      <c r="D35" s="17">
        <v>75.315596980739201</v>
      </c>
      <c r="E35" s="17">
        <v>275.25429513041598</v>
      </c>
      <c r="G35" s="109"/>
      <c r="H35" s="11">
        <v>1.9600220240701216</v>
      </c>
      <c r="I35" s="11">
        <v>2.6189259897685297</v>
      </c>
      <c r="J35" s="11">
        <v>1.8768849228307891</v>
      </c>
      <c r="K35" s="11">
        <v>2.4397341045262051</v>
      </c>
    </row>
    <row r="36" spans="1:19" x14ac:dyDescent="0.25">
      <c r="A36" s="109"/>
      <c r="B36" s="17">
        <v>86.464975491589399</v>
      </c>
      <c r="C36" s="17">
        <v>378.42310420975099</v>
      </c>
      <c r="D36" s="17">
        <v>85.310493446211893</v>
      </c>
      <c r="E36" s="17">
        <v>329.68006171704798</v>
      </c>
      <c r="G36" s="109"/>
      <c r="H36" s="11">
        <v>1.9368402227124386</v>
      </c>
      <c r="I36" s="11">
        <v>2.5779776439149797</v>
      </c>
      <c r="J36" s="11">
        <v>1.9310024539752257</v>
      </c>
      <c r="K36" s="11">
        <v>2.5180926828177053</v>
      </c>
    </row>
    <row r="37" spans="1:19" x14ac:dyDescent="0.25">
      <c r="A37" s="109"/>
      <c r="B37" s="17">
        <v>83.146448247000805</v>
      </c>
      <c r="C37" s="17">
        <v>365.658505045455</v>
      </c>
      <c r="D37" s="17">
        <v>80.596883082274999</v>
      </c>
      <c r="E37" s="17">
        <v>289.60210351741898</v>
      </c>
      <c r="G37" s="109"/>
      <c r="H37" s="11">
        <v>1.9198437022666184</v>
      </c>
      <c r="I37" s="11">
        <v>2.5630756793638554</v>
      </c>
      <c r="J37" s="11">
        <v>1.9063182466891704</v>
      </c>
      <c r="K37" s="11">
        <v>2.4618017120233477</v>
      </c>
    </row>
    <row r="38" spans="1:19" x14ac:dyDescent="0.25">
      <c r="A38" s="109"/>
      <c r="B38" s="17">
        <v>89.569805463810695</v>
      </c>
      <c r="C38" s="17">
        <v>409.88966394985403</v>
      </c>
      <c r="D38" s="17">
        <v>79.248560820820998</v>
      </c>
      <c r="E38" s="17">
        <v>288.41663225415999</v>
      </c>
      <c r="G38" s="109"/>
      <c r="H38" s="11">
        <v>1.9521616309735863</v>
      </c>
      <c r="I38" s="11">
        <v>2.6126669669963261</v>
      </c>
      <c r="J38" s="11">
        <v>1.898991384034884</v>
      </c>
      <c r="K38" s="11">
        <v>2.4600203014285453</v>
      </c>
    </row>
    <row r="39" spans="1:19" x14ac:dyDescent="0.25">
      <c r="A39" s="109"/>
      <c r="B39" s="17">
        <v>84.926579041842103</v>
      </c>
      <c r="C39" s="17">
        <v>451.00275059112198</v>
      </c>
      <c r="D39" s="17">
        <v>85.851468354173804</v>
      </c>
      <c r="E39" s="17">
        <v>319.32681392189397</v>
      </c>
      <c r="G39" s="109"/>
      <c r="H39" s="11">
        <v>1.9290436304644492</v>
      </c>
      <c r="I39" s="11">
        <v>2.6541791905761944</v>
      </c>
      <c r="J39" s="11">
        <v>1.9337477274836763</v>
      </c>
      <c r="K39" s="11">
        <v>2.5042353878453674</v>
      </c>
    </row>
    <row r="40" spans="1:19" ht="16.5" x14ac:dyDescent="0.3">
      <c r="A40" s="109"/>
      <c r="B40" s="17">
        <v>81.941708270434802</v>
      </c>
      <c r="C40" s="17">
        <v>393.866468598099</v>
      </c>
      <c r="D40" s="17">
        <v>76.241133943225606</v>
      </c>
      <c r="E40" s="17">
        <v>274.56541040747902</v>
      </c>
      <c r="F40" s="24"/>
      <c r="G40" s="109"/>
      <c r="H40" s="11">
        <v>1.9135050136162708</v>
      </c>
      <c r="I40" s="11">
        <v>2.5953490091851763</v>
      </c>
      <c r="J40" s="11">
        <v>1.8821893469904931</v>
      </c>
      <c r="K40" s="11">
        <v>2.4386458241776512</v>
      </c>
      <c r="L40" s="32"/>
      <c r="N40" s="32"/>
      <c r="O40" s="32"/>
      <c r="P40" s="32"/>
      <c r="Q40" s="32"/>
      <c r="R40" s="32"/>
      <c r="S40" s="32"/>
    </row>
    <row r="41" spans="1:19" ht="16.5" x14ac:dyDescent="0.3">
      <c r="A41" s="109"/>
      <c r="B41" s="17">
        <v>86.889306341552398</v>
      </c>
      <c r="C41" s="17">
        <v>400.73886134201399</v>
      </c>
      <c r="D41" s="17">
        <v>79.097395108286705</v>
      </c>
      <c r="E41" s="17">
        <v>293.16978862037899</v>
      </c>
      <c r="F41" s="24"/>
      <c r="G41" s="109"/>
      <c r="H41" s="11">
        <v>1.938966330158342</v>
      </c>
      <c r="I41" s="11">
        <v>2.6028614598473232</v>
      </c>
      <c r="J41" s="11">
        <v>1.8981621812381941</v>
      </c>
      <c r="K41" s="11">
        <v>2.4671192138835418</v>
      </c>
      <c r="N41" s="23"/>
    </row>
    <row r="42" spans="1:19" x14ac:dyDescent="0.25">
      <c r="A42" s="109"/>
      <c r="B42" s="17">
        <v>90.873340171267799</v>
      </c>
      <c r="C42" s="17">
        <v>436.18203018252098</v>
      </c>
      <c r="D42" s="17">
        <v>77.400219755486503</v>
      </c>
      <c r="E42" s="17">
        <v>322.62809944660302</v>
      </c>
      <c r="G42" s="109"/>
      <c r="H42" s="11">
        <v>1.9584364914209587</v>
      </c>
      <c r="I42" s="11">
        <v>2.639667769556922</v>
      </c>
      <c r="J42" s="11">
        <v>1.8887421937379272</v>
      </c>
      <c r="K42" s="11">
        <v>2.5087021897831252</v>
      </c>
      <c r="N42" s="23"/>
    </row>
    <row r="43" spans="1:19" x14ac:dyDescent="0.25">
      <c r="A43" s="109"/>
      <c r="B43" s="17">
        <v>89.442556576184103</v>
      </c>
      <c r="C43" s="17">
        <v>413.24767614589098</v>
      </c>
      <c r="D43" s="17">
        <v>80.086599301029395</v>
      </c>
      <c r="E43" s="17">
        <v>297.363165741366</v>
      </c>
      <c r="G43" s="109"/>
      <c r="H43" s="11">
        <v>1.9515442043511693</v>
      </c>
      <c r="I43" s="11">
        <v>2.6162104200417815</v>
      </c>
      <c r="J43" s="11">
        <v>1.9035598527072066</v>
      </c>
      <c r="K43" s="11">
        <v>2.4732871716304725</v>
      </c>
      <c r="N43" s="23"/>
    </row>
    <row r="44" spans="1:19" x14ac:dyDescent="0.25">
      <c r="A44" s="109"/>
      <c r="B44" s="17">
        <v>87.046789174189996</v>
      </c>
      <c r="C44" s="17">
        <v>391.78025313513098</v>
      </c>
      <c r="D44" s="17">
        <v>79.324506362773903</v>
      </c>
      <c r="E44" s="17">
        <v>301.09758051437097</v>
      </c>
      <c r="G44" s="109"/>
      <c r="H44" s="11">
        <v>1.9397527562730033</v>
      </c>
      <c r="I44" s="11">
        <v>2.5930425425046328</v>
      </c>
      <c r="J44" s="11">
        <v>1.8994073781617924</v>
      </c>
      <c r="K44" s="11">
        <v>2.478707265730363</v>
      </c>
      <c r="N44" s="23"/>
    </row>
    <row r="45" spans="1:19" x14ac:dyDescent="0.25">
      <c r="A45" s="109"/>
      <c r="B45" s="17">
        <v>88.895359736724203</v>
      </c>
      <c r="C45" s="17">
        <v>397.04442907098002</v>
      </c>
      <c r="D45" s="17">
        <v>76.3517334249415</v>
      </c>
      <c r="E45" s="17">
        <v>282.05118765510798</v>
      </c>
      <c r="G45" s="109"/>
      <c r="H45" s="11">
        <v>1.9488790917538887</v>
      </c>
      <c r="I45" s="11">
        <v>2.5988391068153951</v>
      </c>
      <c r="J45" s="11">
        <v>1.8828189013576158</v>
      </c>
      <c r="K45" s="11">
        <v>2.4503279327831775</v>
      </c>
      <c r="N45" s="23"/>
    </row>
    <row r="46" spans="1:19" x14ac:dyDescent="0.25">
      <c r="A46" s="109"/>
      <c r="B46" s="17">
        <v>93.475420600223103</v>
      </c>
      <c r="C46" s="17">
        <v>454.64250330373801</v>
      </c>
      <c r="D46" s="17">
        <v>80.635198501335793</v>
      </c>
      <c r="E46" s="17">
        <v>302.07865490626301</v>
      </c>
      <c r="G46" s="109"/>
      <c r="H46" s="11">
        <v>1.970697427973837</v>
      </c>
      <c r="I46" s="11">
        <v>2.6576700343089046</v>
      </c>
      <c r="J46" s="11">
        <v>1.9065246593983498</v>
      </c>
      <c r="K46" s="11">
        <v>2.4801200387988271</v>
      </c>
      <c r="N46" s="23"/>
    </row>
    <row r="47" spans="1:19" x14ac:dyDescent="0.25">
      <c r="A47" s="109"/>
      <c r="B47" s="17">
        <v>84.753995154865393</v>
      </c>
      <c r="C47" s="17">
        <v>421.37377246538</v>
      </c>
      <c r="D47" s="17">
        <v>82.033899209027695</v>
      </c>
      <c r="E47" s="17">
        <v>309.06072033217498</v>
      </c>
      <c r="G47" s="109"/>
      <c r="H47" s="11">
        <v>1.9281601792387491</v>
      </c>
      <c r="I47" s="11">
        <v>2.6246675003559918</v>
      </c>
      <c r="J47" s="11">
        <v>1.9139933547878196</v>
      </c>
      <c r="K47" s="11">
        <v>2.4900438124816695</v>
      </c>
      <c r="N47" s="23"/>
    </row>
    <row r="48" spans="1:19" x14ac:dyDescent="0.25">
      <c r="A48" s="109"/>
      <c r="B48" s="17">
        <v>92.283220850644298</v>
      </c>
      <c r="C48" s="17">
        <v>427.64950808200803</v>
      </c>
      <c r="D48" s="17">
        <v>88.136171383096297</v>
      </c>
      <c r="E48" s="17">
        <v>328.43928760009402</v>
      </c>
      <c r="G48" s="109"/>
      <c r="H48" s="11">
        <v>1.9651227437733221</v>
      </c>
      <c r="I48" s="11">
        <v>2.6310879768038355</v>
      </c>
      <c r="J48" s="11">
        <v>1.9451541809219286</v>
      </c>
      <c r="K48" s="11">
        <v>2.5164551014540839</v>
      </c>
      <c r="N48" s="23"/>
    </row>
    <row r="49" spans="1:14" x14ac:dyDescent="0.25">
      <c r="A49" s="109"/>
      <c r="B49" s="17">
        <v>95.627600195823405</v>
      </c>
      <c r="C49" s="17">
        <v>433.21106378126501</v>
      </c>
      <c r="D49" s="17">
        <v>74.625041261385306</v>
      </c>
      <c r="E49" s="17">
        <v>275.06910027736501</v>
      </c>
      <c r="G49" s="109"/>
      <c r="H49" s="11">
        <v>1.9805832571587478</v>
      </c>
      <c r="I49" s="11">
        <v>2.6366995395456079</v>
      </c>
      <c r="J49" s="11">
        <v>1.8728845842658945</v>
      </c>
      <c r="K49" s="11">
        <v>2.4394418069191466</v>
      </c>
      <c r="N49" s="23"/>
    </row>
    <row r="50" spans="1:14" x14ac:dyDescent="0.25">
      <c r="A50" s="109"/>
      <c r="B50" s="17">
        <v>84.320481095919405</v>
      </c>
      <c r="C50" s="17">
        <v>377.78991993850502</v>
      </c>
      <c r="D50" s="17">
        <v>77.923903070020799</v>
      </c>
      <c r="E50" s="17">
        <v>286.78293513001398</v>
      </c>
      <c r="G50" s="109"/>
      <c r="H50" s="11">
        <v>1.9259330757705944</v>
      </c>
      <c r="I50" s="11">
        <v>2.5772503660435007</v>
      </c>
      <c r="J50" s="11">
        <v>1.8916706974552613</v>
      </c>
      <c r="K50" s="11">
        <v>2.4575533052964453</v>
      </c>
      <c r="N50" s="23"/>
    </row>
    <row r="51" spans="1:14" x14ac:dyDescent="0.25">
      <c r="A51" s="109"/>
      <c r="B51" s="17">
        <v>85.321291928171902</v>
      </c>
      <c r="C51" s="17">
        <v>391.05333652575098</v>
      </c>
      <c r="D51" s="17">
        <v>78.655910383480006</v>
      </c>
      <c r="E51" s="17">
        <v>297.648804122679</v>
      </c>
      <c r="G51" s="109"/>
      <c r="H51" s="11">
        <v>1.9310574228794557</v>
      </c>
      <c r="I51" s="11">
        <v>2.5922359957055106</v>
      </c>
      <c r="J51" s="11">
        <v>1.8957313620577103</v>
      </c>
      <c r="K51" s="11">
        <v>2.4737041420063179</v>
      </c>
      <c r="N51" s="23"/>
    </row>
    <row r="52" spans="1:14" x14ac:dyDescent="0.25">
      <c r="A52" s="104"/>
      <c r="B52" s="17">
        <v>82.914264517601893</v>
      </c>
      <c r="C52" s="17">
        <v>387.89906878874001</v>
      </c>
      <c r="D52" s="17">
        <v>71.963274744533607</v>
      </c>
      <c r="E52" s="17">
        <v>245.60611165432101</v>
      </c>
      <c r="G52" s="104"/>
      <c r="H52" s="11">
        <v>1.9186292527258937</v>
      </c>
      <c r="I52" s="11">
        <v>2.5887187370107365</v>
      </c>
      <c r="J52" s="11">
        <v>1.8571109180298349</v>
      </c>
      <c r="K52" s="11">
        <v>2.3902391695730487</v>
      </c>
      <c r="N52" s="23"/>
    </row>
    <row r="53" spans="1:14" x14ac:dyDescent="0.25">
      <c r="A53" s="108">
        <v>10</v>
      </c>
      <c r="B53" s="17">
        <v>77.636731398502803</v>
      </c>
      <c r="C53" s="17">
        <v>364.71899556086498</v>
      </c>
      <c r="D53" s="17">
        <v>71.444442649658399</v>
      </c>
      <c r="E53" s="17">
        <v>240.207020689491</v>
      </c>
      <c r="G53" s="108">
        <v>10</v>
      </c>
      <c r="H53" s="11">
        <v>1.8900672427715102</v>
      </c>
      <c r="I53" s="11">
        <v>2.5619583831449519</v>
      </c>
      <c r="J53" s="11">
        <v>1.8539684525748021</v>
      </c>
      <c r="K53" s="11">
        <v>2.3805856966644994</v>
      </c>
      <c r="N53" s="23"/>
    </row>
    <row r="54" spans="1:14" x14ac:dyDescent="0.25">
      <c r="A54" s="109"/>
      <c r="B54" s="17">
        <v>77.169061682306094</v>
      </c>
      <c r="C54" s="17">
        <v>340.39044069744602</v>
      </c>
      <c r="D54" s="17">
        <v>75.645463896268595</v>
      </c>
      <c r="E54" s="17">
        <v>249.42373262398399</v>
      </c>
      <c r="G54" s="109"/>
      <c r="H54" s="11">
        <v>1.8874432195881135</v>
      </c>
      <c r="I54" s="11">
        <v>2.5319773551415623</v>
      </c>
      <c r="J54" s="11">
        <v>1.8787828905365396</v>
      </c>
      <c r="K54" s="11">
        <v>2.3969377741516245</v>
      </c>
      <c r="N54" s="23"/>
    </row>
    <row r="55" spans="1:14" x14ac:dyDescent="0.25">
      <c r="A55" s="109"/>
      <c r="B55" s="17">
        <v>80.893947891614005</v>
      </c>
      <c r="C55" s="17">
        <v>336.54198416077497</v>
      </c>
      <c r="D55" s="17">
        <v>69.903815545993993</v>
      </c>
      <c r="E55" s="17">
        <v>223.80482666508101</v>
      </c>
      <c r="G55" s="109"/>
      <c r="H55" s="11">
        <v>1.9079160309374184</v>
      </c>
      <c r="I55" s="11">
        <v>2.5270392508838468</v>
      </c>
      <c r="J55" s="11">
        <v>1.8445008814015618</v>
      </c>
      <c r="K55" s="11">
        <v>2.3498694484631391</v>
      </c>
      <c r="N55" s="23"/>
    </row>
    <row r="56" spans="1:14" x14ac:dyDescent="0.25">
      <c r="A56" s="109"/>
      <c r="B56" s="17">
        <v>85.353632056244606</v>
      </c>
      <c r="C56" s="17">
        <v>375.70749221136998</v>
      </c>
      <c r="D56" s="17">
        <v>76.279828170521</v>
      </c>
      <c r="E56" s="17">
        <v>272.864522855747</v>
      </c>
      <c r="G56" s="109"/>
      <c r="H56" s="11">
        <v>1.9312220063930292</v>
      </c>
      <c r="I56" s="11">
        <v>2.5748498556798651</v>
      </c>
      <c r="J56" s="11">
        <v>1.882409706074563</v>
      </c>
      <c r="K56" s="11">
        <v>2.4359470734875477</v>
      </c>
      <c r="N56" s="23"/>
    </row>
    <row r="57" spans="1:14" x14ac:dyDescent="0.25">
      <c r="A57" s="109"/>
      <c r="B57" s="17">
        <v>75.950239619916701</v>
      </c>
      <c r="C57" s="17">
        <v>307.31481661172802</v>
      </c>
      <c r="D57" s="17">
        <v>71.4788853512636</v>
      </c>
      <c r="E57" s="17">
        <v>237.190155258782</v>
      </c>
      <c r="G57" s="109"/>
      <c r="H57" s="11">
        <v>1.8805291483823918</v>
      </c>
      <c r="I57" s="11">
        <v>2.4875834994610355</v>
      </c>
      <c r="J57" s="11">
        <v>1.8541777714557401</v>
      </c>
      <c r="K57" s="11">
        <v>2.3750966593738663</v>
      </c>
      <c r="N57" s="23"/>
    </row>
    <row r="58" spans="1:14" x14ac:dyDescent="0.25">
      <c r="A58" s="109"/>
      <c r="B58" s="17">
        <v>81.438134590182102</v>
      </c>
      <c r="C58" s="17">
        <v>357.00588390184703</v>
      </c>
      <c r="D58" s="17">
        <v>72.659474203377798</v>
      </c>
      <c r="E58" s="17">
        <v>242.045372346069</v>
      </c>
      <c r="G58" s="109"/>
      <c r="H58" s="11">
        <v>1.9108278172217015</v>
      </c>
      <c r="I58" s="11">
        <v>2.5526753738854326</v>
      </c>
      <c r="J58" s="11">
        <v>1.8612922507879421</v>
      </c>
      <c r="K58" s="11">
        <v>2.3838967838007936</v>
      </c>
      <c r="N58" s="23"/>
    </row>
    <row r="59" spans="1:14" x14ac:dyDescent="0.25">
      <c r="A59" s="109"/>
      <c r="B59" s="17">
        <v>79.028825477974195</v>
      </c>
      <c r="C59" s="17">
        <v>322.51649923469199</v>
      </c>
      <c r="D59" s="17">
        <v>68.873703599184793</v>
      </c>
      <c r="E59" s="17">
        <v>231.38805269089201</v>
      </c>
      <c r="G59" s="109"/>
      <c r="H59" s="11">
        <v>1.8977855275266584</v>
      </c>
      <c r="I59" s="11">
        <v>2.5085519370900244</v>
      </c>
      <c r="J59" s="11">
        <v>1.8380534372679116</v>
      </c>
      <c r="K59" s="11">
        <v>2.3643409311741999</v>
      </c>
      <c r="N59" s="23"/>
    </row>
    <row r="60" spans="1:14" x14ac:dyDescent="0.25">
      <c r="A60" s="109"/>
      <c r="B60" s="17">
        <v>80.370223809962894</v>
      </c>
      <c r="C60" s="17">
        <v>331.20217250369001</v>
      </c>
      <c r="D60" s="17">
        <v>70.360750281280502</v>
      </c>
      <c r="E60" s="17">
        <v>225.855305293448</v>
      </c>
      <c r="G60" s="109"/>
      <c r="H60" s="11">
        <v>1.9050951777256135</v>
      </c>
      <c r="I60" s="11">
        <v>2.5200931768546</v>
      </c>
      <c r="J60" s="11">
        <v>1.8473304618440181</v>
      </c>
      <c r="K60" s="11">
        <v>2.3538302965029398</v>
      </c>
      <c r="N60" s="23"/>
    </row>
    <row r="61" spans="1:14" x14ac:dyDescent="0.25">
      <c r="A61" s="109"/>
      <c r="B61" s="17">
        <v>79.4941959961442</v>
      </c>
      <c r="C61" s="17">
        <v>333.99262666010702</v>
      </c>
      <c r="D61" s="17">
        <v>75.504630315615003</v>
      </c>
      <c r="E61" s="17">
        <v>256.324885062551</v>
      </c>
      <c r="G61" s="109"/>
      <c r="H61" s="11">
        <v>1.900335421249381</v>
      </c>
      <c r="I61" s="11">
        <v>2.5237368792781067</v>
      </c>
      <c r="J61" s="11">
        <v>1.8779735855213742</v>
      </c>
      <c r="K61" s="11">
        <v>2.4087907713060361</v>
      </c>
      <c r="N61" s="23"/>
    </row>
    <row r="62" spans="1:14" x14ac:dyDescent="0.25">
      <c r="A62" s="109"/>
      <c r="B62" s="17">
        <v>81.450002431027897</v>
      </c>
      <c r="C62" s="17">
        <v>343.14445721614601</v>
      </c>
      <c r="D62" s="17">
        <v>74.856700859377497</v>
      </c>
      <c r="E62" s="17">
        <v>249.505017846268</v>
      </c>
      <c r="G62" s="109"/>
      <c r="H62" s="11">
        <v>1.9108911016068608</v>
      </c>
      <c r="I62" s="11">
        <v>2.5354769881607315</v>
      </c>
      <c r="J62" s="11">
        <v>1.8742306826482855</v>
      </c>
      <c r="K62" s="11">
        <v>2.3970792842320807</v>
      </c>
      <c r="N62" s="23"/>
    </row>
    <row r="63" spans="1:14" x14ac:dyDescent="0.25">
      <c r="A63" s="109"/>
      <c r="B63" s="17">
        <v>82.244188721857</v>
      </c>
      <c r="C63" s="17">
        <v>376.07138910513498</v>
      </c>
      <c r="D63" s="17">
        <v>73.198661092565899</v>
      </c>
      <c r="E63" s="17">
        <v>260.79533125725402</v>
      </c>
      <c r="G63" s="109"/>
      <c r="H63" s="11">
        <v>1.9151052209661723</v>
      </c>
      <c r="I63" s="11">
        <v>2.5752702942668337</v>
      </c>
      <c r="J63" s="11">
        <v>1.864503137268386</v>
      </c>
      <c r="K63" s="11">
        <v>2.4162998124150934</v>
      </c>
      <c r="N63" s="23"/>
    </row>
    <row r="64" spans="1:14" x14ac:dyDescent="0.25">
      <c r="A64" s="109"/>
      <c r="B64" s="17">
        <v>79.567911099211301</v>
      </c>
      <c r="C64" s="17">
        <v>342.43439237458102</v>
      </c>
      <c r="D64" s="17">
        <v>73.235367178533494</v>
      </c>
      <c r="E64" s="17">
        <v>243.335168989615</v>
      </c>
      <c r="G64" s="109"/>
      <c r="H64" s="11">
        <v>1.9007379566535889</v>
      </c>
      <c r="I64" s="11">
        <v>2.5345773765320021</v>
      </c>
      <c r="J64" s="11">
        <v>1.8647208633134875</v>
      </c>
      <c r="K64" s="11">
        <v>2.3862048816160817</v>
      </c>
      <c r="N64" s="23"/>
    </row>
    <row r="65" spans="1:14" x14ac:dyDescent="0.25">
      <c r="A65" s="109"/>
      <c r="B65" s="17">
        <v>83.118052280960597</v>
      </c>
      <c r="C65" s="17">
        <v>352.35802426552601</v>
      </c>
      <c r="D65" s="17">
        <v>76.715961221684694</v>
      </c>
      <c r="E65" s="17">
        <v>252.313719708528</v>
      </c>
      <c r="G65" s="109"/>
      <c r="H65" s="11">
        <v>1.9196953577740741</v>
      </c>
      <c r="I65" s="11">
        <v>2.5469841661541559</v>
      </c>
      <c r="J65" s="11">
        <v>1.8848857309547593</v>
      </c>
      <c r="K65" s="11">
        <v>2.4019408661803112</v>
      </c>
      <c r="N65" s="23"/>
    </row>
    <row r="66" spans="1:14" x14ac:dyDescent="0.25">
      <c r="A66" s="109"/>
      <c r="B66" s="17">
        <v>82.976674596614501</v>
      </c>
      <c r="C66" s="17">
        <v>402.33686246847299</v>
      </c>
      <c r="D66" s="17">
        <v>72.535139726326904</v>
      </c>
      <c r="E66" s="17">
        <v>254.829032192721</v>
      </c>
      <c r="G66" s="109"/>
      <c r="H66" s="11">
        <v>1.9189560258981209</v>
      </c>
      <c r="I66" s="11">
        <v>2.6045898248487598</v>
      </c>
      <c r="J66" s="11">
        <v>1.8605484519784554</v>
      </c>
      <c r="K66" s="11">
        <v>2.4062489048361404</v>
      </c>
      <c r="N66" s="23"/>
    </row>
    <row r="67" spans="1:14" x14ac:dyDescent="0.25">
      <c r="A67" s="109"/>
      <c r="B67" s="17">
        <v>78.145950415693406</v>
      </c>
      <c r="C67" s="17">
        <v>324.52992307472198</v>
      </c>
      <c r="D67" s="17">
        <v>73.680915342045793</v>
      </c>
      <c r="E67" s="17">
        <v>252.09547126850501</v>
      </c>
      <c r="G67" s="109"/>
      <c r="H67" s="11">
        <v>1.8929064774583857</v>
      </c>
      <c r="I67" s="11">
        <v>2.5112547468285218</v>
      </c>
      <c r="J67" s="11">
        <v>1.8673550124864347</v>
      </c>
      <c r="K67" s="11">
        <v>2.4015650439280747</v>
      </c>
      <c r="N67" s="23"/>
    </row>
    <row r="68" spans="1:14" x14ac:dyDescent="0.25">
      <c r="A68" s="109"/>
      <c r="B68" s="17">
        <v>83.064011303854201</v>
      </c>
      <c r="C68" s="17">
        <v>396.61588523271098</v>
      </c>
      <c r="D68" s="17">
        <v>77.874470023331696</v>
      </c>
      <c r="E68" s="17">
        <v>268.95598909268199</v>
      </c>
      <c r="G68" s="109"/>
      <c r="H68" s="11">
        <v>1.9194129001071636</v>
      </c>
      <c r="I68" s="11">
        <v>2.5983701045509573</v>
      </c>
      <c r="J68" s="11">
        <v>1.8913951040752417</v>
      </c>
      <c r="K68" s="11">
        <v>2.4296812195639261</v>
      </c>
      <c r="N68" s="23"/>
    </row>
    <row r="69" spans="1:14" x14ac:dyDescent="0.25">
      <c r="A69" s="109"/>
      <c r="B69" s="17">
        <v>78.664250580314004</v>
      </c>
      <c r="C69" s="17">
        <v>334.56253126478401</v>
      </c>
      <c r="D69" s="17">
        <v>73.195010992403894</v>
      </c>
      <c r="E69" s="17">
        <v>244.76581942439901</v>
      </c>
      <c r="G69" s="109"/>
      <c r="H69" s="11">
        <v>1.8957774095756406</v>
      </c>
      <c r="I69" s="11">
        <v>2.5244773013122184</v>
      </c>
      <c r="J69" s="11">
        <v>1.8644814803437868</v>
      </c>
      <c r="K69" s="11">
        <v>2.3887507702063391</v>
      </c>
      <c r="N69" s="23"/>
    </row>
    <row r="70" spans="1:14" x14ac:dyDescent="0.25">
      <c r="A70" s="109"/>
      <c r="B70" s="17">
        <v>86.941187021278694</v>
      </c>
      <c r="C70" s="17">
        <v>366.81506283915502</v>
      </c>
      <c r="D70" s="17">
        <v>74.381780551099794</v>
      </c>
      <c r="E70" s="17">
        <v>251.77898932636299</v>
      </c>
      <c r="G70" s="109"/>
      <c r="H70" s="11">
        <v>1.9392255653840569</v>
      </c>
      <c r="I70" s="11">
        <v>2.5644471611681339</v>
      </c>
      <c r="J70" s="11">
        <v>1.8714665702889108</v>
      </c>
      <c r="K70" s="11">
        <v>2.4010194858975824</v>
      </c>
      <c r="N70" s="23"/>
    </row>
    <row r="71" spans="1:14" x14ac:dyDescent="0.25">
      <c r="A71" s="109"/>
      <c r="B71" s="17">
        <v>82.730409712139704</v>
      </c>
      <c r="C71" s="17">
        <v>356.07761637865201</v>
      </c>
      <c r="D71" s="17">
        <v>78.897100112138006</v>
      </c>
      <c r="E71" s="17">
        <v>270.363502719606</v>
      </c>
      <c r="G71" s="109"/>
      <c r="H71" s="11">
        <v>1.9176651751225018</v>
      </c>
      <c r="I71" s="11">
        <v>2.5515446740708509</v>
      </c>
      <c r="J71" s="11">
        <v>1.8970610408717621</v>
      </c>
      <c r="K71" s="11">
        <v>2.4319480643506184</v>
      </c>
      <c r="N71" s="23"/>
    </row>
    <row r="72" spans="1:14" x14ac:dyDescent="0.25">
      <c r="A72" s="109"/>
      <c r="B72" s="17">
        <v>78.310009635911001</v>
      </c>
      <c r="C72" s="17">
        <v>324.81099866440297</v>
      </c>
      <c r="D72" s="17">
        <v>73.953985060752998</v>
      </c>
      <c r="E72" s="17">
        <v>251.74502504956001</v>
      </c>
      <c r="G72" s="109"/>
      <c r="H72" s="11">
        <v>1.8938172774066497</v>
      </c>
      <c r="I72" s="11">
        <v>2.511630726783376</v>
      </c>
      <c r="J72" s="11">
        <v>1.868961581216813</v>
      </c>
      <c r="K72" s="11">
        <v>2.4009608968428457</v>
      </c>
      <c r="N72" s="23"/>
    </row>
    <row r="73" spans="1:14" x14ac:dyDescent="0.25">
      <c r="A73" s="109"/>
      <c r="B73" s="17">
        <v>80.249488166900903</v>
      </c>
      <c r="C73" s="17">
        <v>332.737768447684</v>
      </c>
      <c r="D73" s="17">
        <v>70.157642641039601</v>
      </c>
      <c r="E73" s="17">
        <v>248.82393591164401</v>
      </c>
      <c r="G73" s="109"/>
      <c r="H73" s="11">
        <v>1.9044422711454523</v>
      </c>
      <c r="I73" s="11">
        <v>2.5221020996288708</v>
      </c>
      <c r="J73" s="11">
        <v>1.8460749879237157</v>
      </c>
      <c r="K73" s="11">
        <v>2.3958921554976369</v>
      </c>
      <c r="N73" s="23"/>
    </row>
    <row r="74" spans="1:14" x14ac:dyDescent="0.25">
      <c r="A74" s="109"/>
      <c r="B74" s="17">
        <v>82.827769709935296</v>
      </c>
      <c r="C74" s="17">
        <v>359.17888382060403</v>
      </c>
      <c r="D74" s="17">
        <v>69.843608993812197</v>
      </c>
      <c r="E74" s="17">
        <v>239.106261422823</v>
      </c>
      <c r="G74" s="109"/>
      <c r="H74" s="11">
        <v>1.9181759673385377</v>
      </c>
      <c r="I74" s="11">
        <v>2.5553107965093065</v>
      </c>
      <c r="J74" s="11">
        <v>1.8441266723584855</v>
      </c>
      <c r="K74" s="11">
        <v>2.3785909490382995</v>
      </c>
      <c r="N74" s="23"/>
    </row>
    <row r="75" spans="1:14" x14ac:dyDescent="0.25">
      <c r="A75" s="109"/>
      <c r="B75" s="17">
        <v>79.609504471411398</v>
      </c>
      <c r="C75" s="17">
        <v>332.34372370629802</v>
      </c>
      <c r="D75" s="17">
        <v>71.824360193138006</v>
      </c>
      <c r="E75" s="17">
        <v>241.95120136759201</v>
      </c>
      <c r="G75" s="109"/>
      <c r="H75" s="11">
        <v>1.9009649206657462</v>
      </c>
      <c r="I75" s="11">
        <v>2.5215874815592061</v>
      </c>
      <c r="J75" s="11">
        <v>1.8562717660134143</v>
      </c>
      <c r="K75" s="11">
        <v>2.3837277828654759</v>
      </c>
      <c r="N75" s="23"/>
    </row>
    <row r="76" spans="1:14" x14ac:dyDescent="0.25">
      <c r="A76" s="109"/>
      <c r="B76" s="17">
        <v>78.3127161733848</v>
      </c>
      <c r="C76" s="17">
        <v>340.097705275897</v>
      </c>
      <c r="D76" s="17">
        <v>74.619523972253205</v>
      </c>
      <c r="E76" s="17">
        <v>257.25712948796502</v>
      </c>
      <c r="G76" s="109"/>
      <c r="H76" s="11">
        <v>1.8938322871606172</v>
      </c>
      <c r="I76" s="11">
        <v>2.5316037016493422</v>
      </c>
      <c r="J76" s="11">
        <v>1.8728524741756882</v>
      </c>
      <c r="K76" s="11">
        <v>2.4103674194087255</v>
      </c>
      <c r="N76" s="23"/>
    </row>
    <row r="77" spans="1:14" x14ac:dyDescent="0.25">
      <c r="A77" s="109"/>
      <c r="B77" s="17">
        <v>83.241765219084002</v>
      </c>
      <c r="C77" s="17">
        <v>349.381280294666</v>
      </c>
      <c r="D77" s="17">
        <v>76.836818408142804</v>
      </c>
      <c r="E77" s="17">
        <v>267.06868774661302</v>
      </c>
      <c r="G77" s="109"/>
      <c r="H77" s="11">
        <v>1.9203412812558192</v>
      </c>
      <c r="I77" s="11">
        <v>2.5432996319505099</v>
      </c>
      <c r="J77" s="11">
        <v>1.8855693736754193</v>
      </c>
      <c r="K77" s="11">
        <v>2.4266229724990316</v>
      </c>
      <c r="N77" s="23"/>
    </row>
    <row r="78" spans="1:14" x14ac:dyDescent="0.25">
      <c r="A78" s="109"/>
      <c r="B78" s="17">
        <v>82.869181077888001</v>
      </c>
      <c r="C78" s="17">
        <v>334.20580939217803</v>
      </c>
      <c r="D78" s="17">
        <v>74.252040836924607</v>
      </c>
      <c r="E78" s="17">
        <v>259.05272692330698</v>
      </c>
      <c r="G78" s="109"/>
      <c r="H78" s="11">
        <v>1.9183930471203787</v>
      </c>
      <c r="I78" s="11">
        <v>2.5240139948243918</v>
      </c>
      <c r="J78" s="11">
        <v>1.8707083948516645</v>
      </c>
      <c r="K78" s="11">
        <v>2.4133881682560738</v>
      </c>
      <c r="N78" s="23"/>
    </row>
    <row r="79" spans="1:14" x14ac:dyDescent="0.25">
      <c r="A79" s="109"/>
      <c r="B79" s="17">
        <v>78.711435847083607</v>
      </c>
      <c r="C79" s="17">
        <v>312.022558012709</v>
      </c>
      <c r="D79" s="17">
        <v>77.918749720466295</v>
      </c>
      <c r="E79" s="17">
        <v>256.041003311167</v>
      </c>
      <c r="G79" s="109"/>
      <c r="H79" s="11">
        <v>1.8960378348301945</v>
      </c>
      <c r="I79" s="11">
        <v>2.4941859929488843</v>
      </c>
      <c r="J79" s="11">
        <v>1.8916419752635432</v>
      </c>
      <c r="K79" s="11">
        <v>2.4083095203346017</v>
      </c>
      <c r="N79" s="23"/>
    </row>
    <row r="80" spans="1:14" x14ac:dyDescent="0.25">
      <c r="A80" s="109"/>
      <c r="B80" s="17">
        <v>78.943949187121802</v>
      </c>
      <c r="C80" s="17">
        <v>371.71971250413401</v>
      </c>
      <c r="D80" s="17">
        <v>73.055740423027302</v>
      </c>
      <c r="E80" s="17">
        <v>232.85001789230199</v>
      </c>
      <c r="G80" s="109"/>
      <c r="H80" s="11">
        <v>1.8973188482727588</v>
      </c>
      <c r="I80" s="11">
        <v>2.5702155925855501</v>
      </c>
      <c r="J80" s="11">
        <v>1.8636543467055755</v>
      </c>
      <c r="K80" s="11">
        <v>2.3670762756401382</v>
      </c>
      <c r="N80" s="23"/>
    </row>
    <row r="81" spans="1:14" x14ac:dyDescent="0.25">
      <c r="A81" s="109"/>
      <c r="B81" s="17">
        <v>79.303343717107893</v>
      </c>
      <c r="C81" s="17">
        <v>309.32197331944798</v>
      </c>
      <c r="D81" s="17">
        <v>70.971153836783003</v>
      </c>
      <c r="E81" s="17">
        <v>228.060259659753</v>
      </c>
      <c r="G81" s="109"/>
      <c r="H81" s="11">
        <v>1.8992914991369536</v>
      </c>
      <c r="I81" s="11">
        <v>2.4904107720963826</v>
      </c>
      <c r="J81" s="11">
        <v>1.8510818659710937</v>
      </c>
      <c r="K81" s="11">
        <v>2.3580496144563332</v>
      </c>
      <c r="N81" s="23"/>
    </row>
    <row r="82" spans="1:14" x14ac:dyDescent="0.25">
      <c r="A82" s="109"/>
      <c r="B82" s="17">
        <v>74.952025817518006</v>
      </c>
      <c r="C82" s="17">
        <v>313.70837034193698</v>
      </c>
      <c r="D82" s="17">
        <v>71.084085881133504</v>
      </c>
      <c r="E82" s="17">
        <v>241.77694409793099</v>
      </c>
      <c r="G82" s="109"/>
      <c r="H82" s="11">
        <v>1.8747833755362608</v>
      </c>
      <c r="I82" s="11">
        <v>2.496526106663373</v>
      </c>
      <c r="J82" s="11">
        <v>1.8517723829012858</v>
      </c>
      <c r="K82" s="11">
        <v>2.3834148840828506</v>
      </c>
      <c r="N82" s="23"/>
    </row>
    <row r="83" spans="1:14" x14ac:dyDescent="0.25">
      <c r="A83" s="109"/>
      <c r="B83" s="17">
        <v>80.555113383172298</v>
      </c>
      <c r="C83" s="17">
        <v>324.25434235950502</v>
      </c>
      <c r="D83" s="17">
        <v>73.345930605462399</v>
      </c>
      <c r="E83" s="17">
        <v>233.00708094977</v>
      </c>
      <c r="G83" s="109"/>
      <c r="H83" s="11">
        <v>1.9060931132668713</v>
      </c>
      <c r="I83" s="11">
        <v>2.5108858007935697</v>
      </c>
      <c r="J83" s="11">
        <v>1.8653760232288072</v>
      </c>
      <c r="K83" s="11">
        <v>2.3673691191834623</v>
      </c>
      <c r="N83" s="23"/>
    </row>
    <row r="84" spans="1:14" x14ac:dyDescent="0.25">
      <c r="A84" s="109"/>
      <c r="B84" s="17">
        <v>86.940070069657096</v>
      </c>
      <c r="C84" s="17">
        <v>355.59787683173198</v>
      </c>
      <c r="D84" s="17">
        <v>74.997700147273093</v>
      </c>
      <c r="E84" s="17">
        <v>255.53807173201599</v>
      </c>
      <c r="G84" s="109"/>
      <c r="H84" s="11">
        <v>1.9392199858761336</v>
      </c>
      <c r="I84" s="11">
        <v>2.5509591592638237</v>
      </c>
      <c r="J84" s="11">
        <v>1.8750479456761939</v>
      </c>
      <c r="K84" s="11">
        <v>2.4074556133215048</v>
      </c>
      <c r="N84" s="23"/>
    </row>
    <row r="85" spans="1:14" x14ac:dyDescent="0.25">
      <c r="A85" s="109"/>
      <c r="B85" s="17">
        <v>82.018690662614702</v>
      </c>
      <c r="C85" s="17">
        <v>330.02123146153099</v>
      </c>
      <c r="D85" s="17">
        <v>77.689468831476901</v>
      </c>
      <c r="E85" s="17">
        <v>260.95675115777902</v>
      </c>
      <c r="G85" s="109"/>
      <c r="H85" s="11">
        <v>1.9139128319773109</v>
      </c>
      <c r="I85" s="11">
        <v>2.5185418805141859</v>
      </c>
      <c r="J85" s="11">
        <v>1.8903621521554592</v>
      </c>
      <c r="K85" s="11">
        <v>2.4165685368789407</v>
      </c>
      <c r="N85" s="23"/>
    </row>
    <row r="86" spans="1:14" x14ac:dyDescent="0.25">
      <c r="A86" s="109"/>
      <c r="B86" s="17">
        <v>81.477790639012397</v>
      </c>
      <c r="C86" s="17">
        <v>350.31627748824502</v>
      </c>
      <c r="D86" s="17">
        <v>77.274026651396298</v>
      </c>
      <c r="E86" s="17">
        <v>258.14356655595998</v>
      </c>
      <c r="G86" s="109"/>
      <c r="H86" s="11">
        <v>1.9110392441094906</v>
      </c>
      <c r="I86" s="11">
        <v>2.5444603173322093</v>
      </c>
      <c r="J86" s="11">
        <v>1.8880335433686024</v>
      </c>
      <c r="K86" s="11">
        <v>2.4118613060477312</v>
      </c>
      <c r="N86" s="23"/>
    </row>
    <row r="87" spans="1:14" x14ac:dyDescent="0.25">
      <c r="A87" s="109"/>
      <c r="B87" s="17">
        <v>75.618605855976995</v>
      </c>
      <c r="C87" s="17">
        <v>318.864696352961</v>
      </c>
      <c r="D87" s="17">
        <v>76.879201789139799</v>
      </c>
      <c r="E87" s="17">
        <v>266.18525821746198</v>
      </c>
      <c r="G87" s="109"/>
      <c r="H87" s="11">
        <v>1.8786286662209428</v>
      </c>
      <c r="I87" s="11">
        <v>2.5036064382525769</v>
      </c>
      <c r="J87" s="11">
        <v>1.8858088655505567</v>
      </c>
      <c r="K87" s="11">
        <v>2.4251839998535671</v>
      </c>
      <c r="N87" s="23"/>
    </row>
    <row r="88" spans="1:14" x14ac:dyDescent="0.25">
      <c r="A88" s="109"/>
      <c r="B88" s="17">
        <v>83.239710985194506</v>
      </c>
      <c r="C88" s="17">
        <v>345.01476937230598</v>
      </c>
      <c r="D88" s="17">
        <v>78.953236845149107</v>
      </c>
      <c r="E88" s="17">
        <v>260.72671858448899</v>
      </c>
      <c r="G88" s="109"/>
      <c r="H88" s="11">
        <v>1.9203305636377017</v>
      </c>
      <c r="I88" s="11">
        <v>2.5378376867242918</v>
      </c>
      <c r="J88" s="11">
        <v>1.8973699394763079</v>
      </c>
      <c r="K88" s="11">
        <v>2.4161855387986608</v>
      </c>
      <c r="N88" s="23"/>
    </row>
    <row r="89" spans="1:14" x14ac:dyDescent="0.25">
      <c r="A89" s="109"/>
      <c r="B89" s="17">
        <v>80.359000067629694</v>
      </c>
      <c r="C89" s="17">
        <v>367.13639984006898</v>
      </c>
      <c r="D89" s="17">
        <v>72.822802899341198</v>
      </c>
      <c r="E89" s="17">
        <v>269.13492789091703</v>
      </c>
      <c r="G89" s="109"/>
      <c r="H89" s="11">
        <v>1.9050345240466877</v>
      </c>
      <c r="I89" s="11">
        <v>2.5648274448853585</v>
      </c>
      <c r="J89" s="11">
        <v>1.8622673906140017</v>
      </c>
      <c r="K89" s="11">
        <v>2.4299700634491646</v>
      </c>
      <c r="N89" s="23"/>
    </row>
    <row r="90" spans="1:14" x14ac:dyDescent="0.25">
      <c r="A90" s="109"/>
      <c r="B90" s="17">
        <v>78.833945826135604</v>
      </c>
      <c r="C90" s="17">
        <v>326.14384520452302</v>
      </c>
      <c r="D90" s="17">
        <v>68.785218041228802</v>
      </c>
      <c r="E90" s="17">
        <v>227.55525874329001</v>
      </c>
      <c r="G90" s="109"/>
      <c r="H90" s="11">
        <v>1.8967132645767162</v>
      </c>
      <c r="I90" s="11">
        <v>2.513409187184938</v>
      </c>
      <c r="J90" s="11">
        <v>1.8374951182809094</v>
      </c>
      <c r="K90" s="11">
        <v>2.3570868763917541</v>
      </c>
      <c r="N90" s="23"/>
    </row>
    <row r="91" spans="1:14" x14ac:dyDescent="0.25">
      <c r="A91" s="109"/>
      <c r="B91" s="17">
        <v>86.075092092460693</v>
      </c>
      <c r="C91" s="17">
        <v>366.68728960440097</v>
      </c>
      <c r="D91" s="17">
        <v>74.023410032808798</v>
      </c>
      <c r="E91" s="17">
        <v>255.92622370236299</v>
      </c>
      <c r="G91" s="109"/>
      <c r="H91" s="11">
        <v>1.934877496032257</v>
      </c>
      <c r="I91" s="11">
        <v>2.5642958563736364</v>
      </c>
      <c r="J91" s="11">
        <v>1.8693690878425815</v>
      </c>
      <c r="K91" s="11">
        <v>2.4081147885277843</v>
      </c>
    </row>
    <row r="92" spans="1:14" x14ac:dyDescent="0.25">
      <c r="A92" s="109"/>
      <c r="B92" s="17">
        <v>86.274079671922706</v>
      </c>
      <c r="C92" s="17">
        <v>397.66054764041098</v>
      </c>
      <c r="D92" s="17">
        <v>76.464226535243199</v>
      </c>
      <c r="E92" s="17">
        <v>266.23168246563898</v>
      </c>
      <c r="G92" s="109"/>
      <c r="H92" s="11">
        <v>1.9358803351552096</v>
      </c>
      <c r="I92" s="11">
        <v>2.5995125062689111</v>
      </c>
      <c r="J92" s="11">
        <v>1.8834582998326659</v>
      </c>
      <c r="K92" s="11">
        <v>2.4252597367181195</v>
      </c>
    </row>
    <row r="93" spans="1:14" x14ac:dyDescent="0.25">
      <c r="A93" s="109"/>
      <c r="B93" s="17">
        <v>81.956626872265204</v>
      </c>
      <c r="C93" s="17">
        <v>367.00705199064402</v>
      </c>
      <c r="D93" s="17">
        <v>76.109525293431602</v>
      </c>
      <c r="E93" s="17">
        <v>266.68184409421701</v>
      </c>
      <c r="G93" s="109"/>
      <c r="H93" s="11">
        <v>1.9135840756331595</v>
      </c>
      <c r="I93" s="11">
        <v>2.5646744092417317</v>
      </c>
      <c r="J93" s="11">
        <v>1.8814390131897691</v>
      </c>
      <c r="K93" s="11">
        <v>2.4259934495927702</v>
      </c>
    </row>
    <row r="94" spans="1:14" x14ac:dyDescent="0.25">
      <c r="A94" s="109"/>
      <c r="B94" s="17">
        <v>80.143936487358999</v>
      </c>
      <c r="C94" s="17">
        <v>333.98047594893001</v>
      </c>
      <c r="D94" s="17">
        <v>69.886671067881693</v>
      </c>
      <c r="E94" s="17">
        <v>239.114952188892</v>
      </c>
      <c r="G94" s="109"/>
      <c r="H94" s="11">
        <v>1.9038706701749404</v>
      </c>
      <c r="I94" s="11">
        <v>2.5237210792801865</v>
      </c>
      <c r="J94" s="11">
        <v>1.8443943540911993</v>
      </c>
      <c r="K94" s="11">
        <v>2.3786067339999044</v>
      </c>
    </row>
    <row r="95" spans="1:14" x14ac:dyDescent="0.25">
      <c r="A95" s="109"/>
      <c r="B95" s="17">
        <v>78.538823997112701</v>
      </c>
      <c r="C95" s="17">
        <v>329.192681880615</v>
      </c>
      <c r="D95" s="17">
        <v>73.404981029353806</v>
      </c>
      <c r="E95" s="17">
        <v>243.87093499732299</v>
      </c>
      <c r="G95" s="109"/>
      <c r="H95" s="11">
        <v>1.8950843940646724</v>
      </c>
      <c r="I95" s="11">
        <v>2.5174501720621238</v>
      </c>
      <c r="J95" s="11">
        <v>1.8657255307630161</v>
      </c>
      <c r="K95" s="11">
        <v>2.3871600433541071</v>
      </c>
    </row>
    <row r="96" spans="1:14" x14ac:dyDescent="0.25">
      <c r="A96" s="109"/>
      <c r="B96" s="17">
        <v>87.897787350264394</v>
      </c>
      <c r="C96" s="17">
        <v>396.83746344469398</v>
      </c>
      <c r="D96" s="17">
        <v>77.451377444299496</v>
      </c>
      <c r="E96" s="17">
        <v>290.30694075602099</v>
      </c>
      <c r="G96" s="109"/>
      <c r="H96" s="11">
        <v>1.9439779427226305</v>
      </c>
      <c r="I96" s="11">
        <v>2.5986126649924408</v>
      </c>
      <c r="J96" s="11">
        <v>1.8890291459317494</v>
      </c>
      <c r="K96" s="11">
        <v>2.4628574192144019</v>
      </c>
    </row>
    <row r="97" spans="1:11" x14ac:dyDescent="0.25">
      <c r="A97" s="109"/>
      <c r="B97" s="17">
        <v>86.167791206662301</v>
      </c>
      <c r="C97" s="17">
        <v>365.68165377763199</v>
      </c>
      <c r="D97" s="17">
        <v>74.082615507509203</v>
      </c>
      <c r="E97" s="17">
        <v>249.51543575013801</v>
      </c>
      <c r="G97" s="109"/>
      <c r="H97" s="11">
        <v>1.9353449605438919</v>
      </c>
      <c r="I97" s="11">
        <v>2.5631031723615516</v>
      </c>
      <c r="J97" s="11">
        <v>1.8697163068329863</v>
      </c>
      <c r="K97" s="11">
        <v>2.3970974175095119</v>
      </c>
    </row>
    <row r="98" spans="1:11" x14ac:dyDescent="0.25">
      <c r="A98" s="109"/>
      <c r="B98" s="17">
        <v>79.014328240607199</v>
      </c>
      <c r="C98" s="17">
        <v>344.14624444551902</v>
      </c>
      <c r="D98" s="17">
        <v>72.612789119758204</v>
      </c>
      <c r="E98" s="17">
        <v>248.15315513469099</v>
      </c>
      <c r="G98" s="109"/>
      <c r="H98" s="11">
        <v>1.8977058521967141</v>
      </c>
      <c r="I98" s="11">
        <v>2.5367430346031417</v>
      </c>
      <c r="J98" s="11">
        <v>1.8610131187026102</v>
      </c>
      <c r="K98" s="11">
        <v>2.3947198013905853</v>
      </c>
    </row>
    <row r="99" spans="1:11" x14ac:dyDescent="0.25">
      <c r="A99" s="109"/>
      <c r="B99" s="17">
        <v>82.983376244368699</v>
      </c>
      <c r="C99" s="17">
        <v>346.458360139626</v>
      </c>
      <c r="D99" s="17">
        <v>75.3650078319221</v>
      </c>
      <c r="E99" s="17">
        <v>264.17456599796799</v>
      </c>
      <c r="G99" s="109"/>
      <c r="H99" s="11">
        <v>1.9189911004672855</v>
      </c>
      <c r="I99" s="11">
        <v>2.5396510454463117</v>
      </c>
      <c r="J99" s="11">
        <v>1.8771697486159087</v>
      </c>
      <c r="K99" s="11">
        <v>2.4218910026106428</v>
      </c>
    </row>
    <row r="100" spans="1:11" x14ac:dyDescent="0.25">
      <c r="A100" s="109"/>
      <c r="B100" s="17">
        <v>79.541088749842103</v>
      </c>
      <c r="C100" s="17">
        <v>332.49573290937798</v>
      </c>
      <c r="D100" s="17">
        <v>71.816431251035695</v>
      </c>
      <c r="E100" s="17">
        <v>237.64522185293501</v>
      </c>
      <c r="G100" s="109"/>
      <c r="H100" s="11">
        <v>1.9005915312666639</v>
      </c>
      <c r="I100" s="11">
        <v>2.5217860761479889</v>
      </c>
      <c r="J100" s="11">
        <v>1.8562238200814651</v>
      </c>
      <c r="K100" s="11">
        <v>2.3759290866982492</v>
      </c>
    </row>
    <row r="101" spans="1:11" x14ac:dyDescent="0.25">
      <c r="A101" s="109"/>
      <c r="B101" s="17">
        <v>78.9150290332786</v>
      </c>
      <c r="C101" s="17">
        <v>316.32756288372298</v>
      </c>
      <c r="D101" s="17">
        <v>77.415185042472004</v>
      </c>
      <c r="E101" s="17">
        <v>248.47213895210501</v>
      </c>
      <c r="G101" s="109"/>
      <c r="H101" s="11">
        <v>1.8971597206322279</v>
      </c>
      <c r="I101" s="11">
        <v>2.5001370353769188</v>
      </c>
      <c r="J101" s="11">
        <v>1.8888261562038926</v>
      </c>
      <c r="K101" s="11">
        <v>2.3952776985916322</v>
      </c>
    </row>
    <row r="102" spans="1:11" x14ac:dyDescent="0.25">
      <c r="A102" s="104"/>
      <c r="B102" s="17">
        <v>74.909072164255306</v>
      </c>
      <c r="C102" s="17">
        <v>307.62340718879898</v>
      </c>
      <c r="D102" s="17">
        <v>64.958793401830903</v>
      </c>
      <c r="E102" s="17">
        <v>229.88380741907599</v>
      </c>
      <c r="G102" s="104"/>
      <c r="H102" s="18">
        <v>1.8745344178634338</v>
      </c>
      <c r="I102" s="18">
        <v>2.4880193780285147</v>
      </c>
      <c r="J102" s="18">
        <v>1.8126379493643772</v>
      </c>
      <c r="K102" s="18">
        <v>2.3615083814641031</v>
      </c>
    </row>
  </sheetData>
  <mergeCells count="8">
    <mergeCell ref="J1:K1"/>
    <mergeCell ref="G3:G52"/>
    <mergeCell ref="G53:G102"/>
    <mergeCell ref="A3:A52"/>
    <mergeCell ref="A53:A102"/>
    <mergeCell ref="B1:C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627-E9F2-4033-8074-6847ACDAEB11}">
  <dimension ref="A1:L102"/>
  <sheetViews>
    <sheetView topLeftCell="E1" workbookViewId="0">
      <selection activeCell="H1" sqref="H1"/>
    </sheetView>
  </sheetViews>
  <sheetFormatPr defaultRowHeight="15" x14ac:dyDescent="0.25"/>
  <cols>
    <col min="1" max="1" width="27.42578125" style="1" customWidth="1"/>
    <col min="2" max="2" width="23.42578125" style="1" customWidth="1"/>
    <col min="3" max="3" width="24.140625" style="1" customWidth="1"/>
    <col min="4" max="5" width="22.5703125" style="1" customWidth="1"/>
    <col min="8" max="8" width="30.28515625" customWidth="1"/>
    <col min="9" max="9" width="19.28515625" customWidth="1"/>
    <col min="10" max="10" width="23" customWidth="1"/>
    <col min="11" max="11" width="23.7109375" customWidth="1"/>
    <col min="12" max="12" width="29.85546875" customWidth="1"/>
  </cols>
  <sheetData>
    <row r="1" spans="1:12" x14ac:dyDescent="0.25">
      <c r="A1" s="4" t="s">
        <v>159</v>
      </c>
      <c r="B1" s="115" t="s">
        <v>3</v>
      </c>
      <c r="C1" s="116"/>
      <c r="D1" s="117" t="s">
        <v>2</v>
      </c>
      <c r="E1" s="117"/>
      <c r="H1" s="4" t="s">
        <v>160</v>
      </c>
      <c r="I1" s="99" t="s">
        <v>3</v>
      </c>
      <c r="J1" s="100"/>
      <c r="K1" s="101" t="s">
        <v>2</v>
      </c>
      <c r="L1" s="102"/>
    </row>
    <row r="2" spans="1:12" x14ac:dyDescent="0.25">
      <c r="A2" s="8" t="s">
        <v>0</v>
      </c>
      <c r="B2" s="5" t="s">
        <v>1</v>
      </c>
      <c r="C2" s="8" t="s">
        <v>4</v>
      </c>
      <c r="D2" s="8" t="s">
        <v>1</v>
      </c>
      <c r="E2" s="8" t="s">
        <v>4</v>
      </c>
      <c r="H2" s="21" t="s">
        <v>0</v>
      </c>
      <c r="I2" s="5" t="s">
        <v>1</v>
      </c>
      <c r="J2" s="21" t="s">
        <v>4</v>
      </c>
      <c r="K2" s="21" t="s">
        <v>1</v>
      </c>
      <c r="L2" s="21" t="s">
        <v>4</v>
      </c>
    </row>
    <row r="3" spans="1:12" x14ac:dyDescent="0.25">
      <c r="A3" s="108">
        <v>5.5</v>
      </c>
      <c r="B3" s="17">
        <v>102.188691062207</v>
      </c>
      <c r="C3" s="17">
        <v>2476.0933850832598</v>
      </c>
      <c r="D3" s="17">
        <v>81.196900223561599</v>
      </c>
      <c r="E3" s="17">
        <v>547.821752211839</v>
      </c>
      <c r="H3" s="108">
        <v>5.5</v>
      </c>
      <c r="I3" s="17">
        <v>2.0094028362973666</v>
      </c>
      <c r="J3" s="17">
        <v>3.3937670199367522</v>
      </c>
      <c r="K3" s="17">
        <v>1.9095394499123748</v>
      </c>
      <c r="L3" s="17">
        <v>2.7386392726751829</v>
      </c>
    </row>
    <row r="4" spans="1:12" x14ac:dyDescent="0.25">
      <c r="A4" s="109"/>
      <c r="B4" s="17">
        <v>109.27788317709199</v>
      </c>
      <c r="C4" s="17">
        <v>2025.67179111257</v>
      </c>
      <c r="D4" s="17">
        <v>89.299801041954396</v>
      </c>
      <c r="E4" s="17">
        <v>596.22940032516999</v>
      </c>
      <c r="H4" s="109"/>
      <c r="I4" s="17">
        <v>2.0385322736964233</v>
      </c>
      <c r="J4" s="17">
        <v>3.3065690802860859</v>
      </c>
      <c r="K4" s="17">
        <v>1.9508504912908131</v>
      </c>
      <c r="L4" s="17">
        <v>2.7754133874701354</v>
      </c>
    </row>
    <row r="5" spans="1:12" x14ac:dyDescent="0.25">
      <c r="A5" s="109"/>
      <c r="B5" s="17">
        <v>107.325195137568</v>
      </c>
      <c r="C5" s="17">
        <v>2584.4029897104101</v>
      </c>
      <c r="D5" s="17">
        <v>88.970583456221206</v>
      </c>
      <c r="E5" s="17">
        <v>676.23071041419598</v>
      </c>
      <c r="H5" s="109"/>
      <c r="I5" s="17">
        <v>2.0307016867819629</v>
      </c>
      <c r="J5" s="17">
        <v>3.4123602347725512</v>
      </c>
      <c r="K5" s="17">
        <v>1.9492464386180171</v>
      </c>
      <c r="L5" s="17">
        <v>2.8300948899739167</v>
      </c>
    </row>
    <row r="6" spans="1:12" x14ac:dyDescent="0.25">
      <c r="A6" s="109"/>
      <c r="B6" s="17">
        <v>109.15642298621999</v>
      </c>
      <c r="C6" s="17">
        <v>3864.4592701102902</v>
      </c>
      <c r="D6" s="17">
        <v>89.442117817857707</v>
      </c>
      <c r="E6" s="17">
        <v>861.65249700280697</v>
      </c>
      <c r="H6" s="109"/>
      <c r="I6" s="17">
        <v>2.0380492955687686</v>
      </c>
      <c r="J6" s="17">
        <v>3.5870887343640177</v>
      </c>
      <c r="K6" s="17">
        <v>1.9515420739247291</v>
      </c>
      <c r="L6" s="17">
        <v>2.9353321509028443</v>
      </c>
    </row>
    <row r="7" spans="1:12" x14ac:dyDescent="0.25">
      <c r="A7" s="109"/>
      <c r="B7" s="17">
        <v>103.88079345617</v>
      </c>
      <c r="C7" s="17">
        <v>2699.53455020603</v>
      </c>
      <c r="D7" s="17">
        <v>81.151890325510493</v>
      </c>
      <c r="E7" s="17">
        <v>489.77723705331101</v>
      </c>
      <c r="H7" s="109"/>
      <c r="I7" s="17">
        <v>2.0165352581725156</v>
      </c>
      <c r="J7" s="17">
        <v>3.4312888901950389</v>
      </c>
      <c r="K7" s="17">
        <v>1.9092986405932619</v>
      </c>
      <c r="L7" s="17">
        <v>2.6899985969343412</v>
      </c>
    </row>
    <row r="8" spans="1:12" x14ac:dyDescent="0.25">
      <c r="A8" s="109"/>
      <c r="B8" s="17">
        <v>98.654564355987006</v>
      </c>
      <c r="C8" s="17">
        <v>1852.3854818929001</v>
      </c>
      <c r="D8" s="17">
        <v>83.738961763862505</v>
      </c>
      <c r="E8" s="17">
        <v>551.18543105523895</v>
      </c>
      <c r="H8" s="109"/>
      <c r="I8" s="17">
        <v>1.9941171831387614</v>
      </c>
      <c r="J8" s="17">
        <v>3.267731368543779</v>
      </c>
      <c r="K8" s="17">
        <v>1.9229275719956147</v>
      </c>
      <c r="L8" s="17">
        <v>2.7412977297705114</v>
      </c>
    </row>
    <row r="9" spans="1:12" x14ac:dyDescent="0.25">
      <c r="A9" s="109"/>
      <c r="B9" s="17">
        <v>106.09839704211799</v>
      </c>
      <c r="C9" s="17">
        <v>3714.29637964314</v>
      </c>
      <c r="D9" s="17">
        <v>83.860843263756095</v>
      </c>
      <c r="E9" s="17">
        <v>590.36489425214404</v>
      </c>
      <c r="H9" s="109"/>
      <c r="I9" s="17">
        <v>2.0257088225345008</v>
      </c>
      <c r="J9" s="17">
        <v>3.5698765550063531</v>
      </c>
      <c r="K9" s="17">
        <v>1.9235592251430891</v>
      </c>
      <c r="L9" s="17">
        <v>2.7711205244825452</v>
      </c>
    </row>
    <row r="10" spans="1:12" x14ac:dyDescent="0.25">
      <c r="A10" s="109"/>
      <c r="B10" s="17">
        <v>107.51799468883701</v>
      </c>
      <c r="C10" s="17">
        <v>2466.2987432329901</v>
      </c>
      <c r="D10" s="17">
        <v>87.282748730910598</v>
      </c>
      <c r="E10" s="17">
        <v>630.20878699705804</v>
      </c>
      <c r="H10" s="109"/>
      <c r="I10" s="17">
        <v>2.0314811557870005</v>
      </c>
      <c r="J10" s="17">
        <v>3.3920456816187587</v>
      </c>
      <c r="K10" s="17">
        <v>1.940928414709862</v>
      </c>
      <c r="L10" s="17">
        <v>2.7994844542453601</v>
      </c>
    </row>
    <row r="11" spans="1:12" x14ac:dyDescent="0.25">
      <c r="A11" s="109"/>
      <c r="B11" s="17">
        <v>97.214696194844706</v>
      </c>
      <c r="C11" s="17">
        <v>1930.5064490928901</v>
      </c>
      <c r="D11" s="17">
        <v>91.153243090293799</v>
      </c>
      <c r="E11" s="17">
        <v>666.07605272488104</v>
      </c>
      <c r="H11" s="109"/>
      <c r="I11" s="17">
        <v>1.9877319232994646</v>
      </c>
      <c r="J11" s="17">
        <v>3.2856712567763213</v>
      </c>
      <c r="K11" s="17">
        <v>1.959772124786533</v>
      </c>
      <c r="L11" s="17">
        <v>2.8235238198505295</v>
      </c>
    </row>
    <row r="12" spans="1:12" x14ac:dyDescent="0.25">
      <c r="A12" s="109"/>
      <c r="B12" s="17">
        <v>105.91723784099899</v>
      </c>
      <c r="C12" s="17">
        <v>2941.3961003945301</v>
      </c>
      <c r="D12" s="17">
        <v>87.683037141</v>
      </c>
      <c r="E12" s="17">
        <v>676.78168071982702</v>
      </c>
      <c r="H12" s="109"/>
      <c r="I12" s="17">
        <v>2.0249666465097684</v>
      </c>
      <c r="J12" s="17">
        <v>3.4685535123113409</v>
      </c>
      <c r="K12" s="17">
        <v>1.9429155843740187</v>
      </c>
      <c r="L12" s="17">
        <v>2.8304485946084381</v>
      </c>
    </row>
    <row r="13" spans="1:12" x14ac:dyDescent="0.25">
      <c r="A13" s="109"/>
      <c r="B13" s="17">
        <v>99.676144075787207</v>
      </c>
      <c r="C13" s="17">
        <v>3843.05440517425</v>
      </c>
      <c r="D13" s="17">
        <v>93.046678618927899</v>
      </c>
      <c r="E13" s="17">
        <v>770.99363543541801</v>
      </c>
      <c r="H13" s="109"/>
      <c r="I13" s="17">
        <v>1.9985912291646277</v>
      </c>
      <c r="J13" s="17">
        <v>3.5846765327078347</v>
      </c>
      <c r="K13" s="17">
        <v>1.968700875229102</v>
      </c>
      <c r="L13" s="17">
        <v>2.8870507929579783</v>
      </c>
    </row>
    <row r="14" spans="1:12" x14ac:dyDescent="0.25">
      <c r="A14" s="109"/>
      <c r="B14" s="17">
        <v>104.50267099405499</v>
      </c>
      <c r="C14" s="17">
        <v>2778.1175177894602</v>
      </c>
      <c r="D14" s="17">
        <v>83.347699483957697</v>
      </c>
      <c r="E14" s="17">
        <v>508.443971599637</v>
      </c>
      <c r="H14" s="109"/>
      <c r="I14" s="17">
        <v>2.0191273907643446</v>
      </c>
      <c r="J14" s="17">
        <v>3.4437506129811513</v>
      </c>
      <c r="K14" s="17">
        <v>1.9208936171788904</v>
      </c>
      <c r="L14" s="17">
        <v>2.7062431024588696</v>
      </c>
    </row>
    <row r="15" spans="1:12" x14ac:dyDescent="0.25">
      <c r="A15" s="109"/>
      <c r="B15" s="17">
        <v>107.76190057687801</v>
      </c>
      <c r="C15" s="17">
        <v>2147.8132931712198</v>
      </c>
      <c r="D15" s="17">
        <v>83.886485064650202</v>
      </c>
      <c r="E15" s="17">
        <v>555.72660583573395</v>
      </c>
      <c r="H15" s="109"/>
      <c r="I15" s="17">
        <v>2.0324652423546072</v>
      </c>
      <c r="J15" s="17">
        <v>3.3319965259708542</v>
      </c>
      <c r="K15" s="17">
        <v>1.9236919973646449</v>
      </c>
      <c r="L15" s="17">
        <v>2.7448611894631632</v>
      </c>
    </row>
    <row r="16" spans="1:12" x14ac:dyDescent="0.25">
      <c r="A16" s="109"/>
      <c r="B16" s="17">
        <v>107.431318111133</v>
      </c>
      <c r="C16" s="17">
        <v>4248.6062875812804</v>
      </c>
      <c r="D16" s="17">
        <v>83.825734352463598</v>
      </c>
      <c r="E16" s="17">
        <v>577.14609480865704</v>
      </c>
      <c r="H16" s="109"/>
      <c r="I16" s="17">
        <v>2.0311309042699608</v>
      </c>
      <c r="J16" s="17">
        <v>3.62824648749026</v>
      </c>
      <c r="K16" s="17">
        <v>1.9233773667393992</v>
      </c>
      <c r="L16" s="17">
        <v>2.7612857614020734</v>
      </c>
    </row>
    <row r="17" spans="1:12" x14ac:dyDescent="0.25">
      <c r="A17" s="109"/>
      <c r="B17" s="17">
        <v>96.539539008584796</v>
      </c>
      <c r="C17" s="17">
        <v>3174.0145088578502</v>
      </c>
      <c r="D17" s="17">
        <v>84.311817926648402</v>
      </c>
      <c r="E17" s="17">
        <v>597.10394389655301</v>
      </c>
      <c r="H17" s="109"/>
      <c r="I17" s="17">
        <v>1.9847052206634703</v>
      </c>
      <c r="J17" s="17">
        <v>3.5016089076433099</v>
      </c>
      <c r="K17" s="17">
        <v>1.9258884536355074</v>
      </c>
      <c r="L17" s="17">
        <v>2.7760499397244924</v>
      </c>
    </row>
    <row r="18" spans="1:12" x14ac:dyDescent="0.25">
      <c r="A18" s="109"/>
      <c r="B18" s="17">
        <v>116.589563656575</v>
      </c>
      <c r="C18" s="17">
        <v>3638.19211785484</v>
      </c>
      <c r="D18" s="17">
        <v>90.159996747483802</v>
      </c>
      <c r="E18" s="17">
        <v>870.84910417707795</v>
      </c>
      <c r="H18" s="109"/>
      <c r="I18" s="17">
        <v>2.0666596769306085</v>
      </c>
      <c r="J18" s="17">
        <v>3.5608856286255532</v>
      </c>
      <c r="K18" s="17">
        <v>1.9550138873709044</v>
      </c>
      <c r="L18" s="17">
        <v>2.9399429094272693</v>
      </c>
    </row>
    <row r="19" spans="1:12" x14ac:dyDescent="0.25">
      <c r="A19" s="109"/>
      <c r="B19" s="17">
        <v>100.594447246258</v>
      </c>
      <c r="C19" s="17">
        <v>3197.5169155970202</v>
      </c>
      <c r="D19" s="17">
        <v>85.131028088396306</v>
      </c>
      <c r="E19" s="17">
        <v>655.18262801996696</v>
      </c>
      <c r="H19" s="109"/>
      <c r="I19" s="17">
        <v>2.0025740085840655</v>
      </c>
      <c r="J19" s="17">
        <v>3.5048128506740728</v>
      </c>
      <c r="K19" s="17">
        <v>1.9300878781993884</v>
      </c>
      <c r="L19" s="17">
        <v>2.8163623737110188</v>
      </c>
    </row>
    <row r="20" spans="1:12" x14ac:dyDescent="0.25">
      <c r="A20" s="109"/>
      <c r="B20" s="17">
        <v>105.724713322832</v>
      </c>
      <c r="C20" s="17">
        <v>3284.4811718433698</v>
      </c>
      <c r="D20" s="17">
        <v>89.509128040059295</v>
      </c>
      <c r="E20" s="17">
        <v>704.692744504296</v>
      </c>
      <c r="H20" s="109"/>
      <c r="I20" s="17">
        <v>2.024176516212119</v>
      </c>
      <c r="J20" s="17">
        <v>3.5164667766352076</v>
      </c>
      <c r="K20" s="17">
        <v>1.9518673264364284</v>
      </c>
      <c r="L20" s="17">
        <v>2.8479998000371163</v>
      </c>
    </row>
    <row r="21" spans="1:12" x14ac:dyDescent="0.25">
      <c r="A21" s="109"/>
      <c r="B21" s="17">
        <v>100.94821907309399</v>
      </c>
      <c r="C21" s="17">
        <v>3665.2172063968801</v>
      </c>
      <c r="D21" s="17">
        <v>89.404573704291906</v>
      </c>
      <c r="E21" s="17">
        <v>744.72049891300696</v>
      </c>
      <c r="H21" s="109"/>
      <c r="I21" s="17">
        <v>2.0040986615307679</v>
      </c>
      <c r="J21" s="17">
        <v>3.5640997166973181</v>
      </c>
      <c r="K21" s="17">
        <v>1.9513597367346998</v>
      </c>
      <c r="L21" s="17">
        <v>2.8719933082441731</v>
      </c>
    </row>
    <row r="22" spans="1:12" x14ac:dyDescent="0.25">
      <c r="A22" s="109"/>
      <c r="B22" s="17">
        <v>105.22682728925</v>
      </c>
      <c r="C22" s="17">
        <v>3180.27880133295</v>
      </c>
      <c r="D22" s="17">
        <v>86.287404593016106</v>
      </c>
      <c r="E22" s="17">
        <v>604.99493566847298</v>
      </c>
      <c r="H22" s="109"/>
      <c r="I22" s="17">
        <v>2.0221264761140274</v>
      </c>
      <c r="J22" s="17">
        <v>3.5024651943784355</v>
      </c>
      <c r="K22" s="17">
        <v>1.935947406202249</v>
      </c>
      <c r="L22" s="17">
        <v>2.7817517392467792</v>
      </c>
    </row>
    <row r="23" spans="1:12" x14ac:dyDescent="0.25">
      <c r="A23" s="109"/>
      <c r="B23" s="17">
        <v>105.508456244046</v>
      </c>
      <c r="C23" s="17">
        <v>2951.20624766835</v>
      </c>
      <c r="D23" s="17">
        <v>84.752414864471902</v>
      </c>
      <c r="E23" s="17">
        <v>565.59270181917304</v>
      </c>
      <c r="H23" s="109"/>
      <c r="I23" s="17">
        <v>2.0232872686664312</v>
      </c>
      <c r="J23" s="17">
        <v>3.4699995616159471</v>
      </c>
      <c r="K23" s="17">
        <v>1.9281520814753943</v>
      </c>
      <c r="L23" s="17">
        <v>2.7525037968636124</v>
      </c>
    </row>
    <row r="24" spans="1:12" x14ac:dyDescent="0.25">
      <c r="A24" s="109"/>
      <c r="B24" s="17">
        <v>105.40132889208201</v>
      </c>
      <c r="C24" s="17">
        <v>2619.0089517880901</v>
      </c>
      <c r="D24" s="17">
        <v>86.130788092315299</v>
      </c>
      <c r="E24" s="17">
        <v>652.41752664773196</v>
      </c>
      <c r="H24" s="109"/>
      <c r="I24" s="17">
        <v>2.022846086463435</v>
      </c>
      <c r="J24" s="17">
        <v>3.4181369828488775</v>
      </c>
      <c r="K24" s="17">
        <v>1.9351584210066934</v>
      </c>
      <c r="L24" s="17">
        <v>2.8145256194806754</v>
      </c>
    </row>
    <row r="25" spans="1:12" x14ac:dyDescent="0.25">
      <c r="A25" s="109"/>
      <c r="B25" s="17">
        <v>94.8036939533023</v>
      </c>
      <c r="C25" s="17">
        <v>3429.5910457937798</v>
      </c>
      <c r="D25" s="17">
        <v>88.322353722407001</v>
      </c>
      <c r="E25" s="17">
        <v>648.54231951384099</v>
      </c>
      <c r="H25" s="109"/>
      <c r="I25" s="17">
        <v>1.9768252596195086</v>
      </c>
      <c r="J25" s="17">
        <v>3.5352423366189081</v>
      </c>
      <c r="K25" s="17">
        <v>1.9460706341513447</v>
      </c>
      <c r="L25" s="17">
        <v>2.8119383204843635</v>
      </c>
    </row>
    <row r="26" spans="1:12" x14ac:dyDescent="0.25">
      <c r="A26" s="109"/>
      <c r="B26" s="17">
        <v>96.1799606013562</v>
      </c>
      <c r="C26" s="17">
        <v>3116.4191590263099</v>
      </c>
      <c r="D26" s="17">
        <v>84.101598555156997</v>
      </c>
      <c r="E26" s="17">
        <v>584.48072134729603</v>
      </c>
      <c r="H26" s="109"/>
      <c r="I26" s="17">
        <v>1.9830845948357601</v>
      </c>
      <c r="J26" s="17">
        <v>3.4936558656274563</v>
      </c>
      <c r="K26" s="17">
        <v>1.9248042506978618</v>
      </c>
      <c r="L26" s="17">
        <v>2.766770190860445</v>
      </c>
    </row>
    <row r="27" spans="1:12" x14ac:dyDescent="0.25">
      <c r="A27" s="109"/>
      <c r="B27" s="17">
        <v>107.324994881981</v>
      </c>
      <c r="C27" s="17">
        <v>2465.99082044447</v>
      </c>
      <c r="D27" s="17">
        <v>95.030469870532102</v>
      </c>
      <c r="E27" s="17">
        <v>612.57538526336702</v>
      </c>
      <c r="H27" s="109"/>
      <c r="I27" s="17">
        <v>2.0307008764412275</v>
      </c>
      <c r="J27" s="17">
        <v>3.3919914556182964</v>
      </c>
      <c r="K27" s="17">
        <v>1.9778628766042197</v>
      </c>
      <c r="L27" s="17">
        <v>2.7871595418354476</v>
      </c>
    </row>
    <row r="28" spans="1:12" x14ac:dyDescent="0.25">
      <c r="A28" s="109"/>
      <c r="B28" s="17">
        <v>104.524746472098</v>
      </c>
      <c r="C28" s="17">
        <v>2492.40410299835</v>
      </c>
      <c r="D28" s="17">
        <v>90.881110905066805</v>
      </c>
      <c r="E28" s="17">
        <v>795.59483079757501</v>
      </c>
      <c r="H28" s="109"/>
      <c r="I28" s="17">
        <v>2.0192191228294614</v>
      </c>
      <c r="J28" s="17">
        <v>3.3966184575193616</v>
      </c>
      <c r="K28" s="17">
        <v>1.9584736270926444</v>
      </c>
      <c r="L28" s="17">
        <v>2.9006919527286898</v>
      </c>
    </row>
    <row r="29" spans="1:12" x14ac:dyDescent="0.25">
      <c r="A29" s="109"/>
      <c r="B29" s="17">
        <v>99.163699110334093</v>
      </c>
      <c r="C29" s="17">
        <v>3029.9045628745398</v>
      </c>
      <c r="D29" s="17">
        <v>89.189311494336707</v>
      </c>
      <c r="E29" s="17">
        <v>616.906334271074</v>
      </c>
      <c r="H29" s="109"/>
      <c r="I29" s="17">
        <v>1.9963527189150851</v>
      </c>
      <c r="J29" s="17">
        <v>3.4814289491393615</v>
      </c>
      <c r="K29" s="17">
        <v>1.9503128113585675</v>
      </c>
      <c r="L29" s="17">
        <v>2.7902192295159054</v>
      </c>
    </row>
    <row r="30" spans="1:12" x14ac:dyDescent="0.25">
      <c r="A30" s="109"/>
      <c r="B30" s="17">
        <v>102.53219177117199</v>
      </c>
      <c r="C30" s="17">
        <v>3164.5598485012301</v>
      </c>
      <c r="D30" s="17">
        <v>83.984104372311407</v>
      </c>
      <c r="E30" s="17">
        <v>609.18045190115299</v>
      </c>
      <c r="H30" s="109"/>
      <c r="I30" s="17">
        <v>2.010860241134302</v>
      </c>
      <c r="J30" s="17">
        <v>3.5003133135128728</v>
      </c>
      <c r="K30" s="17">
        <v>1.924197095149379</v>
      </c>
      <c r="L30" s="17">
        <v>2.7847459587354559</v>
      </c>
    </row>
    <row r="31" spans="1:12" x14ac:dyDescent="0.25">
      <c r="A31" s="109"/>
      <c r="B31" s="17">
        <v>99.118332735719903</v>
      </c>
      <c r="C31" s="17">
        <v>2199.7499982244199</v>
      </c>
      <c r="D31" s="17">
        <v>86.203637824160694</v>
      </c>
      <c r="E31" s="17">
        <v>647.44065777451999</v>
      </c>
      <c r="H31" s="109"/>
      <c r="I31" s="17">
        <v>1.9961539881847286</v>
      </c>
      <c r="J31" s="17">
        <v>3.342373326021701</v>
      </c>
      <c r="K31" s="17">
        <v>1.9355255935929583</v>
      </c>
      <c r="L31" s="17">
        <v>2.8111999686110174</v>
      </c>
    </row>
    <row r="32" spans="1:12" x14ac:dyDescent="0.25">
      <c r="A32" s="109"/>
      <c r="B32" s="17">
        <v>94.6111585956006</v>
      </c>
      <c r="C32" s="17">
        <v>2273.8542199774802</v>
      </c>
      <c r="D32" s="17">
        <v>80.133838549960998</v>
      </c>
      <c r="E32" s="17">
        <v>531.98428497158204</v>
      </c>
      <c r="H32" s="109"/>
      <c r="I32" s="17">
        <v>1.9759423608278437</v>
      </c>
      <c r="J32" s="17">
        <v>3.356762618008355</v>
      </c>
      <c r="K32" s="17">
        <v>1.9038159466988336</v>
      </c>
      <c r="L32" s="17">
        <v>2.7258988032519471</v>
      </c>
    </row>
    <row r="33" spans="1:12" x14ac:dyDescent="0.25">
      <c r="A33" s="109"/>
      <c r="B33" s="17">
        <v>91.971796400652707</v>
      </c>
      <c r="C33" s="17">
        <v>1624.49541980192</v>
      </c>
      <c r="D33" s="17">
        <v>80.445989422285393</v>
      </c>
      <c r="E33" s="17">
        <v>540.28410570749702</v>
      </c>
      <c r="H33" s="109"/>
      <c r="I33" s="17">
        <v>1.9636546692430423</v>
      </c>
      <c r="J33" s="17">
        <v>3.2107184912072828</v>
      </c>
      <c r="K33" s="17">
        <v>1.9055043975315384</v>
      </c>
      <c r="L33" s="17">
        <v>2.7326221914794853</v>
      </c>
    </row>
    <row r="34" spans="1:12" x14ac:dyDescent="0.25">
      <c r="A34" s="109"/>
      <c r="B34" s="17">
        <v>111.28377639431</v>
      </c>
      <c r="C34" s="17">
        <v>3184.6831244106102</v>
      </c>
      <c r="D34" s="17">
        <v>87.1513572304344</v>
      </c>
      <c r="E34" s="17">
        <v>600.92034269841201</v>
      </c>
      <c r="H34" s="109"/>
      <c r="I34" s="17">
        <v>2.0464318549367428</v>
      </c>
      <c r="J34" s="17">
        <v>3.5030662265721078</v>
      </c>
      <c r="K34" s="17">
        <v>1.9402741548780094</v>
      </c>
      <c r="L34" s="17">
        <v>2.778816906246766</v>
      </c>
    </row>
    <row r="35" spans="1:12" x14ac:dyDescent="0.25">
      <c r="A35" s="109"/>
      <c r="B35" s="17">
        <v>99.5000550058095</v>
      </c>
      <c r="C35" s="17">
        <v>2332.2321724933499</v>
      </c>
      <c r="D35" s="17">
        <v>85.929307007392197</v>
      </c>
      <c r="E35" s="17">
        <v>525.36982862449997</v>
      </c>
      <c r="H35" s="109"/>
      <c r="I35" s="17">
        <v>1.9978233208332927</v>
      </c>
      <c r="J35" s="17">
        <v>3.3677717820276696</v>
      </c>
      <c r="K35" s="17">
        <v>1.9341413093593436</v>
      </c>
      <c r="L35" s="17">
        <v>2.7204651281414556</v>
      </c>
    </row>
    <row r="36" spans="1:12" x14ac:dyDescent="0.25">
      <c r="A36" s="109"/>
      <c r="B36" s="17">
        <v>99.815512412778702</v>
      </c>
      <c r="C36" s="17">
        <v>2573.6157734845801</v>
      </c>
      <c r="D36" s="17">
        <v>84.566038530509402</v>
      </c>
      <c r="E36" s="17">
        <v>653.91282597326995</v>
      </c>
      <c r="H36" s="109"/>
      <c r="I36" s="17">
        <v>1.9991980406034606</v>
      </c>
      <c r="J36" s="17">
        <v>3.4105437096581039</v>
      </c>
      <c r="K36" s="17">
        <v>1.927195986679284</v>
      </c>
      <c r="L36" s="17">
        <v>2.8155198557826875</v>
      </c>
    </row>
    <row r="37" spans="1:12" x14ac:dyDescent="0.25">
      <c r="A37" s="109"/>
      <c r="B37" s="17">
        <v>90.563181925306196</v>
      </c>
      <c r="C37" s="17">
        <v>2718.24718974503</v>
      </c>
      <c r="D37" s="17">
        <v>84.879947577251599</v>
      </c>
      <c r="E37" s="17">
        <v>556.18457676386902</v>
      </c>
      <c r="H37" s="109"/>
      <c r="I37" s="17">
        <v>1.9569516729909024</v>
      </c>
      <c r="J37" s="17">
        <v>3.4342889477095384</v>
      </c>
      <c r="K37" s="17">
        <v>1.9288051026685271</v>
      </c>
      <c r="L37" s="17">
        <v>2.7452189415234369</v>
      </c>
    </row>
    <row r="38" spans="1:12" x14ac:dyDescent="0.25">
      <c r="A38" s="109"/>
      <c r="B38" s="17">
        <v>108.768618692619</v>
      </c>
      <c r="C38" s="17">
        <v>4392.5096068504299</v>
      </c>
      <c r="D38" s="17">
        <v>85.158899114546699</v>
      </c>
      <c r="E38" s="17">
        <v>607.69709184758699</v>
      </c>
      <c r="H38" s="109"/>
      <c r="I38" s="17">
        <v>2.0365036132437484</v>
      </c>
      <c r="J38" s="17">
        <v>3.6427127200131078</v>
      </c>
      <c r="K38" s="17">
        <v>1.9302300384923545</v>
      </c>
      <c r="L38" s="17">
        <v>2.7836871580231968</v>
      </c>
    </row>
    <row r="39" spans="1:12" x14ac:dyDescent="0.25">
      <c r="A39" s="109"/>
      <c r="B39" s="17">
        <v>103.51918541339199</v>
      </c>
      <c r="C39" s="17">
        <v>5245.2584990338601</v>
      </c>
      <c r="D39" s="17">
        <v>94.440647194919407</v>
      </c>
      <c r="E39" s="17">
        <v>731.28828583190898</v>
      </c>
      <c r="H39" s="109"/>
      <c r="I39" s="17">
        <v>2.0150208458993859</v>
      </c>
      <c r="J39" s="17">
        <v>3.7197668961401771</v>
      </c>
      <c r="K39" s="17">
        <v>1.9751589546055366</v>
      </c>
      <c r="L39" s="17">
        <v>2.86408861671796</v>
      </c>
    </row>
    <row r="40" spans="1:12" x14ac:dyDescent="0.25">
      <c r="A40" s="109"/>
      <c r="B40" s="17">
        <v>99.321100824219002</v>
      </c>
      <c r="C40" s="17">
        <v>2057.9485741083499</v>
      </c>
      <c r="D40" s="17">
        <v>80.161236553398098</v>
      </c>
      <c r="E40" s="17">
        <v>534.50231902175301</v>
      </c>
      <c r="H40" s="109"/>
      <c r="I40" s="17">
        <v>1.9970415244068365</v>
      </c>
      <c r="J40" s="17">
        <v>3.3134345180162978</v>
      </c>
      <c r="K40" s="17">
        <v>1.903964407926555</v>
      </c>
      <c r="L40" s="17">
        <v>2.7279495938032925</v>
      </c>
    </row>
    <row r="41" spans="1:12" x14ac:dyDescent="0.25">
      <c r="A41" s="109"/>
      <c r="B41" s="17">
        <v>104.32925903039499</v>
      </c>
      <c r="C41" s="17">
        <v>2454.4636618489599</v>
      </c>
      <c r="D41" s="17">
        <v>88.972760120592696</v>
      </c>
      <c r="E41" s="17">
        <v>648.59406855623001</v>
      </c>
      <c r="H41" s="109"/>
      <c r="I41" s="17">
        <v>2.0184061229370052</v>
      </c>
      <c r="J41" s="17">
        <v>3.3899566067861429</v>
      </c>
      <c r="K41" s="17">
        <v>1.9492570634978978</v>
      </c>
      <c r="L41" s="17">
        <v>2.8119729726979195</v>
      </c>
    </row>
    <row r="42" spans="1:12" x14ac:dyDescent="0.25">
      <c r="A42" s="109"/>
      <c r="B42" s="17">
        <v>114.92829536719999</v>
      </c>
      <c r="C42" s="17">
        <v>4505.11834233226</v>
      </c>
      <c r="D42" s="17">
        <v>96.370883758408496</v>
      </c>
      <c r="E42" s="17">
        <v>739.45338757632396</v>
      </c>
      <c r="H42" s="109"/>
      <c r="I42" s="17">
        <v>2.0604269652330727</v>
      </c>
      <c r="J42" s="17">
        <v>3.6537062036939569</v>
      </c>
      <c r="K42" s="17">
        <v>1.9839458416511113</v>
      </c>
      <c r="L42" s="17">
        <v>2.8689108028678461</v>
      </c>
    </row>
    <row r="43" spans="1:12" x14ac:dyDescent="0.25">
      <c r="A43" s="109"/>
      <c r="B43" s="17">
        <v>102.305629073738</v>
      </c>
      <c r="C43" s="17">
        <v>2591.6103860298399</v>
      </c>
      <c r="D43" s="17">
        <v>86.077089904224593</v>
      </c>
      <c r="E43" s="17">
        <v>636.818766271095</v>
      </c>
      <c r="H43" s="109"/>
      <c r="I43" s="17">
        <v>2.0098995301775147</v>
      </c>
      <c r="J43" s="17">
        <v>3.4135697117372534</v>
      </c>
      <c r="K43" s="17">
        <v>1.9348875759349908</v>
      </c>
      <c r="L43" s="17">
        <v>2.8040158530460304</v>
      </c>
    </row>
    <row r="44" spans="1:12" x14ac:dyDescent="0.25">
      <c r="A44" s="109"/>
      <c r="B44" s="17">
        <v>104.9745688612</v>
      </c>
      <c r="C44" s="17">
        <v>2895.1402047578299</v>
      </c>
      <c r="D44" s="17">
        <v>85.685680325181707</v>
      </c>
      <c r="E44" s="17">
        <v>766.19862695422603</v>
      </c>
      <c r="H44" s="109"/>
      <c r="I44" s="17">
        <v>2.0210840996320893</v>
      </c>
      <c r="J44" s="17">
        <v>3.4616696004220926</v>
      </c>
      <c r="K44" s="17">
        <v>1.9329082492816694</v>
      </c>
      <c r="L44" s="17">
        <v>2.8843413693819357</v>
      </c>
    </row>
    <row r="45" spans="1:12" x14ac:dyDescent="0.25">
      <c r="A45" s="109"/>
      <c r="B45" s="17">
        <v>101.429986847284</v>
      </c>
      <c r="C45" s="17">
        <v>1860.24393867097</v>
      </c>
      <c r="D45" s="17">
        <v>81.629755890739503</v>
      </c>
      <c r="E45" s="17">
        <v>557.59172465098402</v>
      </c>
      <c r="H45" s="109"/>
      <c r="I45" s="17">
        <v>2.0061663691692297</v>
      </c>
      <c r="J45" s="17">
        <v>3.2695698981277261</v>
      </c>
      <c r="K45" s="17">
        <v>1.9118484977677856</v>
      </c>
      <c r="L45" s="17">
        <v>2.7463163196719425</v>
      </c>
    </row>
    <row r="46" spans="1:12" x14ac:dyDescent="0.25">
      <c r="A46" s="109"/>
      <c r="B46" s="17">
        <v>102.740251395115</v>
      </c>
      <c r="C46" s="17">
        <v>2312.1839079362298</v>
      </c>
      <c r="D46" s="17">
        <v>91.684098793881702</v>
      </c>
      <c r="E46" s="17">
        <v>620.66931765040204</v>
      </c>
      <c r="H46" s="109"/>
      <c r="I46" s="17">
        <v>2.0117406240647604</v>
      </c>
      <c r="J46" s="17">
        <v>3.3640223743096573</v>
      </c>
      <c r="K46" s="17">
        <v>1.9622940204585551</v>
      </c>
      <c r="L46" s="17">
        <v>2.7928602768748814</v>
      </c>
    </row>
    <row r="47" spans="1:12" x14ac:dyDescent="0.25">
      <c r="A47" s="109"/>
      <c r="B47" s="17">
        <v>101.550471863364</v>
      </c>
      <c r="C47" s="17">
        <v>2521.2025562210301</v>
      </c>
      <c r="D47" s="17">
        <v>85.522114502718395</v>
      </c>
      <c r="E47" s="17">
        <v>840.552181870558</v>
      </c>
      <c r="H47" s="109"/>
      <c r="I47" s="17">
        <v>2.0066819457337264</v>
      </c>
      <c r="J47" s="17">
        <v>3.4016077387804557</v>
      </c>
      <c r="K47" s="17">
        <v>1.9320784301042524</v>
      </c>
      <c r="L47" s="17">
        <v>2.9245646798159193</v>
      </c>
    </row>
    <row r="48" spans="1:12" x14ac:dyDescent="0.25">
      <c r="A48" s="109"/>
      <c r="B48" s="17">
        <v>98.1315542012306</v>
      </c>
      <c r="C48" s="17">
        <v>3137.7427980422499</v>
      </c>
      <c r="D48" s="17">
        <v>92.606022595843299</v>
      </c>
      <c r="E48" s="17">
        <v>797.34122254450199</v>
      </c>
      <c r="H48" s="109"/>
      <c r="I48" s="17">
        <v>1.9918086772271268</v>
      </c>
      <c r="J48" s="17">
        <v>3.4966173414277937</v>
      </c>
      <c r="K48" s="17">
        <v>1.966639231769278</v>
      </c>
      <c r="L48" s="17">
        <v>2.9016442177002979</v>
      </c>
    </row>
    <row r="49" spans="1:12" x14ac:dyDescent="0.25">
      <c r="A49" s="109"/>
      <c r="B49" s="17">
        <v>101.18252412758901</v>
      </c>
      <c r="C49" s="17">
        <v>2609.71814484991</v>
      </c>
      <c r="D49" s="17">
        <v>82.853690113299706</v>
      </c>
      <c r="E49" s="17">
        <v>507.03617963899302</v>
      </c>
      <c r="H49" s="109"/>
      <c r="I49" s="17">
        <v>2.0051055092394803</v>
      </c>
      <c r="J49" s="17">
        <v>3.4165936051366286</v>
      </c>
      <c r="K49" s="17">
        <v>1.9183118556660999</v>
      </c>
      <c r="L49" s="17">
        <v>2.7050389495837708</v>
      </c>
    </row>
    <row r="50" spans="1:12" x14ac:dyDescent="0.25">
      <c r="A50" s="109"/>
      <c r="B50" s="17">
        <v>99.891948982550502</v>
      </c>
      <c r="C50" s="17">
        <v>1775.8140737014301</v>
      </c>
      <c r="D50" s="17">
        <v>86.142219826107805</v>
      </c>
      <c r="E50" s="17">
        <v>673.36307196412099</v>
      </c>
      <c r="H50" s="109"/>
      <c r="I50" s="17">
        <v>1.9995304866909183</v>
      </c>
      <c r="J50" s="17">
        <v>3.2493974935414434</v>
      </c>
      <c r="K50" s="17">
        <v>1.935216059042645</v>
      </c>
      <c r="L50" s="17">
        <v>2.8282492954765375</v>
      </c>
    </row>
    <row r="51" spans="1:12" x14ac:dyDescent="0.25">
      <c r="A51" s="109"/>
      <c r="B51" s="17">
        <v>96.299214497229599</v>
      </c>
      <c r="C51" s="17">
        <v>2399.3659066518699</v>
      </c>
      <c r="D51" s="17">
        <v>83.940916071656503</v>
      </c>
      <c r="E51" s="17">
        <v>593.71614154229599</v>
      </c>
      <c r="H51" s="109"/>
      <c r="I51" s="17">
        <v>1.9836227446436412</v>
      </c>
      <c r="J51" s="17">
        <v>3.3800964835335203</v>
      </c>
      <c r="K51" s="17">
        <v>1.9239737044834595</v>
      </c>
      <c r="L51" s="17">
        <v>2.7735788563834509</v>
      </c>
    </row>
    <row r="52" spans="1:12" x14ac:dyDescent="0.25">
      <c r="A52" s="104"/>
      <c r="B52" s="17">
        <v>92.515983381542497</v>
      </c>
      <c r="C52" s="17">
        <v>1720.16819663199</v>
      </c>
      <c r="D52" s="17">
        <v>79.264746881712497</v>
      </c>
      <c r="E52" s="17">
        <v>590.212699700131</v>
      </c>
      <c r="H52" s="104"/>
      <c r="I52" s="17">
        <v>1.9662167694390675</v>
      </c>
      <c r="J52" s="17">
        <v>3.2355709139411535</v>
      </c>
      <c r="K52" s="17">
        <v>1.8990800771175689</v>
      </c>
      <c r="L52" s="17">
        <v>2.7710085500476249</v>
      </c>
    </row>
    <row r="53" spans="1:12" x14ac:dyDescent="0.25">
      <c r="A53" s="108">
        <v>10</v>
      </c>
      <c r="B53" s="17">
        <v>87.3337332297545</v>
      </c>
      <c r="C53" s="17">
        <v>750.39470580736804</v>
      </c>
      <c r="D53" s="17">
        <v>70.225625012520297</v>
      </c>
      <c r="E53" s="17">
        <v>329.41913013703697</v>
      </c>
      <c r="H53" s="108">
        <v>10</v>
      </c>
      <c r="I53" s="17">
        <v>1.941182025215481</v>
      </c>
      <c r="J53" s="17">
        <v>2.8752897613428137</v>
      </c>
      <c r="K53" s="17">
        <v>1.8464956131392727</v>
      </c>
      <c r="L53" s="17">
        <v>2.5177488160593362</v>
      </c>
    </row>
    <row r="54" spans="1:12" x14ac:dyDescent="0.25">
      <c r="A54" s="109"/>
      <c r="B54" s="17">
        <v>90.511505966030697</v>
      </c>
      <c r="C54" s="17">
        <v>642.36603312725504</v>
      </c>
      <c r="D54" s="17">
        <v>74.007706850517593</v>
      </c>
      <c r="E54" s="17">
        <v>343.62368962563698</v>
      </c>
      <c r="H54" s="109"/>
      <c r="I54" s="17">
        <v>1.9567037909171456</v>
      </c>
      <c r="J54" s="17">
        <v>2.8077825683612065</v>
      </c>
      <c r="K54" s="17">
        <v>1.8692769476819646</v>
      </c>
      <c r="L54" s="17">
        <v>2.5360830967163772</v>
      </c>
    </row>
    <row r="55" spans="1:12" x14ac:dyDescent="0.25">
      <c r="A55" s="109"/>
      <c r="B55" s="17">
        <v>86.306872764429798</v>
      </c>
      <c r="C55" s="17">
        <v>649.32817029899502</v>
      </c>
      <c r="D55" s="17">
        <v>73.683136995409797</v>
      </c>
      <c r="E55" s="17">
        <v>336.63195634058502</v>
      </c>
      <c r="H55" s="109"/>
      <c r="I55" s="17">
        <v>1.9360453807073488</v>
      </c>
      <c r="J55" s="17">
        <v>2.8124642446100427</v>
      </c>
      <c r="K55" s="17">
        <v>1.86736810729187</v>
      </c>
      <c r="L55" s="17">
        <v>2.5271553410029024</v>
      </c>
    </row>
    <row r="56" spans="1:12" x14ac:dyDescent="0.25">
      <c r="A56" s="109"/>
      <c r="B56" s="17">
        <v>101.325648057097</v>
      </c>
      <c r="C56" s="17">
        <v>1045.28874801392</v>
      </c>
      <c r="D56" s="17">
        <v>88.452475221615302</v>
      </c>
      <c r="E56" s="17">
        <v>426.96827645539901</v>
      </c>
      <c r="H56" s="109"/>
      <c r="I56" s="17">
        <v>2.005719390076905</v>
      </c>
      <c r="J56" s="17">
        <v>3.0192362754683026</v>
      </c>
      <c r="K56" s="17">
        <v>1.9467099905532379</v>
      </c>
      <c r="L56" s="17">
        <v>2.6303956083454461</v>
      </c>
    </row>
    <row r="57" spans="1:12" x14ac:dyDescent="0.25">
      <c r="A57" s="109"/>
      <c r="B57" s="17">
        <v>85.802209754137905</v>
      </c>
      <c r="C57" s="17">
        <v>620.61849822788599</v>
      </c>
      <c r="D57" s="17">
        <v>79.255572149060896</v>
      </c>
      <c r="E57" s="17">
        <v>367.04746945971698</v>
      </c>
      <c r="H57" s="109"/>
      <c r="I57" s="17">
        <v>1.9334984728332099</v>
      </c>
      <c r="J57" s="17">
        <v>2.7928247160734263</v>
      </c>
      <c r="K57" s="17">
        <v>1.8990298055083223</v>
      </c>
      <c r="L57" s="17">
        <v>2.5647222342555303</v>
      </c>
    </row>
    <row r="58" spans="1:12" x14ac:dyDescent="0.25">
      <c r="A58" s="109"/>
      <c r="B58" s="17">
        <v>92.712860477976506</v>
      </c>
      <c r="C58" s="17">
        <v>827.99543952887905</v>
      </c>
      <c r="D58" s="17">
        <v>81.593716932889606</v>
      </c>
      <c r="E58" s="17">
        <v>332.00436439522599</v>
      </c>
      <c r="H58" s="109"/>
      <c r="I58" s="17">
        <v>1.9671399806086787</v>
      </c>
      <c r="J58" s="17">
        <v>2.9180279447644732</v>
      </c>
      <c r="K58" s="17">
        <v>1.9116567174985468</v>
      </c>
      <c r="L58" s="17">
        <v>2.5211437928013409</v>
      </c>
    </row>
    <row r="59" spans="1:12" x14ac:dyDescent="0.25">
      <c r="A59" s="109"/>
      <c r="B59" s="17">
        <v>82.437727982096703</v>
      </c>
      <c r="C59" s="17">
        <v>737.36005327941905</v>
      </c>
      <c r="D59" s="17">
        <v>76.361483120153196</v>
      </c>
      <c r="E59" s="17">
        <v>337.50067728501602</v>
      </c>
      <c r="H59" s="109"/>
      <c r="I59" s="17">
        <v>1.9161260139364409</v>
      </c>
      <c r="J59" s="17">
        <v>2.8676796058626608</v>
      </c>
      <c r="K59" s="17">
        <v>1.8828743548269646</v>
      </c>
      <c r="L59" s="17">
        <v>2.5282746486954881</v>
      </c>
    </row>
    <row r="60" spans="1:12" x14ac:dyDescent="0.25">
      <c r="A60" s="109"/>
      <c r="B60" s="17">
        <v>90.847284871733393</v>
      </c>
      <c r="C60" s="17">
        <v>737.87727128513598</v>
      </c>
      <c r="D60" s="17">
        <v>81.0710863814503</v>
      </c>
      <c r="E60" s="17">
        <v>355.72330528368099</v>
      </c>
      <c r="H60" s="109"/>
      <c r="I60" s="17">
        <v>1.9583119521961239</v>
      </c>
      <c r="J60" s="17">
        <v>2.8679841330479308</v>
      </c>
      <c r="K60" s="17">
        <v>1.9088659927571048</v>
      </c>
      <c r="L60" s="17">
        <v>2.551112319007943</v>
      </c>
    </row>
    <row r="61" spans="1:12" x14ac:dyDescent="0.25">
      <c r="A61" s="109"/>
      <c r="B61" s="17">
        <v>91.510940007604006</v>
      </c>
      <c r="C61" s="17">
        <v>853.98557713256503</v>
      </c>
      <c r="D61" s="17">
        <v>77.757332362190894</v>
      </c>
      <c r="E61" s="17">
        <v>400.66390814058298</v>
      </c>
      <c r="H61" s="109"/>
      <c r="I61" s="17">
        <v>1.9614730164809211</v>
      </c>
      <c r="J61" s="17">
        <v>2.9314505359997383</v>
      </c>
      <c r="K61" s="17">
        <v>1.8907413527380081</v>
      </c>
      <c r="L61" s="17">
        <v>2.6027802228885379</v>
      </c>
    </row>
    <row r="62" spans="1:12" x14ac:dyDescent="0.25">
      <c r="A62" s="109"/>
      <c r="B62" s="17">
        <v>97.745732956556907</v>
      </c>
      <c r="C62" s="17">
        <v>886.34160786177995</v>
      </c>
      <c r="D62" s="17">
        <v>81.245273953743094</v>
      </c>
      <c r="E62" s="17">
        <v>378.28010820550099</v>
      </c>
      <c r="H62" s="109"/>
      <c r="I62" s="17">
        <v>1.9900978075628399</v>
      </c>
      <c r="J62" s="17">
        <v>2.9476011370292841</v>
      </c>
      <c r="K62" s="17">
        <v>1.9097981074292949</v>
      </c>
      <c r="L62" s="17">
        <v>2.5778135045924544</v>
      </c>
    </row>
    <row r="63" spans="1:12" x14ac:dyDescent="0.25">
      <c r="A63" s="109"/>
      <c r="B63" s="17">
        <v>93.170143926380206</v>
      </c>
      <c r="C63" s="17">
        <v>949.77843813516995</v>
      </c>
      <c r="D63" s="17">
        <v>75.929665682797093</v>
      </c>
      <c r="E63" s="17">
        <v>395.47278999040901</v>
      </c>
      <c r="H63" s="109"/>
      <c r="I63" s="17">
        <v>1.9692767663742432</v>
      </c>
      <c r="J63" s="17">
        <v>2.9776223060069942</v>
      </c>
      <c r="K63" s="17">
        <v>1.8804114876899005</v>
      </c>
      <c r="L63" s="17">
        <v>2.5971166077741734</v>
      </c>
    </row>
    <row r="64" spans="1:12" x14ac:dyDescent="0.25">
      <c r="A64" s="109"/>
      <c r="B64" s="17">
        <v>91.414674512547094</v>
      </c>
      <c r="C64" s="17">
        <v>878.07903064838501</v>
      </c>
      <c r="D64" s="17">
        <v>76.750900328971596</v>
      </c>
      <c r="E64" s="17">
        <v>301.69901478805099</v>
      </c>
      <c r="H64" s="109"/>
      <c r="I64" s="17">
        <v>1.9610159172685442</v>
      </c>
      <c r="J64" s="17">
        <v>2.9435336059173367</v>
      </c>
      <c r="K64" s="17">
        <v>1.8850834786848709</v>
      </c>
      <c r="L64" s="17">
        <v>2.4795738919687849</v>
      </c>
    </row>
    <row r="65" spans="1:12" x14ac:dyDescent="0.25">
      <c r="A65" s="109"/>
      <c r="B65" s="17">
        <v>92.847701236505301</v>
      </c>
      <c r="C65" s="17">
        <v>951.51920171653398</v>
      </c>
      <c r="D65" s="17">
        <v>79.278894102895805</v>
      </c>
      <c r="E65" s="17">
        <v>348.93677388814098</v>
      </c>
      <c r="H65" s="109"/>
      <c r="I65" s="17">
        <v>1.9677711557585185</v>
      </c>
      <c r="J65" s="17">
        <v>2.9784175568010638</v>
      </c>
      <c r="K65" s="17">
        <v>1.8991575833495733</v>
      </c>
      <c r="L65" s="17">
        <v>2.5427467414604501</v>
      </c>
    </row>
    <row r="66" spans="1:12" x14ac:dyDescent="0.25">
      <c r="A66" s="109"/>
      <c r="B66" s="17">
        <v>93.857567194540096</v>
      </c>
      <c r="C66" s="17">
        <v>1318.0073855456901</v>
      </c>
      <c r="D66" s="17">
        <v>76.413545442443194</v>
      </c>
      <c r="E66" s="17">
        <v>367.39579522851699</v>
      </c>
      <c r="H66" s="109"/>
      <c r="I66" s="17">
        <v>1.9724692930292598</v>
      </c>
      <c r="J66" s="17">
        <v>3.1199178438640245</v>
      </c>
      <c r="K66" s="17">
        <v>1.8831703505845645</v>
      </c>
      <c r="L66" s="17">
        <v>2.5651341815846442</v>
      </c>
    </row>
    <row r="67" spans="1:12" x14ac:dyDescent="0.25">
      <c r="A67" s="109"/>
      <c r="B67" s="17">
        <v>91.490885338899005</v>
      </c>
      <c r="C67" s="17">
        <v>840.75136274876797</v>
      </c>
      <c r="D67" s="17">
        <v>74.798642879376501</v>
      </c>
      <c r="E67" s="17">
        <v>358.07755875246897</v>
      </c>
      <c r="H67" s="109"/>
      <c r="I67" s="17">
        <v>1.9613778301955016</v>
      </c>
      <c r="J67" s="17">
        <v>2.9246675799221955</v>
      </c>
      <c r="K67" s="17">
        <v>1.8738937182475512</v>
      </c>
      <c r="L67" s="17">
        <v>2.5539771039904986</v>
      </c>
    </row>
    <row r="68" spans="1:12" x14ac:dyDescent="0.25">
      <c r="A68" s="109"/>
      <c r="B68" s="17">
        <v>95.853535450392997</v>
      </c>
      <c r="C68" s="17">
        <v>1013.68991551793</v>
      </c>
      <c r="D68" s="17">
        <v>83.746458605547303</v>
      </c>
      <c r="E68" s="17">
        <v>481.86465093444201</v>
      </c>
      <c r="H68" s="109"/>
      <c r="I68" s="17">
        <v>1.9816081359754807</v>
      </c>
      <c r="J68" s="17">
        <v>3.0059051260282463</v>
      </c>
      <c r="K68" s="17">
        <v>1.922966451045151</v>
      </c>
      <c r="L68" s="17">
        <v>2.6829250680999261</v>
      </c>
    </row>
    <row r="69" spans="1:12" x14ac:dyDescent="0.25">
      <c r="A69" s="109"/>
      <c r="B69" s="17">
        <v>86.764470211398802</v>
      </c>
      <c r="C69" s="17">
        <v>810.821204082245</v>
      </c>
      <c r="D69" s="17">
        <v>78.000356669100398</v>
      </c>
      <c r="E69" s="17">
        <v>384.87795118954199</v>
      </c>
      <c r="H69" s="109"/>
      <c r="I69" s="17">
        <v>1.9383419193003304</v>
      </c>
      <c r="J69" s="17">
        <v>2.9089250975635221</v>
      </c>
      <c r="K69" s="17">
        <v>1.8920965885759677</v>
      </c>
      <c r="L69" s="17">
        <v>2.5853230320325125</v>
      </c>
    </row>
    <row r="70" spans="1:12" x14ac:dyDescent="0.25">
      <c r="A70" s="109"/>
      <c r="B70" s="17">
        <v>97.192945708798106</v>
      </c>
      <c r="C70" s="17">
        <v>969.99079326587105</v>
      </c>
      <c r="D70" s="17">
        <v>75.027526080587094</v>
      </c>
      <c r="E70" s="17">
        <v>331.19839742504502</v>
      </c>
      <c r="H70" s="109"/>
      <c r="I70" s="17">
        <v>1.9876347448550817</v>
      </c>
      <c r="J70" s="17">
        <v>2.986767612149952</v>
      </c>
      <c r="K70" s="17">
        <v>1.8752206264813123</v>
      </c>
      <c r="L70" s="17">
        <v>2.5200882266903073</v>
      </c>
    </row>
    <row r="71" spans="1:12" x14ac:dyDescent="0.25">
      <c r="A71" s="109"/>
      <c r="B71" s="17">
        <v>103.950296514863</v>
      </c>
      <c r="C71" s="17">
        <v>1081.65101806757</v>
      </c>
      <c r="D71" s="17">
        <v>81.372174590234707</v>
      </c>
      <c r="E71" s="17">
        <v>382.40141953179898</v>
      </c>
      <c r="H71" s="109"/>
      <c r="I71" s="17">
        <v>2.0168257324802359</v>
      </c>
      <c r="J71" s="17">
        <v>3.0340871633818431</v>
      </c>
      <c r="K71" s="17">
        <v>1.9104759222377174</v>
      </c>
      <c r="L71" s="17">
        <v>2.5825194957737354</v>
      </c>
    </row>
    <row r="72" spans="1:12" x14ac:dyDescent="0.25">
      <c r="A72" s="109"/>
      <c r="B72" s="17">
        <v>87.469486806889293</v>
      </c>
      <c r="C72" s="17">
        <v>857.269594965328</v>
      </c>
      <c r="D72" s="17">
        <v>74.872673160982004</v>
      </c>
      <c r="E72" s="17">
        <v>340.38119418923901</v>
      </c>
      <c r="H72" s="109"/>
      <c r="I72" s="17">
        <v>1.9418565784793012</v>
      </c>
      <c r="J72" s="17">
        <v>2.933117420748844</v>
      </c>
      <c r="K72" s="17">
        <v>1.8743233389159262</v>
      </c>
      <c r="L72" s="17">
        <v>2.5319655576244933</v>
      </c>
    </row>
    <row r="73" spans="1:12" x14ac:dyDescent="0.25">
      <c r="A73" s="109"/>
      <c r="B73" s="17">
        <v>84.814371690771296</v>
      </c>
      <c r="C73" s="17">
        <v>820.49788004285199</v>
      </c>
      <c r="D73" s="17">
        <v>77.528101414268207</v>
      </c>
      <c r="E73" s="17">
        <v>369.76277412742701</v>
      </c>
      <c r="H73" s="109"/>
      <c r="I73" s="17">
        <v>1.9284694491571452</v>
      </c>
      <c r="J73" s="17">
        <v>2.9140774632844435</v>
      </c>
      <c r="K73" s="17">
        <v>1.8894591486618484</v>
      </c>
      <c r="L73" s="17">
        <v>2.567923186420717</v>
      </c>
    </row>
    <row r="74" spans="1:12" x14ac:dyDescent="0.25">
      <c r="A74" s="109"/>
      <c r="B74" s="17">
        <v>89.256631169386594</v>
      </c>
      <c r="C74" s="17">
        <v>858.37057561188396</v>
      </c>
      <c r="D74" s="17">
        <v>76.001266050077007</v>
      </c>
      <c r="E74" s="17">
        <v>343.24240074942003</v>
      </c>
      <c r="H74" s="109"/>
      <c r="I74" s="17">
        <v>1.9506404911516551</v>
      </c>
      <c r="J74" s="17">
        <v>2.933674821879126</v>
      </c>
      <c r="K74" s="17">
        <v>1.8808208269384565</v>
      </c>
      <c r="L74" s="17">
        <v>2.5356009309076946</v>
      </c>
    </row>
    <row r="75" spans="1:12" x14ac:dyDescent="0.25">
      <c r="A75" s="109"/>
      <c r="B75" s="17">
        <v>79.627028880582301</v>
      </c>
      <c r="C75" s="17">
        <v>667.63090124446705</v>
      </c>
      <c r="D75" s="17">
        <v>71.949838113713795</v>
      </c>
      <c r="E75" s="17">
        <v>322.24565526558303</v>
      </c>
      <c r="H75" s="109"/>
      <c r="I75" s="17">
        <v>1.9010605112198993</v>
      </c>
      <c r="J75" s="17">
        <v>2.8245364297588176</v>
      </c>
      <c r="K75" s="17">
        <v>1.857029821116267</v>
      </c>
      <c r="L75" s="17">
        <v>2.5081870706122436</v>
      </c>
    </row>
    <row r="76" spans="1:12" x14ac:dyDescent="0.25">
      <c r="A76" s="109"/>
      <c r="B76" s="17">
        <v>82.009594429306603</v>
      </c>
      <c r="C76" s="17">
        <v>665.73724822651502</v>
      </c>
      <c r="D76" s="17">
        <v>74.477758654971296</v>
      </c>
      <c r="E76" s="17">
        <v>331.68017011635902</v>
      </c>
      <c r="H76" s="109"/>
      <c r="I76" s="17">
        <v>1.913864664139262</v>
      </c>
      <c r="J76" s="17">
        <v>2.8233028565561198</v>
      </c>
      <c r="K76" s="17">
        <v>1.8720265984455642</v>
      </c>
      <c r="L76" s="17">
        <v>2.5207195074963398</v>
      </c>
    </row>
    <row r="77" spans="1:12" x14ac:dyDescent="0.25">
      <c r="A77" s="109"/>
      <c r="B77" s="17">
        <v>86.012822539546804</v>
      </c>
      <c r="C77" s="17">
        <v>744.18169895306198</v>
      </c>
      <c r="D77" s="17">
        <v>76.291447361075001</v>
      </c>
      <c r="E77" s="17">
        <v>401.39011903584299</v>
      </c>
      <c r="H77" s="109"/>
      <c r="I77" s="17">
        <v>1.9345631994187009</v>
      </c>
      <c r="J77" s="17">
        <v>2.8716789855707243</v>
      </c>
      <c r="K77" s="17">
        <v>1.8824758541792304</v>
      </c>
      <c r="L77" s="17">
        <v>2.6035666773168198</v>
      </c>
    </row>
    <row r="78" spans="1:12" x14ac:dyDescent="0.25">
      <c r="A78" s="109"/>
      <c r="B78" s="17">
        <v>87.733694078452501</v>
      </c>
      <c r="C78" s="17">
        <v>724.62482159282104</v>
      </c>
      <c r="D78" s="17">
        <v>80.561814809076196</v>
      </c>
      <c r="E78" s="17">
        <v>363.58030952769798</v>
      </c>
      <c r="H78" s="109"/>
      <c r="I78" s="17">
        <v>1.9431664159664712</v>
      </c>
      <c r="J78" s="17">
        <v>2.8601132064528141</v>
      </c>
      <c r="K78" s="17">
        <v>1.9061292409702142</v>
      </c>
      <c r="L78" s="17">
        <v>2.5606003550366623</v>
      </c>
    </row>
    <row r="79" spans="1:12" x14ac:dyDescent="0.25">
      <c r="A79" s="109"/>
      <c r="B79" s="17">
        <v>86.859561512104193</v>
      </c>
      <c r="C79" s="17">
        <v>741.94907857260603</v>
      </c>
      <c r="D79" s="17">
        <v>80.066446681478695</v>
      </c>
      <c r="E79" s="17">
        <v>414.84077524292502</v>
      </c>
      <c r="H79" s="109"/>
      <c r="I79" s="17">
        <v>1.9388176326090538</v>
      </c>
      <c r="J79" s="17">
        <v>2.8703740998156784</v>
      </c>
      <c r="K79" s="17">
        <v>1.9034505551105327</v>
      </c>
      <c r="L79" s="17">
        <v>2.6178814371882622</v>
      </c>
    </row>
    <row r="80" spans="1:12" x14ac:dyDescent="0.25">
      <c r="A80" s="109"/>
      <c r="B80" s="17">
        <v>90.102601192853598</v>
      </c>
      <c r="C80" s="17">
        <v>742.81606151144797</v>
      </c>
      <c r="D80" s="17">
        <v>76.841788623873995</v>
      </c>
      <c r="E80" s="17">
        <v>315.20656753863</v>
      </c>
      <c r="H80" s="109"/>
      <c r="I80" s="17">
        <v>1.9547373289079861</v>
      </c>
      <c r="J80" s="17">
        <v>2.8708812856848396</v>
      </c>
      <c r="K80" s="17">
        <v>1.8855974652531393</v>
      </c>
      <c r="L80" s="17">
        <v>2.4985952577263766</v>
      </c>
    </row>
    <row r="81" spans="1:12" x14ac:dyDescent="0.25">
      <c r="A81" s="109"/>
      <c r="B81" s="17">
        <v>87.842882442934197</v>
      </c>
      <c r="C81" s="17">
        <v>730.21497606662297</v>
      </c>
      <c r="D81" s="17">
        <v>76.685118944544996</v>
      </c>
      <c r="E81" s="17">
        <v>328.08753089323801</v>
      </c>
      <c r="H81" s="109"/>
      <c r="I81" s="17">
        <v>1.9437065781137806</v>
      </c>
      <c r="J81" s="17">
        <v>2.8634507357027235</v>
      </c>
      <c r="K81" s="17">
        <v>1.8847110955358031</v>
      </c>
      <c r="L81" s="17">
        <v>2.5159897251523859</v>
      </c>
    </row>
    <row r="82" spans="1:12" x14ac:dyDescent="0.25">
      <c r="A82" s="109"/>
      <c r="B82" s="17">
        <v>85.420992980621705</v>
      </c>
      <c r="C82" s="17">
        <v>650.71493302435897</v>
      </c>
      <c r="D82" s="17">
        <v>67.293508994547594</v>
      </c>
      <c r="E82" s="17">
        <v>321.36319327586102</v>
      </c>
      <c r="H82" s="109"/>
      <c r="I82" s="17">
        <v>1.9315646155981585</v>
      </c>
      <c r="J82" s="17">
        <v>2.8133907733170154</v>
      </c>
      <c r="K82" s="17">
        <v>1.8279731750144119</v>
      </c>
      <c r="L82" s="17">
        <v>2.5069961341804095</v>
      </c>
    </row>
    <row r="83" spans="1:12" x14ac:dyDescent="0.25">
      <c r="A83" s="109"/>
      <c r="B83" s="17">
        <v>75.046927288968504</v>
      </c>
      <c r="C83" s="17">
        <v>626.74937648445302</v>
      </c>
      <c r="D83" s="17">
        <v>69.306492991498303</v>
      </c>
      <c r="E83" s="17">
        <v>299.52154405897301</v>
      </c>
      <c r="H83" s="109"/>
      <c r="I83" s="17">
        <v>1.8753329152499876</v>
      </c>
      <c r="J83" s="17">
        <v>2.7970939105768098</v>
      </c>
      <c r="K83" s="17">
        <v>1.8407739234759424</v>
      </c>
      <c r="L83" s="17">
        <v>2.4764280658886846</v>
      </c>
    </row>
    <row r="84" spans="1:12" x14ac:dyDescent="0.25">
      <c r="A84" s="109"/>
      <c r="B84" s="17">
        <v>88.898387885603995</v>
      </c>
      <c r="C84" s="17">
        <v>789.22573713813699</v>
      </c>
      <c r="D84" s="17">
        <v>75.475115761060806</v>
      </c>
      <c r="E84" s="17">
        <v>416.412285654882</v>
      </c>
      <c r="H84" s="109"/>
      <c r="I84" s="17">
        <v>1.9488938853938969</v>
      </c>
      <c r="J84" s="17">
        <v>2.8972012394220421</v>
      </c>
      <c r="K84" s="17">
        <v>1.8778037878011489</v>
      </c>
      <c r="L84" s="17">
        <v>2.6195235342712833</v>
      </c>
    </row>
    <row r="85" spans="1:12" x14ac:dyDescent="0.25">
      <c r="A85" s="109"/>
      <c r="B85" s="17">
        <v>86.350749061361796</v>
      </c>
      <c r="C85" s="17">
        <v>679.75029775870701</v>
      </c>
      <c r="D85" s="17">
        <v>75.560857723198296</v>
      </c>
      <c r="E85" s="17">
        <v>334.63374191259999</v>
      </c>
      <c r="H85" s="109"/>
      <c r="I85" s="17">
        <v>1.9362661092665934</v>
      </c>
      <c r="J85" s="17">
        <v>2.8323494064985009</v>
      </c>
      <c r="K85" s="17">
        <v>1.8782968791378027</v>
      </c>
      <c r="L85" s="17">
        <v>2.5245697297753034</v>
      </c>
    </row>
    <row r="86" spans="1:12" x14ac:dyDescent="0.25">
      <c r="A86" s="109"/>
      <c r="B86" s="17">
        <v>89.326374382996903</v>
      </c>
      <c r="C86" s="17">
        <v>789.33583263908599</v>
      </c>
      <c r="D86" s="17">
        <v>80.297593867173703</v>
      </c>
      <c r="E86" s="17">
        <v>338.578698851615</v>
      </c>
      <c r="H86" s="109"/>
      <c r="I86" s="17">
        <v>1.9509797070167634</v>
      </c>
      <c r="J86" s="17">
        <v>2.8972618184574594</v>
      </c>
      <c r="K86" s="17">
        <v>1.9047025317560733</v>
      </c>
      <c r="L86" s="17">
        <v>2.5296596316754538</v>
      </c>
    </row>
    <row r="87" spans="1:12" x14ac:dyDescent="0.25">
      <c r="A87" s="109"/>
      <c r="B87" s="17">
        <v>84.701343627761005</v>
      </c>
      <c r="C87" s="17">
        <v>957.72130060827101</v>
      </c>
      <c r="D87" s="17">
        <v>79.119284594103206</v>
      </c>
      <c r="E87" s="17">
        <v>367.71818007144498</v>
      </c>
      <c r="H87" s="109"/>
      <c r="I87" s="17">
        <v>1.9278902996517695</v>
      </c>
      <c r="J87" s="17">
        <v>2.9812391466387123</v>
      </c>
      <c r="K87" s="17">
        <v>1.8982823516649827</v>
      </c>
      <c r="L87" s="17">
        <v>2.5655151020187894</v>
      </c>
    </row>
    <row r="88" spans="1:12" x14ac:dyDescent="0.25">
      <c r="A88" s="109"/>
      <c r="B88" s="17">
        <v>86.123213067328905</v>
      </c>
      <c r="C88" s="17">
        <v>705.22060385394002</v>
      </c>
      <c r="D88" s="17">
        <v>71.859210313141105</v>
      </c>
      <c r="E88" s="17">
        <v>342.46767074892</v>
      </c>
      <c r="H88" s="109"/>
      <c r="I88" s="17">
        <v>1.9351202240239604</v>
      </c>
      <c r="J88" s="17">
        <v>2.84832499223953</v>
      </c>
      <c r="K88" s="17">
        <v>1.8564824402756765</v>
      </c>
      <c r="L88" s="17">
        <v>2.5346195799801494</v>
      </c>
    </row>
    <row r="89" spans="1:12" x14ac:dyDescent="0.25">
      <c r="A89" s="109"/>
      <c r="B89" s="17">
        <v>98.174207390802593</v>
      </c>
      <c r="C89" s="17">
        <v>1023.92872080231</v>
      </c>
      <c r="D89" s="17">
        <v>77.981169973534506</v>
      </c>
      <c r="E89" s="17">
        <v>438.80084950197403</v>
      </c>
      <c r="H89" s="109"/>
      <c r="I89" s="17">
        <v>1.9919974036812866</v>
      </c>
      <c r="J89" s="17">
        <v>3.0102697249604287</v>
      </c>
      <c r="K89" s="17">
        <v>1.8919897467437123</v>
      </c>
      <c r="L89" s="17">
        <v>2.6422674596813027</v>
      </c>
    </row>
    <row r="90" spans="1:12" x14ac:dyDescent="0.25">
      <c r="A90" s="109"/>
      <c r="B90" s="17">
        <v>90.628424710208407</v>
      </c>
      <c r="C90" s="17">
        <v>646.28698135669799</v>
      </c>
      <c r="D90" s="17">
        <v>73.377661925572298</v>
      </c>
      <c r="E90" s="17">
        <v>301.51438899534003</v>
      </c>
      <c r="H90" s="109"/>
      <c r="I90" s="17">
        <v>1.9572644312164929</v>
      </c>
      <c r="J90" s="17">
        <v>2.8104254076913664</v>
      </c>
      <c r="K90" s="17">
        <v>1.8655638694668166</v>
      </c>
      <c r="L90" s="17">
        <v>2.4793080425529985</v>
      </c>
    </row>
    <row r="91" spans="1:12" x14ac:dyDescent="0.25">
      <c r="A91" s="109"/>
      <c r="B91" s="17">
        <v>95.256546873028</v>
      </c>
      <c r="C91" s="17">
        <v>804.17328365326603</v>
      </c>
      <c r="D91" s="17">
        <v>77.175625905915993</v>
      </c>
      <c r="E91" s="17">
        <v>338.11980027530302</v>
      </c>
      <c r="H91" s="109"/>
      <c r="I91" s="17">
        <v>1.9788948339342205</v>
      </c>
      <c r="J91" s="17">
        <v>2.9053496408202433</v>
      </c>
      <c r="K91" s="17">
        <v>1.8874801603618845</v>
      </c>
      <c r="L91" s="17">
        <v>2.5290706037693669</v>
      </c>
    </row>
    <row r="92" spans="1:12" x14ac:dyDescent="0.25">
      <c r="A92" s="109"/>
      <c r="B92" s="17">
        <v>97.422038594641506</v>
      </c>
      <c r="C92" s="17">
        <v>815.30865012683603</v>
      </c>
      <c r="D92" s="17">
        <v>80.189391747452305</v>
      </c>
      <c r="E92" s="17">
        <v>403.20286242781498</v>
      </c>
      <c r="H92" s="109"/>
      <c r="I92" s="17">
        <v>1.9886572131144251</v>
      </c>
      <c r="J92" s="17">
        <v>2.9113220500542205</v>
      </c>
      <c r="K92" s="17">
        <v>1.9041169192783332</v>
      </c>
      <c r="L92" s="17">
        <v>2.6055236066026284</v>
      </c>
    </row>
    <row r="93" spans="1:12" x14ac:dyDescent="0.25">
      <c r="A93" s="109"/>
      <c r="B93" s="17">
        <v>87.519525185835803</v>
      </c>
      <c r="C93" s="17">
        <v>896.68212613400601</v>
      </c>
      <c r="D93" s="17">
        <v>76.949407173649604</v>
      </c>
      <c r="E93" s="17">
        <v>338.31368462310297</v>
      </c>
      <c r="H93" s="109"/>
      <c r="I93" s="17">
        <v>1.942104952845265</v>
      </c>
      <c r="J93" s="17">
        <v>2.9526385129074462</v>
      </c>
      <c r="K93" s="17">
        <v>1.8862052783298828</v>
      </c>
      <c r="L93" s="17">
        <v>2.5293195651426954</v>
      </c>
    </row>
    <row r="94" spans="1:12" x14ac:dyDescent="0.25">
      <c r="A94" s="109"/>
      <c r="B94" s="17">
        <v>88.688283239203699</v>
      </c>
      <c r="C94" s="17">
        <v>841.59167439750001</v>
      </c>
      <c r="D94" s="17">
        <v>76.623503405514796</v>
      </c>
      <c r="E94" s="17">
        <v>323.41015989407799</v>
      </c>
      <c r="H94" s="109"/>
      <c r="I94" s="17">
        <v>1.9478662482345261</v>
      </c>
      <c r="J94" s="17">
        <v>2.9251014304918064</v>
      </c>
      <c r="K94" s="17">
        <v>1.8843620050589478</v>
      </c>
      <c r="L94" s="17">
        <v>2.5097536590973668</v>
      </c>
    </row>
    <row r="95" spans="1:12" x14ac:dyDescent="0.25">
      <c r="A95" s="109"/>
      <c r="B95" s="17">
        <v>89.543774713445501</v>
      </c>
      <c r="C95" s="17">
        <v>807.79852416186804</v>
      </c>
      <c r="D95" s="17">
        <v>76.8216253760868</v>
      </c>
      <c r="E95" s="17">
        <v>319.14654625633398</v>
      </c>
      <c r="H95" s="109"/>
      <c r="I95" s="17">
        <v>1.9520353980959697</v>
      </c>
      <c r="J95" s="17">
        <v>2.9073030553839292</v>
      </c>
      <c r="K95" s="17">
        <v>1.8854834916393357</v>
      </c>
      <c r="L95" s="17">
        <v>2.5039901489383696</v>
      </c>
    </row>
    <row r="96" spans="1:12" x14ac:dyDescent="0.25">
      <c r="A96" s="109"/>
      <c r="B96" s="17">
        <v>97.155380723111094</v>
      </c>
      <c r="C96" s="17">
        <v>899.46138006036995</v>
      </c>
      <c r="D96" s="17">
        <v>77.209836596996894</v>
      </c>
      <c r="E96" s="17">
        <v>383.302000372191</v>
      </c>
      <c r="H96" s="109"/>
      <c r="I96" s="17">
        <v>1.9874668579841286</v>
      </c>
      <c r="J96" s="17">
        <v>2.9539825208925272</v>
      </c>
      <c r="K96" s="17">
        <v>1.8876726333364877</v>
      </c>
      <c r="L96" s="17">
        <v>2.5835410857514494</v>
      </c>
    </row>
    <row r="97" spans="1:12" x14ac:dyDescent="0.25">
      <c r="A97" s="109"/>
      <c r="B97" s="17">
        <v>92.014666318523894</v>
      </c>
      <c r="C97" s="17">
        <v>961.75088388082804</v>
      </c>
      <c r="D97" s="17">
        <v>78.895116109321606</v>
      </c>
      <c r="E97" s="17">
        <v>383.36080719740801</v>
      </c>
      <c r="H97" s="109"/>
      <c r="I97" s="17">
        <v>1.9638570555363912</v>
      </c>
      <c r="J97" s="17">
        <v>2.9830625941100095</v>
      </c>
      <c r="K97" s="17">
        <v>1.8970501196552925</v>
      </c>
      <c r="L97" s="17">
        <v>2.5836077108165703</v>
      </c>
    </row>
    <row r="98" spans="1:12" x14ac:dyDescent="0.25">
      <c r="A98" s="109"/>
      <c r="B98" s="17">
        <v>97.339412015870096</v>
      </c>
      <c r="C98" s="17">
        <v>910.51160241733601</v>
      </c>
      <c r="D98" s="17">
        <v>71.6061128602785</v>
      </c>
      <c r="E98" s="17">
        <v>304.82993493768299</v>
      </c>
      <c r="H98" s="109"/>
      <c r="I98" s="17">
        <v>1.9882887185354483</v>
      </c>
      <c r="J98" s="17">
        <v>2.9592854842701164</v>
      </c>
      <c r="K98" s="17">
        <v>1.8549500986789151</v>
      </c>
      <c r="L98" s="17">
        <v>2.4840576133889831</v>
      </c>
    </row>
    <row r="99" spans="1:12" x14ac:dyDescent="0.25">
      <c r="A99" s="109"/>
      <c r="B99" s="17">
        <v>94.208119496247207</v>
      </c>
      <c r="C99" s="17">
        <v>798.603666672754</v>
      </c>
      <c r="D99" s="17">
        <v>71.504089714419905</v>
      </c>
      <c r="E99" s="17">
        <v>332.77090522613901</v>
      </c>
      <c r="H99" s="109"/>
      <c r="I99" s="17">
        <v>1.9740883348571387</v>
      </c>
      <c r="J99" s="17">
        <v>2.9023312998629374</v>
      </c>
      <c r="K99" s="17">
        <v>1.8543308822152136</v>
      </c>
      <c r="L99" s="17">
        <v>2.5221453481111586</v>
      </c>
    </row>
    <row r="100" spans="1:12" x14ac:dyDescent="0.25">
      <c r="A100" s="109"/>
      <c r="B100" s="17">
        <v>88.873322019293497</v>
      </c>
      <c r="C100" s="17">
        <v>740.83305737566604</v>
      </c>
      <c r="D100" s="17">
        <v>73.617154790909694</v>
      </c>
      <c r="E100" s="17">
        <v>324.94051472580998</v>
      </c>
      <c r="H100" s="109"/>
      <c r="I100" s="17">
        <v>1.9487714140794146</v>
      </c>
      <c r="J100" s="17">
        <v>2.8697203531494759</v>
      </c>
      <c r="K100" s="17">
        <v>1.8669790285074723</v>
      </c>
      <c r="L100" s="17">
        <v>2.5118038640839369</v>
      </c>
    </row>
    <row r="101" spans="1:12" x14ac:dyDescent="0.25">
      <c r="A101" s="109"/>
      <c r="B101" s="17">
        <v>88.200077154418906</v>
      </c>
      <c r="C101" s="17">
        <v>697.11810962545701</v>
      </c>
      <c r="D101" s="17">
        <v>78.035032984543193</v>
      </c>
      <c r="E101" s="17">
        <v>343.649664922471</v>
      </c>
      <c r="H101" s="109"/>
      <c r="I101" s="17">
        <v>1.9454689650379844</v>
      </c>
      <c r="J101" s="17">
        <v>2.8433063649173245</v>
      </c>
      <c r="K101" s="17">
        <v>1.8922896182819966</v>
      </c>
      <c r="L101" s="17">
        <v>2.5361159247840201</v>
      </c>
    </row>
    <row r="102" spans="1:12" x14ac:dyDescent="0.25">
      <c r="A102" s="104"/>
      <c r="B102" s="17">
        <v>81.903631648140404</v>
      </c>
      <c r="C102" s="17">
        <v>568.99588111384401</v>
      </c>
      <c r="D102" s="17">
        <v>70.061597137761893</v>
      </c>
      <c r="E102" s="17">
        <v>294.488082598115</v>
      </c>
      <c r="H102" s="104"/>
      <c r="I102" s="17">
        <v>1.9133031590226901</v>
      </c>
      <c r="J102" s="17">
        <v>2.755109122605961</v>
      </c>
      <c r="K102" s="17">
        <v>1.8454800333557919</v>
      </c>
      <c r="L102" s="17">
        <v>2.4690677243638652</v>
      </c>
    </row>
  </sheetData>
  <mergeCells count="8">
    <mergeCell ref="A3:A52"/>
    <mergeCell ref="A53:A102"/>
    <mergeCell ref="I1:J1"/>
    <mergeCell ref="K1:L1"/>
    <mergeCell ref="H3:H52"/>
    <mergeCell ref="H53:H102"/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37E-A617-461D-B414-B6D5EAB41540}">
  <dimension ref="A1:L102"/>
  <sheetViews>
    <sheetView topLeftCell="D1" workbookViewId="0">
      <selection activeCell="H1" sqref="H1"/>
    </sheetView>
  </sheetViews>
  <sheetFormatPr defaultRowHeight="15" x14ac:dyDescent="0.25"/>
  <cols>
    <col min="1" max="1" width="21.7109375" style="1" customWidth="1"/>
    <col min="2" max="2" width="21.85546875" style="1" customWidth="1"/>
    <col min="3" max="3" width="25" style="1" customWidth="1"/>
    <col min="4" max="4" width="24.42578125" style="1" customWidth="1"/>
    <col min="5" max="5" width="22.140625" style="1" customWidth="1"/>
    <col min="8" max="8" width="25.28515625" customWidth="1"/>
    <col min="9" max="9" width="21.5703125" customWidth="1"/>
    <col min="10" max="10" width="17" customWidth="1"/>
    <col min="11" max="11" width="19" customWidth="1"/>
    <col min="12" max="12" width="17.85546875" customWidth="1"/>
  </cols>
  <sheetData>
    <row r="1" spans="1:12" x14ac:dyDescent="0.25">
      <c r="A1" s="4" t="s">
        <v>161</v>
      </c>
      <c r="B1" s="115" t="s">
        <v>3</v>
      </c>
      <c r="C1" s="116"/>
      <c r="D1" s="117" t="s">
        <v>2</v>
      </c>
      <c r="E1" s="117"/>
      <c r="H1" s="4" t="s">
        <v>162</v>
      </c>
      <c r="I1" s="99" t="s">
        <v>3</v>
      </c>
      <c r="J1" s="100"/>
      <c r="K1" s="101" t="s">
        <v>2</v>
      </c>
      <c r="L1" s="102"/>
    </row>
    <row r="2" spans="1:12" x14ac:dyDescent="0.25">
      <c r="A2" s="8" t="s">
        <v>0</v>
      </c>
      <c r="B2" s="5" t="s">
        <v>1</v>
      </c>
      <c r="C2" s="8" t="s">
        <v>4</v>
      </c>
      <c r="D2" s="8" t="s">
        <v>1</v>
      </c>
      <c r="E2" s="8" t="s">
        <v>4</v>
      </c>
      <c r="H2" s="21" t="s">
        <v>0</v>
      </c>
      <c r="I2" s="5" t="s">
        <v>1</v>
      </c>
      <c r="J2" s="21" t="s">
        <v>4</v>
      </c>
      <c r="K2" s="21" t="s">
        <v>1</v>
      </c>
      <c r="L2" s="21" t="s">
        <v>4</v>
      </c>
    </row>
    <row r="3" spans="1:12" x14ac:dyDescent="0.25">
      <c r="A3" s="108">
        <v>5.5</v>
      </c>
      <c r="B3" s="17">
        <v>27.736342560817501</v>
      </c>
      <c r="C3" s="17">
        <v>269.341307592997</v>
      </c>
      <c r="D3" s="17">
        <v>16.960602250024699</v>
      </c>
      <c r="E3" s="17">
        <v>136.037039673328</v>
      </c>
      <c r="H3" s="108">
        <v>5.5</v>
      </c>
      <c r="I3" s="17">
        <v>1.443049192484295</v>
      </c>
      <c r="J3" s="17">
        <v>2.4303029641949077</v>
      </c>
      <c r="K3" s="17">
        <v>1.2294412694548147</v>
      </c>
      <c r="L3" s="17">
        <v>2.1336571726025926</v>
      </c>
    </row>
    <row r="4" spans="1:12" x14ac:dyDescent="0.25">
      <c r="A4" s="109"/>
      <c r="B4" s="17">
        <v>29.036907804460501</v>
      </c>
      <c r="C4" s="17">
        <v>253.46237681441099</v>
      </c>
      <c r="D4" s="17">
        <v>21.3921570507631</v>
      </c>
      <c r="E4" s="17">
        <v>152.406055866922</v>
      </c>
      <c r="H4" s="109"/>
      <c r="I4" s="17">
        <v>1.4629503656450509</v>
      </c>
      <c r="J4" s="17">
        <v>2.4039135030992211</v>
      </c>
      <c r="K4" s="17">
        <v>1.3302545783074671</v>
      </c>
      <c r="L4" s="17">
        <v>2.1830022240727054</v>
      </c>
    </row>
    <row r="5" spans="1:12" x14ac:dyDescent="0.25">
      <c r="A5" s="109"/>
      <c r="B5" s="17">
        <v>28.480741872671</v>
      </c>
      <c r="C5" s="17">
        <v>251.60147045609699</v>
      </c>
      <c r="D5" s="17">
        <v>19.430911972257</v>
      </c>
      <c r="E5" s="17">
        <v>140.64499692420301</v>
      </c>
      <c r="H5" s="109"/>
      <c r="I5" s="17">
        <v>1.4545512977109916</v>
      </c>
      <c r="J5" s="17">
        <v>2.4007131749652131</v>
      </c>
      <c r="K5" s="17">
        <v>1.2884931842963474</v>
      </c>
      <c r="L5" s="17">
        <v>2.1481242878922138</v>
      </c>
    </row>
    <row r="6" spans="1:12" x14ac:dyDescent="0.25">
      <c r="A6" s="109"/>
      <c r="B6" s="17">
        <v>28.189493154426501</v>
      </c>
      <c r="C6" s="17">
        <v>288.44008197744699</v>
      </c>
      <c r="D6" s="17">
        <v>29.815773091068198</v>
      </c>
      <c r="E6" s="17">
        <v>192.70089939814201</v>
      </c>
      <c r="H6" s="109"/>
      <c r="I6" s="17">
        <v>1.450087267350332</v>
      </c>
      <c r="J6" s="17">
        <v>2.460055610319575</v>
      </c>
      <c r="K6" s="17">
        <v>1.4744460746186046</v>
      </c>
      <c r="L6" s="17">
        <v>2.2848837416546153</v>
      </c>
    </row>
    <row r="7" spans="1:12" x14ac:dyDescent="0.25">
      <c r="A7" s="109"/>
      <c r="B7" s="17">
        <v>24.273015897390501</v>
      </c>
      <c r="C7" s="17">
        <v>239.922995782371</v>
      </c>
      <c r="D7" s="17">
        <v>16.460178103238199</v>
      </c>
      <c r="E7" s="17">
        <v>119.885927944808</v>
      </c>
      <c r="H7" s="109"/>
      <c r="I7" s="17">
        <v>1.3851237403295213</v>
      </c>
      <c r="J7" s="17">
        <v>2.380071875574203</v>
      </c>
      <c r="K7" s="17">
        <v>1.2164345300764388</v>
      </c>
      <c r="L7" s="17">
        <v>2.0787682091657382</v>
      </c>
    </row>
    <row r="8" spans="1:12" x14ac:dyDescent="0.25">
      <c r="A8" s="109"/>
      <c r="B8" s="17">
        <v>28.646858625450999</v>
      </c>
      <c r="C8" s="17">
        <v>237.81541197326399</v>
      </c>
      <c r="D8" s="17">
        <v>20.010417234241199</v>
      </c>
      <c r="E8" s="17">
        <v>152.45235528551501</v>
      </c>
      <c r="H8" s="109"/>
      <c r="I8" s="17">
        <v>1.4570770047874542</v>
      </c>
      <c r="J8" s="17">
        <v>2.3762399962795335</v>
      </c>
      <c r="K8" s="17">
        <v>1.3012561441404336</v>
      </c>
      <c r="L8" s="17">
        <v>2.1831341383084903</v>
      </c>
    </row>
    <row r="9" spans="1:12" x14ac:dyDescent="0.25">
      <c r="A9" s="109"/>
      <c r="B9" s="17">
        <v>24.6049134529467</v>
      </c>
      <c r="C9" s="17">
        <v>237.289824386916</v>
      </c>
      <c r="D9" s="17">
        <v>14.7945946647526</v>
      </c>
      <c r="E9" s="17">
        <v>122.797394809648</v>
      </c>
      <c r="H9" s="109"/>
      <c r="I9" s="17">
        <v>1.3910218417548272</v>
      </c>
      <c r="J9" s="17">
        <v>2.3752791149246093</v>
      </c>
      <c r="K9" s="17">
        <v>1.1701030710665941</v>
      </c>
      <c r="L9" s="17">
        <v>2.0891891531911764</v>
      </c>
    </row>
    <row r="10" spans="1:12" x14ac:dyDescent="0.25">
      <c r="A10" s="109"/>
      <c r="B10" s="17">
        <v>22.872953198341701</v>
      </c>
      <c r="C10" s="17">
        <v>235.167675184167</v>
      </c>
      <c r="D10" s="17">
        <v>22.707880123387099</v>
      </c>
      <c r="E10" s="17">
        <v>156.29236032935199</v>
      </c>
      <c r="H10" s="109"/>
      <c r="I10" s="17">
        <v>1.3593222413423274</v>
      </c>
      <c r="J10" s="17">
        <v>2.3713776258482921</v>
      </c>
      <c r="K10" s="17">
        <v>1.3561765928860814</v>
      </c>
      <c r="L10" s="17">
        <v>2.1939377499456465</v>
      </c>
    </row>
    <row r="11" spans="1:12" x14ac:dyDescent="0.25">
      <c r="A11" s="109"/>
      <c r="B11" s="17">
        <v>22.7209985759579</v>
      </c>
      <c r="C11" s="17">
        <v>223.526905129856</v>
      </c>
      <c r="D11" s="17">
        <v>19.280430701394501</v>
      </c>
      <c r="E11" s="17">
        <v>137.03628414108701</v>
      </c>
      <c r="H11" s="109"/>
      <c r="I11" s="17">
        <v>1.3564274144728818</v>
      </c>
      <c r="J11" s="17">
        <v>2.3493298050794875</v>
      </c>
      <c r="K11" s="17">
        <v>1.2851167312861955</v>
      </c>
      <c r="L11" s="17">
        <v>2.136835573841716</v>
      </c>
    </row>
    <row r="12" spans="1:12" x14ac:dyDescent="0.25">
      <c r="A12" s="109"/>
      <c r="B12" s="17">
        <v>26.8047927525825</v>
      </c>
      <c r="C12" s="17">
        <v>246.04151723115001</v>
      </c>
      <c r="D12" s="17">
        <v>21.5889439823912</v>
      </c>
      <c r="E12" s="17">
        <v>165.04875248163199</v>
      </c>
      <c r="H12" s="109"/>
      <c r="I12" s="17">
        <v>1.4282124537266767</v>
      </c>
      <c r="J12" s="17">
        <v>2.3910083964653688</v>
      </c>
      <c r="K12" s="17">
        <v>1.3342313994515622</v>
      </c>
      <c r="L12" s="17">
        <v>2.2176122460708085</v>
      </c>
    </row>
    <row r="13" spans="1:12" x14ac:dyDescent="0.25">
      <c r="A13" s="109"/>
      <c r="B13" s="17">
        <v>26.102079738522502</v>
      </c>
      <c r="C13" s="17">
        <v>294.67319236241298</v>
      </c>
      <c r="D13" s="17">
        <v>18.124661855525598</v>
      </c>
      <c r="E13" s="17">
        <v>144.725970853424</v>
      </c>
      <c r="H13" s="109"/>
      <c r="I13" s="17">
        <v>1.4166751120501671</v>
      </c>
      <c r="J13" s="17">
        <v>2.4693406280839261</v>
      </c>
      <c r="K13" s="17">
        <v>1.2582699128623851</v>
      </c>
      <c r="L13" s="17">
        <v>2.1605464715908576</v>
      </c>
    </row>
    <row r="14" spans="1:12" x14ac:dyDescent="0.25">
      <c r="A14" s="109"/>
      <c r="B14" s="17">
        <v>28.382478679978</v>
      </c>
      <c r="C14" s="17">
        <v>223.55106023590301</v>
      </c>
      <c r="D14" s="17">
        <v>16.748680595429001</v>
      </c>
      <c r="E14" s="17">
        <v>116.712281677338</v>
      </c>
      <c r="H14" s="109"/>
      <c r="I14" s="17">
        <v>1.4530503202980016</v>
      </c>
      <c r="J14" s="17">
        <v>2.349376733937937</v>
      </c>
      <c r="K14" s="17">
        <v>1.2239806004657661</v>
      </c>
      <c r="L14" s="17">
        <v>2.0671165594219278</v>
      </c>
    </row>
    <row r="15" spans="1:12" x14ac:dyDescent="0.25">
      <c r="A15" s="109"/>
      <c r="B15" s="17">
        <v>27.964600730771501</v>
      </c>
      <c r="C15" s="17">
        <v>252.91644122433399</v>
      </c>
      <c r="D15" s="17">
        <v>17.318373867397401</v>
      </c>
      <c r="E15" s="17">
        <v>129.676913901397</v>
      </c>
      <c r="H15" s="109"/>
      <c r="I15" s="17">
        <v>1.4466086229969828</v>
      </c>
      <c r="J15" s="17">
        <v>2.4029770622464008</v>
      </c>
      <c r="K15" s="17">
        <v>1.2385071109162653</v>
      </c>
      <c r="L15" s="17">
        <v>2.1128626664645953</v>
      </c>
    </row>
    <row r="16" spans="1:12" x14ac:dyDescent="0.25">
      <c r="A16" s="109"/>
      <c r="B16" s="17">
        <v>31.200737802690298</v>
      </c>
      <c r="C16" s="17">
        <v>294.24785996985901</v>
      </c>
      <c r="D16" s="17">
        <v>20.3997111221802</v>
      </c>
      <c r="E16" s="17">
        <v>148.68249680793201</v>
      </c>
      <c r="H16" s="109"/>
      <c r="I16" s="17">
        <v>1.4941648638853844</v>
      </c>
      <c r="J16" s="17">
        <v>2.4687133129541774</v>
      </c>
      <c r="K16" s="17">
        <v>1.3096240174782823</v>
      </c>
      <c r="L16" s="17">
        <v>2.1722598455418112</v>
      </c>
    </row>
    <row r="17" spans="1:12" x14ac:dyDescent="0.25">
      <c r="A17" s="109"/>
      <c r="B17" s="17">
        <v>25.677857553512801</v>
      </c>
      <c r="C17" s="17">
        <v>242.92428547301299</v>
      </c>
      <c r="D17" s="17">
        <v>15.701091902885899</v>
      </c>
      <c r="E17" s="17">
        <v>139.23614889063001</v>
      </c>
      <c r="H17" s="109"/>
      <c r="I17" s="17">
        <v>1.409558785304039</v>
      </c>
      <c r="J17" s="17">
        <v>2.3854709339887497</v>
      </c>
      <c r="K17" s="17">
        <v>1.195929855651833</v>
      </c>
      <c r="L17" s="17">
        <v>2.1437520026998813</v>
      </c>
    </row>
    <row r="18" spans="1:12" x14ac:dyDescent="0.25">
      <c r="A18" s="109"/>
      <c r="B18" s="17">
        <v>29.842760687624001</v>
      </c>
      <c r="C18" s="17">
        <v>294.57634860983001</v>
      </c>
      <c r="D18" s="17">
        <v>20.4239141844666</v>
      </c>
      <c r="E18" s="17">
        <v>167.871117570449</v>
      </c>
      <c r="H18" s="109"/>
      <c r="I18" s="17">
        <v>1.4748389962786299</v>
      </c>
      <c r="J18" s="17">
        <v>2.4691978746159715</v>
      </c>
      <c r="K18" s="17">
        <v>1.3101389770169678</v>
      </c>
      <c r="L18" s="17">
        <v>2.224975981672435</v>
      </c>
    </row>
    <row r="19" spans="1:12" x14ac:dyDescent="0.25">
      <c r="A19" s="109"/>
      <c r="B19" s="17">
        <v>27.7745123821745</v>
      </c>
      <c r="C19" s="17">
        <v>242.09230094834601</v>
      </c>
      <c r="D19" s="17">
        <v>16.378813194758202</v>
      </c>
      <c r="E19" s="17">
        <v>116.599572974903</v>
      </c>
      <c r="H19" s="109"/>
      <c r="I19" s="17">
        <v>1.4436464430732174</v>
      </c>
      <c r="J19" s="17">
        <v>2.3839809781702899</v>
      </c>
      <c r="K19" s="17">
        <v>1.2142824296807566</v>
      </c>
      <c r="L19" s="17">
        <v>2.066696959899986</v>
      </c>
    </row>
    <row r="20" spans="1:12" x14ac:dyDescent="0.25">
      <c r="A20" s="109"/>
      <c r="B20" s="17">
        <v>27.423775658792401</v>
      </c>
      <c r="C20" s="17">
        <v>273.16710887938501</v>
      </c>
      <c r="D20" s="17">
        <v>21.502103004031198</v>
      </c>
      <c r="E20" s="17">
        <v>156.983588473651</v>
      </c>
      <c r="H20" s="109"/>
      <c r="I20" s="17">
        <v>1.4381272474956188</v>
      </c>
      <c r="J20" s="17">
        <v>2.4364284062389161</v>
      </c>
      <c r="K20" s="17">
        <v>1.3324809379798439</v>
      </c>
      <c r="L20" s="17">
        <v>2.195854252359033</v>
      </c>
    </row>
    <row r="21" spans="1:12" x14ac:dyDescent="0.25">
      <c r="A21" s="109"/>
      <c r="B21" s="17">
        <v>26.7519908546655</v>
      </c>
      <c r="C21" s="17">
        <v>251.15745467725799</v>
      </c>
      <c r="D21" s="17">
        <v>20.356583001790501</v>
      </c>
      <c r="E21" s="17">
        <v>156.615753335432</v>
      </c>
      <c r="H21" s="109"/>
      <c r="I21" s="17">
        <v>1.4273561072926773</v>
      </c>
      <c r="J21" s="17">
        <v>2.3999460731073543</v>
      </c>
      <c r="K21" s="17">
        <v>1.3087048803440573</v>
      </c>
      <c r="L21" s="17">
        <v>2.19483544381742</v>
      </c>
    </row>
    <row r="22" spans="1:12" x14ac:dyDescent="0.25">
      <c r="A22" s="109"/>
      <c r="B22" s="17">
        <v>30.591730309663301</v>
      </c>
      <c r="C22" s="17">
        <v>269.67954088852298</v>
      </c>
      <c r="D22" s="17">
        <v>17.567286467287801</v>
      </c>
      <c r="E22" s="17">
        <v>131.71285901068001</v>
      </c>
      <c r="H22" s="109"/>
      <c r="I22" s="17">
        <v>1.4856040419629868</v>
      </c>
      <c r="J22" s="17">
        <v>2.4308480001560824</v>
      </c>
      <c r="K22" s="17">
        <v>1.2447046833339344</v>
      </c>
      <c r="L22" s="17">
        <v>2.1196281768202692</v>
      </c>
    </row>
    <row r="23" spans="1:12" x14ac:dyDescent="0.25">
      <c r="A23" s="109"/>
      <c r="B23" s="17">
        <v>30.364399373419101</v>
      </c>
      <c r="C23" s="17">
        <v>279.27622847482502</v>
      </c>
      <c r="D23" s="17">
        <v>17.599367861066</v>
      </c>
      <c r="E23" s="17">
        <v>125.80291582447499</v>
      </c>
      <c r="H23" s="109"/>
      <c r="I23" s="17">
        <v>1.4823646949303548</v>
      </c>
      <c r="J23" s="17">
        <v>2.4460339708547054</v>
      </c>
      <c r="K23" s="17">
        <v>1.2454970689856739</v>
      </c>
      <c r="L23" s="17">
        <v>2.0996907071808266</v>
      </c>
    </row>
    <row r="24" spans="1:12" x14ac:dyDescent="0.25">
      <c r="A24" s="109"/>
      <c r="B24" s="17">
        <v>28.613275270703902</v>
      </c>
      <c r="C24" s="17">
        <v>265.79938399386401</v>
      </c>
      <c r="D24" s="17">
        <v>16.9697346436826</v>
      </c>
      <c r="E24" s="17">
        <v>158.20487684730699</v>
      </c>
      <c r="H24" s="109"/>
      <c r="I24" s="17">
        <v>1.4565675729600931</v>
      </c>
      <c r="J24" s="17">
        <v>2.4245539701041712</v>
      </c>
      <c r="K24" s="17">
        <v>1.2296750512931969</v>
      </c>
      <c r="L24" s="17">
        <v>2.1992198669949667</v>
      </c>
    </row>
    <row r="25" spans="1:12" x14ac:dyDescent="0.25">
      <c r="A25" s="109"/>
      <c r="B25" s="17">
        <v>26.357261410429601</v>
      </c>
      <c r="C25" s="17">
        <v>238.205872397571</v>
      </c>
      <c r="D25" s="17">
        <v>17.002021239894301</v>
      </c>
      <c r="E25" s="17">
        <v>164.06605390239201</v>
      </c>
      <c r="H25" s="109"/>
      <c r="I25" s="17">
        <v>1.4209002839141944</v>
      </c>
      <c r="J25" s="17">
        <v>2.3769524637732236</v>
      </c>
      <c r="K25" s="17">
        <v>1.2305005543872376</v>
      </c>
      <c r="L25" s="17">
        <v>2.2150187326196518</v>
      </c>
    </row>
    <row r="26" spans="1:12" x14ac:dyDescent="0.25">
      <c r="A26" s="109"/>
      <c r="B26" s="17">
        <v>27.742642328557299</v>
      </c>
      <c r="C26" s="17">
        <v>251.71151094962801</v>
      </c>
      <c r="D26" s="17">
        <v>19.891764033118701</v>
      </c>
      <c r="E26" s="17">
        <v>144.99538071201999</v>
      </c>
      <c r="H26" s="109"/>
      <c r="I26" s="17">
        <v>1.4431478227812942</v>
      </c>
      <c r="J26" s="17">
        <v>2.4009030766035711</v>
      </c>
      <c r="K26" s="17">
        <v>1.2986732987543212</v>
      </c>
      <c r="L26" s="17">
        <v>2.1613541666264537</v>
      </c>
    </row>
    <row r="27" spans="1:12" x14ac:dyDescent="0.25">
      <c r="A27" s="109"/>
      <c r="B27" s="17">
        <v>25.920193508867399</v>
      </c>
      <c r="C27" s="17">
        <v>287.83072276248402</v>
      </c>
      <c r="D27" s="17">
        <v>17.519922686933299</v>
      </c>
      <c r="E27" s="17">
        <v>141.54858981349</v>
      </c>
      <c r="H27" s="109"/>
      <c r="I27" s="17">
        <v>1.4136382394639726</v>
      </c>
      <c r="J27" s="17">
        <v>2.4591371482319127</v>
      </c>
      <c r="K27" s="17">
        <v>1.2435321853530477</v>
      </c>
      <c r="L27" s="17">
        <v>2.1509055470372545</v>
      </c>
    </row>
    <row r="28" spans="1:12" x14ac:dyDescent="0.25">
      <c r="A28" s="109"/>
      <c r="B28" s="17">
        <v>27.873547913693798</v>
      </c>
      <c r="C28" s="17">
        <v>225.900817264457</v>
      </c>
      <c r="D28" s="17">
        <v>21.757579536715301</v>
      </c>
      <c r="E28" s="17">
        <v>148.67564793266399</v>
      </c>
      <c r="H28" s="109"/>
      <c r="I28" s="17">
        <v>1.4451922518590399</v>
      </c>
      <c r="J28" s="17">
        <v>2.3539178021147054</v>
      </c>
      <c r="K28" s="17">
        <v>1.3376105797983364</v>
      </c>
      <c r="L28" s="17">
        <v>2.1722398398430314</v>
      </c>
    </row>
    <row r="29" spans="1:12" x14ac:dyDescent="0.25">
      <c r="A29" s="109"/>
      <c r="B29" s="17">
        <v>26.821673712507199</v>
      </c>
      <c r="C29" s="17">
        <v>213.557392933009</v>
      </c>
      <c r="D29" s="17">
        <v>18.135943611088599</v>
      </c>
      <c r="E29" s="17">
        <v>140.09287584473199</v>
      </c>
      <c r="H29" s="109"/>
      <c r="I29" s="17">
        <v>1.4284858749856162</v>
      </c>
      <c r="J29" s="17">
        <v>2.3295146104359219</v>
      </c>
      <c r="K29" s="17">
        <v>1.2585401567969383</v>
      </c>
      <c r="L29" s="17">
        <v>2.146416050632034</v>
      </c>
    </row>
    <row r="30" spans="1:12" x14ac:dyDescent="0.25">
      <c r="A30" s="109"/>
      <c r="B30" s="17">
        <v>24.0426807261051</v>
      </c>
      <c r="C30" s="17">
        <v>262.81053446116698</v>
      </c>
      <c r="D30" s="17">
        <v>13.040212662558901</v>
      </c>
      <c r="E30" s="17">
        <v>127.86397779009</v>
      </c>
      <c r="H30" s="109"/>
      <c r="I30" s="17">
        <v>1.3809828892727902</v>
      </c>
      <c r="J30" s="17">
        <v>2.4196427694366793</v>
      </c>
      <c r="K30" s="17">
        <v>1.1152846740203444</v>
      </c>
      <c r="L30" s="17">
        <v>2.106748211011459</v>
      </c>
    </row>
    <row r="31" spans="1:12" x14ac:dyDescent="0.25">
      <c r="A31" s="109"/>
      <c r="B31" s="17">
        <v>21.862173501445199</v>
      </c>
      <c r="C31" s="17">
        <v>213.32904405514799</v>
      </c>
      <c r="D31" s="17">
        <v>18.309851564218398</v>
      </c>
      <c r="E31" s="17">
        <v>134.786896281541</v>
      </c>
      <c r="H31" s="109"/>
      <c r="I31" s="17">
        <v>1.3396933366054513</v>
      </c>
      <c r="J31" s="17">
        <v>2.3290499872552828</v>
      </c>
      <c r="K31" s="17">
        <v>1.2626848235424299</v>
      </c>
      <c r="L31" s="17">
        <v>2.1296476729913043</v>
      </c>
    </row>
    <row r="32" spans="1:12" x14ac:dyDescent="0.25">
      <c r="A32" s="109"/>
      <c r="B32" s="17">
        <v>21.944107224146101</v>
      </c>
      <c r="C32" s="17">
        <v>243.98021764191199</v>
      </c>
      <c r="D32" s="17">
        <v>17.597583543682401</v>
      </c>
      <c r="E32" s="17">
        <v>122.41767916781301</v>
      </c>
      <c r="H32" s="109"/>
      <c r="I32" s="17">
        <v>1.341317916668165</v>
      </c>
      <c r="J32" s="17">
        <v>2.3873546143827902</v>
      </c>
      <c r="K32" s="17">
        <v>1.2454530356723672</v>
      </c>
      <c r="L32" s="17">
        <v>2.0878441417522353</v>
      </c>
    </row>
    <row r="33" spans="1:12" x14ac:dyDescent="0.25">
      <c r="A33" s="109"/>
      <c r="B33" s="17">
        <v>24.7359573461117</v>
      </c>
      <c r="C33" s="17">
        <v>207.07937009179099</v>
      </c>
      <c r="D33" s="17">
        <v>17.5379986375359</v>
      </c>
      <c r="E33" s="17">
        <v>129.38097872916001</v>
      </c>
      <c r="H33" s="109"/>
      <c r="I33" s="17">
        <v>1.3933287233554572</v>
      </c>
      <c r="J33" s="17">
        <v>2.3161368352451315</v>
      </c>
      <c r="K33" s="17">
        <v>1.2439800320023036</v>
      </c>
      <c r="L33" s="17">
        <v>2.1118704321272843</v>
      </c>
    </row>
    <row r="34" spans="1:12" x14ac:dyDescent="0.25">
      <c r="A34" s="109"/>
      <c r="B34" s="17">
        <v>28.2096825325069</v>
      </c>
      <c r="C34" s="17">
        <v>273.2742753165</v>
      </c>
      <c r="D34" s="17">
        <v>22.753808442368499</v>
      </c>
      <c r="E34" s="17">
        <v>140.54150046529799</v>
      </c>
      <c r="H34" s="109"/>
      <c r="I34" s="17">
        <v>1.4503981986985692</v>
      </c>
      <c r="J34" s="17">
        <v>2.4365987512904699</v>
      </c>
      <c r="K34" s="17">
        <v>1.357054097568023</v>
      </c>
      <c r="L34" s="17">
        <v>2.1478045858905452</v>
      </c>
    </row>
    <row r="35" spans="1:12" x14ac:dyDescent="0.25">
      <c r="A35" s="109"/>
      <c r="B35" s="17">
        <v>30.427547347906501</v>
      </c>
      <c r="C35" s="17">
        <v>267.06292571437803</v>
      </c>
      <c r="D35" s="17">
        <v>16.679735296782699</v>
      </c>
      <c r="E35" s="17">
        <v>132.075836180522</v>
      </c>
      <c r="H35" s="109"/>
      <c r="I35" s="17">
        <v>1.4832669468964872</v>
      </c>
      <c r="J35" s="17">
        <v>2.4266136024533678</v>
      </c>
      <c r="K35" s="17">
        <v>1.2221891542118639</v>
      </c>
      <c r="L35" s="17">
        <v>2.1208233689136771</v>
      </c>
    </row>
    <row r="36" spans="1:12" x14ac:dyDescent="0.25">
      <c r="A36" s="109"/>
      <c r="B36" s="17">
        <v>27.379125987300402</v>
      </c>
      <c r="C36" s="17">
        <v>229.487038781721</v>
      </c>
      <c r="D36" s="17">
        <v>22.344391645736199</v>
      </c>
      <c r="E36" s="17">
        <v>165.270152288015</v>
      </c>
      <c r="H36" s="109"/>
      <c r="I36" s="17">
        <v>1.4374195802131993</v>
      </c>
      <c r="J36" s="17">
        <v>2.3607581620103857</v>
      </c>
      <c r="K36" s="17">
        <v>1.3491685349419391</v>
      </c>
      <c r="L36" s="17">
        <v>2.2181944272733802</v>
      </c>
    </row>
    <row r="37" spans="1:12" x14ac:dyDescent="0.25">
      <c r="A37" s="109"/>
      <c r="B37" s="17">
        <v>22.543531429241401</v>
      </c>
      <c r="C37" s="17">
        <v>218.889137341224</v>
      </c>
      <c r="D37" s="17">
        <v>19.432760558510601</v>
      </c>
      <c r="E37" s="17">
        <v>136.60919316757901</v>
      </c>
      <c r="H37" s="109"/>
      <c r="I37" s="17">
        <v>1.3530219489816717</v>
      </c>
      <c r="J37" s="17">
        <v>2.3402242096729036</v>
      </c>
      <c r="K37" s="17">
        <v>1.2885344995276462</v>
      </c>
      <c r="L37" s="17">
        <v>2.1354799263411794</v>
      </c>
    </row>
    <row r="38" spans="1:12" x14ac:dyDescent="0.25">
      <c r="A38" s="109"/>
      <c r="B38" s="17">
        <v>27.275569736112399</v>
      </c>
      <c r="C38" s="17">
        <v>252.36142651973501</v>
      </c>
      <c r="D38" s="17">
        <v>16.775221214138099</v>
      </c>
      <c r="E38" s="17">
        <v>135.00713737623599</v>
      </c>
      <c r="H38" s="109"/>
      <c r="I38" s="17">
        <v>1.4357738309621404</v>
      </c>
      <c r="J38" s="17">
        <v>2.4020229736709338</v>
      </c>
      <c r="K38" s="17">
        <v>1.2246682559018967</v>
      </c>
      <c r="L38" s="17">
        <v>2.1303567288000216</v>
      </c>
    </row>
    <row r="39" spans="1:12" x14ac:dyDescent="0.25">
      <c r="A39" s="109"/>
      <c r="B39" s="17">
        <v>26.447154826228299</v>
      </c>
      <c r="C39" s="17">
        <v>301.32368282727498</v>
      </c>
      <c r="D39" s="17">
        <v>25.078460349270099</v>
      </c>
      <c r="E39" s="17">
        <v>167.25035423097299</v>
      </c>
      <c r="H39" s="109"/>
      <c r="I39" s="17">
        <v>1.422378957666792</v>
      </c>
      <c r="J39" s="17">
        <v>2.4790332668110882</v>
      </c>
      <c r="K39" s="17">
        <v>1.3993008701833467</v>
      </c>
      <c r="L39" s="17">
        <v>2.2233670462628443</v>
      </c>
    </row>
    <row r="40" spans="1:12" x14ac:dyDescent="0.25">
      <c r="A40" s="109"/>
      <c r="B40" s="17">
        <v>24.0442064752589</v>
      </c>
      <c r="C40" s="17">
        <v>241.774749424269</v>
      </c>
      <c r="D40" s="17">
        <v>16.564402654126599</v>
      </c>
      <c r="E40" s="17">
        <v>126.402676941058</v>
      </c>
      <c r="H40" s="109"/>
      <c r="I40" s="17">
        <v>1.3810104487376278</v>
      </c>
      <c r="J40" s="17">
        <v>2.3834109418583735</v>
      </c>
      <c r="K40" s="17">
        <v>1.2191757789626678</v>
      </c>
      <c r="L40" s="17">
        <v>2.1017562714813289</v>
      </c>
    </row>
    <row r="41" spans="1:12" x14ac:dyDescent="0.25">
      <c r="A41" s="109"/>
      <c r="B41" s="17">
        <v>27.137549536177499</v>
      </c>
      <c r="C41" s="17">
        <v>249.24664991213001</v>
      </c>
      <c r="D41" s="17">
        <v>19.1315478986015</v>
      </c>
      <c r="E41" s="17">
        <v>148.239199531617</v>
      </c>
      <c r="H41" s="109"/>
      <c r="I41" s="17">
        <v>1.4335706292130581</v>
      </c>
      <c r="J41" s="17">
        <v>2.3966293297341306</v>
      </c>
      <c r="K41" s="17">
        <v>1.2817501094222479</v>
      </c>
      <c r="L41" s="17">
        <v>2.170963061195216</v>
      </c>
    </row>
    <row r="42" spans="1:12" x14ac:dyDescent="0.25">
      <c r="A42" s="109"/>
      <c r="B42" s="17">
        <v>29.656499218857199</v>
      </c>
      <c r="C42" s="17">
        <v>282.25568994957098</v>
      </c>
      <c r="D42" s="17">
        <v>17.522150016409999</v>
      </c>
      <c r="E42" s="17">
        <v>170.07362654441599</v>
      </c>
      <c r="H42" s="109"/>
      <c r="I42" s="17">
        <v>1.4721198837232246</v>
      </c>
      <c r="J42" s="17">
        <v>2.4506427055617297</v>
      </c>
      <c r="K42" s="17">
        <v>1.2435873942392686</v>
      </c>
      <c r="L42" s="17">
        <v>2.2306369724352524</v>
      </c>
    </row>
    <row r="43" spans="1:12" x14ac:dyDescent="0.25">
      <c r="A43" s="109"/>
      <c r="B43" s="17">
        <v>27.764046384446001</v>
      </c>
      <c r="C43" s="17">
        <v>261.59682891736401</v>
      </c>
      <c r="D43" s="17">
        <v>21.191289112417699</v>
      </c>
      <c r="E43" s="17">
        <v>146.709849115407</v>
      </c>
      <c r="H43" s="109"/>
      <c r="I43" s="17">
        <v>1.4434827612919165</v>
      </c>
      <c r="J43" s="17">
        <v>2.4176324751566733</v>
      </c>
      <c r="K43" s="17">
        <v>1.3261573765966195</v>
      </c>
      <c r="L43" s="17">
        <v>2.1664592704410408</v>
      </c>
    </row>
    <row r="44" spans="1:12" x14ac:dyDescent="0.25">
      <c r="A44" s="109"/>
      <c r="B44" s="17">
        <v>27.251128398072002</v>
      </c>
      <c r="C44" s="17">
        <v>241.72595080905799</v>
      </c>
      <c r="D44" s="17">
        <v>17.784100142002899</v>
      </c>
      <c r="E44" s="17">
        <v>151.52812436248499</v>
      </c>
      <c r="H44" s="109"/>
      <c r="I44" s="17">
        <v>1.4353844899855026</v>
      </c>
      <c r="J44" s="17">
        <v>2.3833232771688606</v>
      </c>
      <c r="K44" s="17">
        <v>1.2500318952035756</v>
      </c>
      <c r="L44" s="17">
        <v>2.1804932475040091</v>
      </c>
    </row>
    <row r="45" spans="1:12" x14ac:dyDescent="0.25">
      <c r="A45" s="109"/>
      <c r="B45" s="17">
        <v>29.870550623400401</v>
      </c>
      <c r="C45" s="17">
        <v>247.454650923196</v>
      </c>
      <c r="D45" s="17">
        <v>16.893019271790699</v>
      </c>
      <c r="E45" s="17">
        <v>127.494261685032</v>
      </c>
      <c r="H45" s="109"/>
      <c r="I45" s="17">
        <v>1.4752432283122081</v>
      </c>
      <c r="J45" s="17">
        <v>2.3934956208115432</v>
      </c>
      <c r="K45" s="17">
        <v>1.2277072775101225</v>
      </c>
      <c r="L45" s="17">
        <v>2.1054906383024576</v>
      </c>
    </row>
    <row r="46" spans="1:12" x14ac:dyDescent="0.25">
      <c r="A46" s="109"/>
      <c r="B46" s="17">
        <v>33.708942380629701</v>
      </c>
      <c r="C46" s="17">
        <v>301.45653731083399</v>
      </c>
      <c r="D46" s="17">
        <v>17.526467137473499</v>
      </c>
      <c r="E46" s="17">
        <v>143.53577633499501</v>
      </c>
      <c r="H46" s="109"/>
      <c r="I46" s="17">
        <v>1.5277451267285671</v>
      </c>
      <c r="J46" s="17">
        <v>2.4792247063046631</v>
      </c>
      <c r="K46" s="17">
        <v>1.2436943828749021</v>
      </c>
      <c r="L46" s="17">
        <v>2.156960162591623</v>
      </c>
    </row>
    <row r="47" spans="1:12" x14ac:dyDescent="0.25">
      <c r="A47" s="109"/>
      <c r="B47" s="17">
        <v>24.5798536865043</v>
      </c>
      <c r="C47" s="17">
        <v>261.040269107575</v>
      </c>
      <c r="D47" s="17">
        <v>20.354313181594101</v>
      </c>
      <c r="E47" s="17">
        <v>151.27595034186501</v>
      </c>
      <c r="H47" s="109"/>
      <c r="I47" s="17">
        <v>1.3905792933863614</v>
      </c>
      <c r="J47" s="17">
        <v>2.4167075084961631</v>
      </c>
      <c r="K47" s="17">
        <v>1.3086564525038649</v>
      </c>
      <c r="L47" s="17">
        <v>2.1797698899266038</v>
      </c>
    </row>
    <row r="48" spans="1:12" x14ac:dyDescent="0.25">
      <c r="A48" s="109"/>
      <c r="B48" s="17">
        <v>30.612955603629299</v>
      </c>
      <c r="C48" s="17">
        <v>276.17544347801498</v>
      </c>
      <c r="D48" s="17">
        <v>24.5558313683627</v>
      </c>
      <c r="E48" s="17">
        <v>164.81477487451801</v>
      </c>
      <c r="H48" s="109"/>
      <c r="I48" s="17">
        <v>1.4859052616581194</v>
      </c>
      <c r="J48" s="17">
        <v>2.4411850600640648</v>
      </c>
      <c r="K48" s="17">
        <v>1.3901546422990312</v>
      </c>
      <c r="L48" s="17">
        <v>2.2169961415774453</v>
      </c>
    </row>
    <row r="49" spans="1:12" x14ac:dyDescent="0.25">
      <c r="A49" s="109"/>
      <c r="B49" s="17">
        <v>33.734130112699198</v>
      </c>
      <c r="C49" s="17">
        <v>278.124644695862</v>
      </c>
      <c r="D49" s="17">
        <v>15.1977930534149</v>
      </c>
      <c r="E49" s="17">
        <v>121.552907824158</v>
      </c>
      <c r="H49" s="109"/>
      <c r="I49" s="17">
        <v>1.5280695156733057</v>
      </c>
      <c r="J49" s="17">
        <v>2.44423947351431</v>
      </c>
      <c r="K49" s="17">
        <v>1.1817805264768717</v>
      </c>
      <c r="L49" s="17">
        <v>2.0847653526230476</v>
      </c>
    </row>
    <row r="50" spans="1:12" x14ac:dyDescent="0.25">
      <c r="A50" s="109"/>
      <c r="B50" s="17">
        <v>24.8108635687103</v>
      </c>
      <c r="C50" s="17">
        <v>234.29521066632199</v>
      </c>
      <c r="D50" s="17">
        <v>18.280889667022301</v>
      </c>
      <c r="E50" s="17">
        <v>138.15682677146799</v>
      </c>
      <c r="H50" s="109"/>
      <c r="I50" s="17">
        <v>1.394641880620402</v>
      </c>
      <c r="J50" s="17">
        <v>2.3697634110790493</v>
      </c>
      <c r="K50" s="17">
        <v>1.2619973275070326</v>
      </c>
      <c r="L50" s="17">
        <v>2.1403723496645872</v>
      </c>
    </row>
    <row r="51" spans="1:12" x14ac:dyDescent="0.25">
      <c r="A51" s="109"/>
      <c r="B51" s="17">
        <v>24.180998262314699</v>
      </c>
      <c r="C51" s="17">
        <v>241.20038166297201</v>
      </c>
      <c r="D51" s="17">
        <v>17.020388464527901</v>
      </c>
      <c r="E51" s="17">
        <v>136.57661133026701</v>
      </c>
      <c r="H51" s="109"/>
      <c r="I51" s="17">
        <v>1.3834742258409543</v>
      </c>
      <c r="J51" s="17">
        <v>2.3823779906737172</v>
      </c>
      <c r="K51" s="17">
        <v>1.2309694679739285</v>
      </c>
      <c r="L51" s="17">
        <v>2.1353763330212558</v>
      </c>
    </row>
    <row r="52" spans="1:12" x14ac:dyDescent="0.25">
      <c r="A52" s="104"/>
      <c r="B52" s="17">
        <v>24.740404420556299</v>
      </c>
      <c r="C52" s="17">
        <v>244.43406441537701</v>
      </c>
      <c r="D52" s="17">
        <v>14.807988754673501</v>
      </c>
      <c r="E52" s="17">
        <v>113.178959065496</v>
      </c>
      <c r="H52" s="104"/>
      <c r="I52" s="17">
        <v>1.3934067945728281</v>
      </c>
      <c r="J52" s="17">
        <v>2.3881617292167197</v>
      </c>
      <c r="K52" s="17">
        <v>1.1704960759376422</v>
      </c>
      <c r="L52" s="17">
        <v>2.0537656953053527</v>
      </c>
    </row>
    <row r="53" spans="1:12" x14ac:dyDescent="0.25">
      <c r="A53" s="108">
        <v>10</v>
      </c>
      <c r="B53" s="17">
        <v>19.983552189589499</v>
      </c>
      <c r="C53" s="17">
        <v>217.124787008113</v>
      </c>
      <c r="D53" s="17">
        <v>12.910234000841401</v>
      </c>
      <c r="E53" s="17">
        <v>93.873806707327006</v>
      </c>
      <c r="H53" s="108">
        <v>10</v>
      </c>
      <c r="I53" s="17">
        <v>1.3006726890560176</v>
      </c>
      <c r="J53" s="17">
        <v>2.3367094054275368</v>
      </c>
      <c r="K53" s="17">
        <v>1.1109341140211209</v>
      </c>
      <c r="L53" s="17">
        <v>1.9725444294400063</v>
      </c>
    </row>
    <row r="54" spans="1:12" x14ac:dyDescent="0.25">
      <c r="A54" s="109"/>
      <c r="B54" s="17">
        <v>18.2838843318379</v>
      </c>
      <c r="C54" s="17">
        <v>192.28674133163199</v>
      </c>
      <c r="D54" s="17">
        <v>14.5228811576594</v>
      </c>
      <c r="E54" s="17">
        <v>93.358131247384094</v>
      </c>
      <c r="H54" s="109"/>
      <c r="I54" s="17">
        <v>1.2620684651767207</v>
      </c>
      <c r="J54" s="17">
        <v>2.2839493395425605</v>
      </c>
      <c r="K54" s="17">
        <v>1.1620527834953787</v>
      </c>
      <c r="L54" s="17">
        <v>1.970152149838172</v>
      </c>
    </row>
    <row r="55" spans="1:12" x14ac:dyDescent="0.25">
      <c r="A55" s="109"/>
      <c r="B55" s="17">
        <v>21.866065994365201</v>
      </c>
      <c r="C55" s="17">
        <v>189.733474957976</v>
      </c>
      <c r="D55" s="17">
        <v>13.8684051771796</v>
      </c>
      <c r="E55" s="17">
        <v>88.819768202153597</v>
      </c>
      <c r="H55" s="109"/>
      <c r="I55" s="17">
        <v>1.3397706545226582</v>
      </c>
      <c r="J55" s="17">
        <v>2.2781439608674501</v>
      </c>
      <c r="K55" s="17">
        <v>1.1420265214500909</v>
      </c>
      <c r="L55" s="17">
        <v>1.9485096354368807</v>
      </c>
    </row>
    <row r="56" spans="1:12" x14ac:dyDescent="0.25">
      <c r="A56" s="109"/>
      <c r="B56" s="17">
        <v>25.154938498689798</v>
      </c>
      <c r="C56" s="17">
        <v>224.073301291852</v>
      </c>
      <c r="D56" s="17">
        <v>15.303397630290201</v>
      </c>
      <c r="E56" s="17">
        <v>122.023523019731</v>
      </c>
      <c r="H56" s="109"/>
      <c r="I56" s="17">
        <v>1.4006232598564679</v>
      </c>
      <c r="J56" s="17">
        <v>2.3503901127047042</v>
      </c>
      <c r="K56" s="17">
        <v>1.1847878627308439</v>
      </c>
      <c r="L56" s="17">
        <v>2.0864435596331052</v>
      </c>
    </row>
    <row r="57" spans="1:12" x14ac:dyDescent="0.25">
      <c r="A57" s="109"/>
      <c r="B57" s="17">
        <v>17.3638519093622</v>
      </c>
      <c r="C57" s="17">
        <v>161.82322628785201</v>
      </c>
      <c r="D57" s="17">
        <v>13.874695886249199</v>
      </c>
      <c r="E57" s="17">
        <v>90.735918727584803</v>
      </c>
      <c r="H57" s="109"/>
      <c r="I57" s="17">
        <v>1.239646073226264</v>
      </c>
      <c r="J57" s="17">
        <v>2.2090408555007515</v>
      </c>
      <c r="K57" s="17">
        <v>1.1422234727769638</v>
      </c>
      <c r="L57" s="17">
        <v>1.9577792409433203</v>
      </c>
    </row>
    <row r="58" spans="1:12" x14ac:dyDescent="0.25">
      <c r="A58" s="109"/>
      <c r="B58" s="17">
        <v>20.6386720549561</v>
      </c>
      <c r="C58" s="17">
        <v>203.62602788513701</v>
      </c>
      <c r="D58" s="17">
        <v>15.186227082553801</v>
      </c>
      <c r="E58" s="17">
        <v>90.078253545764795</v>
      </c>
      <c r="H58" s="109"/>
      <c r="I58" s="17">
        <v>1.3146817502343291</v>
      </c>
      <c r="J58" s="17">
        <v>2.3088332896000101</v>
      </c>
      <c r="K58" s="17">
        <v>1.1814498896787806</v>
      </c>
      <c r="L58" s="17">
        <v>1.9546199574052514</v>
      </c>
    </row>
    <row r="59" spans="1:12" x14ac:dyDescent="0.25">
      <c r="A59" s="109"/>
      <c r="B59" s="17">
        <v>17.476906015572801</v>
      </c>
      <c r="C59" s="17">
        <v>171.605777619675</v>
      </c>
      <c r="D59" s="17">
        <v>10.6614852054594</v>
      </c>
      <c r="E59" s="17">
        <v>84.314783167794303</v>
      </c>
      <c r="H59" s="109"/>
      <c r="I59" s="17">
        <v>1.242464550764272</v>
      </c>
      <c r="J59" s="17">
        <v>2.2345319055762256</v>
      </c>
      <c r="K59" s="17">
        <v>1.0278177085935731</v>
      </c>
      <c r="L59" s="17">
        <v>1.9259037274755653</v>
      </c>
    </row>
    <row r="60" spans="1:12" x14ac:dyDescent="0.25">
      <c r="A60" s="109"/>
      <c r="B60" s="17">
        <v>21.3827274533527</v>
      </c>
      <c r="C60" s="17">
        <v>181.65873013220201</v>
      </c>
      <c r="D60" s="17">
        <v>12.6052597081603</v>
      </c>
      <c r="E60" s="17">
        <v>83.538855868183305</v>
      </c>
      <c r="H60" s="109"/>
      <c r="I60" s="17">
        <v>1.33006310042339</v>
      </c>
      <c r="J60" s="17">
        <v>2.2592562739693678</v>
      </c>
      <c r="K60" s="17">
        <v>1.1005517979425721</v>
      </c>
      <c r="L60" s="17">
        <v>1.9218885229576252</v>
      </c>
    </row>
    <row r="61" spans="1:12" x14ac:dyDescent="0.25">
      <c r="A61" s="109"/>
      <c r="B61" s="17">
        <v>20.858880389976701</v>
      </c>
      <c r="C61" s="17">
        <v>187.10902973711501</v>
      </c>
      <c r="D61" s="17">
        <v>14.785798007276799</v>
      </c>
      <c r="E61" s="17">
        <v>110.113433705714</v>
      </c>
      <c r="H61" s="109"/>
      <c r="I61" s="17">
        <v>1.3192909937595265</v>
      </c>
      <c r="J61" s="17">
        <v>2.2720947467216814</v>
      </c>
      <c r="K61" s="17">
        <v>1.1698447688894791</v>
      </c>
      <c r="L61" s="17">
        <v>2.0418403056054206</v>
      </c>
    </row>
    <row r="62" spans="1:12" x14ac:dyDescent="0.25">
      <c r="A62" s="109"/>
      <c r="B62" s="17">
        <v>19.522005367879299</v>
      </c>
      <c r="C62" s="17">
        <v>191.67499334375501</v>
      </c>
      <c r="D62" s="17">
        <v>13.8354210252191</v>
      </c>
      <c r="E62" s="17">
        <v>92.455431958017499</v>
      </c>
      <c r="H62" s="109"/>
      <c r="I62" s="17">
        <v>1.2905244278527359</v>
      </c>
      <c r="J62" s="17">
        <v>2.2825654568466467</v>
      </c>
      <c r="K62" s="17">
        <v>1.1409923796784334</v>
      </c>
      <c r="L62" s="17">
        <v>1.9659324319915827</v>
      </c>
    </row>
    <row r="63" spans="1:12" x14ac:dyDescent="0.25">
      <c r="A63" s="109"/>
      <c r="B63" s="17">
        <v>21.856162450575098</v>
      </c>
      <c r="C63" s="17">
        <v>224.601185183133</v>
      </c>
      <c r="D63" s="17">
        <v>11.8846283581449</v>
      </c>
      <c r="E63" s="17">
        <v>110.403356041885</v>
      </c>
      <c r="H63" s="109"/>
      <c r="I63" s="17">
        <v>1.3395739099995239</v>
      </c>
      <c r="J63" s="17">
        <v>2.3514120436313011</v>
      </c>
      <c r="K63" s="17">
        <v>1.0749856055399691</v>
      </c>
      <c r="L63" s="17">
        <v>2.0429822752801252</v>
      </c>
    </row>
    <row r="64" spans="1:12" x14ac:dyDescent="0.25">
      <c r="A64" s="109"/>
      <c r="B64" s="17">
        <v>21.578179206898501</v>
      </c>
      <c r="C64" s="17">
        <v>192.365212864792</v>
      </c>
      <c r="D64" s="17">
        <v>14.3235423297661</v>
      </c>
      <c r="E64" s="17">
        <v>96.655374579606402</v>
      </c>
      <c r="H64" s="109"/>
      <c r="I64" s="17">
        <v>1.3340147955944177</v>
      </c>
      <c r="J64" s="17">
        <v>2.2841265374168409</v>
      </c>
      <c r="K64" s="17">
        <v>1.1560504358505774</v>
      </c>
      <c r="L64" s="17">
        <v>1.9852260082390518</v>
      </c>
    </row>
    <row r="65" spans="1:12" x14ac:dyDescent="0.25">
      <c r="A65" s="109"/>
      <c r="B65" s="17">
        <v>22.942115366376498</v>
      </c>
      <c r="C65" s="17">
        <v>199.496128957297</v>
      </c>
      <c r="D65" s="17">
        <v>15.8696870972877</v>
      </c>
      <c r="E65" s="17">
        <v>100.304758273773</v>
      </c>
      <c r="H65" s="109"/>
      <c r="I65" s="17">
        <v>1.3606334593189302</v>
      </c>
      <c r="J65" s="17">
        <v>2.299934473011259</v>
      </c>
      <c r="K65" s="17">
        <v>1.2005683638524534</v>
      </c>
      <c r="L65" s="17">
        <v>2.0013215356428202</v>
      </c>
    </row>
    <row r="66" spans="1:12" x14ac:dyDescent="0.25">
      <c r="A66" s="109"/>
      <c r="B66" s="17">
        <v>21.874730007621501</v>
      </c>
      <c r="C66" s="17">
        <v>249.858328393101</v>
      </c>
      <c r="D66" s="17">
        <v>13.9937686136366</v>
      </c>
      <c r="E66" s="17">
        <v>110.55280885763</v>
      </c>
      <c r="H66" s="109"/>
      <c r="I66" s="17">
        <v>1.339942701377836</v>
      </c>
      <c r="J66" s="17">
        <v>2.3976938301239525</v>
      </c>
      <c r="K66" s="17">
        <v>1.1459346885948722</v>
      </c>
      <c r="L66" s="17">
        <v>2.0435697813414371</v>
      </c>
    </row>
    <row r="67" spans="1:12" x14ac:dyDescent="0.25">
      <c r="A67" s="109"/>
      <c r="B67" s="17">
        <v>18.678250007989199</v>
      </c>
      <c r="C67" s="17">
        <v>176.922555740771</v>
      </c>
      <c r="D67" s="17">
        <v>12.555279978529001</v>
      </c>
      <c r="E67" s="17">
        <v>106.460657693245</v>
      </c>
      <c r="H67" s="109"/>
      <c r="I67" s="17">
        <v>1.2713361841277011</v>
      </c>
      <c r="J67" s="17">
        <v>2.2477832043585266</v>
      </c>
      <c r="K67" s="17">
        <v>1.0988264017780884</v>
      </c>
      <c r="L67" s="17">
        <v>2.0271891448318966</v>
      </c>
    </row>
    <row r="68" spans="1:12" x14ac:dyDescent="0.25">
      <c r="A68" s="109"/>
      <c r="B68" s="17">
        <v>21.886220998496601</v>
      </c>
      <c r="C68" s="17">
        <v>239.08098369212999</v>
      </c>
      <c r="D68" s="17">
        <v>14.411776220215801</v>
      </c>
      <c r="E68" s="17">
        <v>115.77259332087699</v>
      </c>
      <c r="H68" s="109"/>
      <c r="I68" s="17">
        <v>1.3401707802439766</v>
      </c>
      <c r="J68" s="17">
        <v>2.3785450340580181</v>
      </c>
      <c r="K68" s="17">
        <v>1.1587175099673246</v>
      </c>
      <c r="L68" s="17">
        <v>2.063605761651881</v>
      </c>
    </row>
    <row r="69" spans="1:12" x14ac:dyDescent="0.25">
      <c r="A69" s="109"/>
      <c r="B69" s="17">
        <v>20.287016775067698</v>
      </c>
      <c r="C69" s="17">
        <v>189.90375915628101</v>
      </c>
      <c r="D69" s="17">
        <v>12.779764114177</v>
      </c>
      <c r="E69" s="17">
        <v>95.841088358145598</v>
      </c>
      <c r="H69" s="109"/>
      <c r="I69" s="17">
        <v>1.3072181883156935</v>
      </c>
      <c r="J69" s="17">
        <v>2.2785335617073748</v>
      </c>
      <c r="K69" s="17">
        <v>1.1065228377929037</v>
      </c>
      <c r="L69" s="17">
        <v>1.9815517368613169</v>
      </c>
    </row>
    <row r="70" spans="1:12" x14ac:dyDescent="0.25">
      <c r="A70" s="109"/>
      <c r="B70" s="17">
        <v>26.061966993598801</v>
      </c>
      <c r="C70" s="17">
        <v>213.56903140250199</v>
      </c>
      <c r="D70" s="17">
        <v>13.316811996258799</v>
      </c>
      <c r="E70" s="17">
        <v>99.260187816618398</v>
      </c>
      <c r="H70" s="109"/>
      <c r="I70" s="17">
        <v>1.4160071904336728</v>
      </c>
      <c r="J70" s="17">
        <v>2.3295382780096983</v>
      </c>
      <c r="K70" s="17">
        <v>1.1244002685169951</v>
      </c>
      <c r="L70" s="17">
        <v>1.9967750926187477</v>
      </c>
    </row>
    <row r="71" spans="1:12" x14ac:dyDescent="0.25">
      <c r="A71" s="109"/>
      <c r="B71" s="17">
        <v>20.304832080489401</v>
      </c>
      <c r="C71" s="17">
        <v>199.76071373521501</v>
      </c>
      <c r="D71" s="17">
        <v>14.148515314939299</v>
      </c>
      <c r="E71" s="17">
        <v>112.100996978814</v>
      </c>
      <c r="H71" s="109"/>
      <c r="I71" s="17">
        <v>1.3075994022565702</v>
      </c>
      <c r="J71" s="17">
        <v>2.3005100810589085</v>
      </c>
      <c r="K71" s="17">
        <v>1.1507108692342431</v>
      </c>
      <c r="L71" s="17">
        <v>2.0496094750434311</v>
      </c>
    </row>
    <row r="72" spans="1:12" x14ac:dyDescent="0.25">
      <c r="A72" s="109"/>
      <c r="B72" s="17">
        <v>19.742458011895799</v>
      </c>
      <c r="C72" s="17">
        <v>177.38366445282901</v>
      </c>
      <c r="D72" s="17">
        <v>14.026873386979601</v>
      </c>
      <c r="E72" s="17">
        <v>105.892103541045</v>
      </c>
      <c r="H72" s="109"/>
      <c r="I72" s="17">
        <v>1.2954012230319996</v>
      </c>
      <c r="J72" s="17">
        <v>2.2489136224593249</v>
      </c>
      <c r="K72" s="17">
        <v>1.1469608768653967</v>
      </c>
      <c r="L72" s="17">
        <v>2.0248635756276578</v>
      </c>
    </row>
    <row r="73" spans="1:12" x14ac:dyDescent="0.25">
      <c r="A73" s="109"/>
      <c r="B73" s="17">
        <v>20.832158226826898</v>
      </c>
      <c r="C73" s="17">
        <v>185.12821369598299</v>
      </c>
      <c r="D73" s="17">
        <v>15.5015162842731</v>
      </c>
      <c r="E73" s="17">
        <v>109.971465124478</v>
      </c>
      <c r="H73" s="109"/>
      <c r="I73" s="17">
        <v>1.318734265504498</v>
      </c>
      <c r="J73" s="17">
        <v>2.2674726106423924</v>
      </c>
      <c r="K73" s="17">
        <v>1.1903741808596728</v>
      </c>
      <c r="L73" s="17">
        <v>2.0412800110980371</v>
      </c>
    </row>
    <row r="74" spans="1:12" x14ac:dyDescent="0.25">
      <c r="A74" s="109"/>
      <c r="B74" s="17">
        <v>22.312371261558798</v>
      </c>
      <c r="C74" s="17">
        <v>210.481640282993</v>
      </c>
      <c r="D74" s="17">
        <v>10.4471919054883</v>
      </c>
      <c r="E74" s="17">
        <v>92.444841345620006</v>
      </c>
      <c r="H74" s="109"/>
      <c r="I74" s="17">
        <v>1.3485457276610451</v>
      </c>
      <c r="J74" s="17">
        <v>2.3232142195468448</v>
      </c>
      <c r="K74" s="17">
        <v>1.0189995723766305</v>
      </c>
      <c r="L74" s="17">
        <v>1.9658826814482542</v>
      </c>
    </row>
    <row r="75" spans="1:12" x14ac:dyDescent="0.25">
      <c r="A75" s="109"/>
      <c r="B75" s="17">
        <v>19.175821563533798</v>
      </c>
      <c r="C75" s="17">
        <v>182.018884607621</v>
      </c>
      <c r="D75" s="17">
        <v>13.6011867151822</v>
      </c>
      <c r="E75" s="17">
        <v>97.681129012696701</v>
      </c>
      <c r="H75" s="109"/>
      <c r="I75" s="17">
        <v>1.282753979810892</v>
      </c>
      <c r="J75" s="17">
        <v>2.2601164487291014</v>
      </c>
      <c r="K75" s="17">
        <v>1.1335768025886532</v>
      </c>
      <c r="L75" s="17">
        <v>1.9898106706046244</v>
      </c>
    </row>
    <row r="76" spans="1:12" x14ac:dyDescent="0.25">
      <c r="A76" s="109"/>
      <c r="B76" s="17">
        <v>18.855649538672999</v>
      </c>
      <c r="C76" s="17">
        <v>190.25129667271901</v>
      </c>
      <c r="D76" s="17">
        <v>14.370869722499201</v>
      </c>
      <c r="E76" s="17">
        <v>106.093570401153</v>
      </c>
      <c r="H76" s="109"/>
      <c r="I76" s="17">
        <v>1.2754414975585406</v>
      </c>
      <c r="J76" s="17">
        <v>2.2793276254209949</v>
      </c>
      <c r="K76" s="17">
        <v>1.1574830523549853</v>
      </c>
      <c r="L76" s="17">
        <v>2.0256890651085921</v>
      </c>
    </row>
    <row r="77" spans="1:12" x14ac:dyDescent="0.25">
      <c r="A77" s="109"/>
      <c r="B77" s="17">
        <v>21.078138761662601</v>
      </c>
      <c r="C77" s="17">
        <v>198.90917319395399</v>
      </c>
      <c r="D77" s="17">
        <v>13.3416774370952</v>
      </c>
      <c r="E77" s="17">
        <v>108.14282204460901</v>
      </c>
      <c r="H77" s="109"/>
      <c r="I77" s="17">
        <v>1.3238322592337395</v>
      </c>
      <c r="J77" s="17">
        <v>2.2986548121624004</v>
      </c>
      <c r="K77" s="17">
        <v>1.1252104364677367</v>
      </c>
      <c r="L77" s="17">
        <v>2.0339976985335757</v>
      </c>
    </row>
    <row r="78" spans="1:12" x14ac:dyDescent="0.25">
      <c r="A78" s="109"/>
      <c r="B78" s="17">
        <v>19.497334652079701</v>
      </c>
      <c r="C78" s="17">
        <v>176.813794028031</v>
      </c>
      <c r="D78" s="17">
        <v>14.1070501349284</v>
      </c>
      <c r="E78" s="17">
        <v>110.42975018204601</v>
      </c>
      <c r="H78" s="109"/>
      <c r="I78" s="17">
        <v>1.2899752459773568</v>
      </c>
      <c r="J78" s="17">
        <v>2.2475161432368487</v>
      </c>
      <c r="K78" s="17">
        <v>1.1494362097814665</v>
      </c>
      <c r="L78" s="17">
        <v>2.0430860896916245</v>
      </c>
    </row>
    <row r="79" spans="1:12" x14ac:dyDescent="0.25">
      <c r="A79" s="109"/>
      <c r="B79" s="17">
        <v>18.0174208750744</v>
      </c>
      <c r="C79" s="17">
        <v>158.36406867462301</v>
      </c>
      <c r="D79" s="17">
        <v>14.5947791935694</v>
      </c>
      <c r="E79" s="17">
        <v>100.638632381525</v>
      </c>
      <c r="H79" s="109"/>
      <c r="I79" s="17">
        <v>1.2556926234971786</v>
      </c>
      <c r="J79" s="17">
        <v>2.1996566510761157</v>
      </c>
      <c r="K79" s="17">
        <v>1.1641975288725237</v>
      </c>
      <c r="L79" s="17">
        <v>2.0027647263405348</v>
      </c>
    </row>
    <row r="80" spans="1:12" x14ac:dyDescent="0.25">
      <c r="A80" s="109"/>
      <c r="B80" s="17">
        <v>19.481146256854501</v>
      </c>
      <c r="C80" s="17">
        <v>221.11742733141199</v>
      </c>
      <c r="D80" s="17">
        <v>12.7398718783774</v>
      </c>
      <c r="E80" s="17">
        <v>78.967801506811597</v>
      </c>
      <c r="H80" s="109"/>
      <c r="I80" s="17">
        <v>1.2896145068742695</v>
      </c>
      <c r="J80" s="17">
        <v>2.3446229727713868</v>
      </c>
      <c r="K80" s="17">
        <v>1.1051650604331229</v>
      </c>
      <c r="L80" s="17">
        <v>1.8974500472602329</v>
      </c>
    </row>
    <row r="81" spans="1:12" x14ac:dyDescent="0.25">
      <c r="A81" s="109"/>
      <c r="B81" s="17">
        <v>20.305158391581902</v>
      </c>
      <c r="C81" s="17">
        <v>163.42364291237001</v>
      </c>
      <c r="D81" s="17">
        <v>13.607026507300001</v>
      </c>
      <c r="E81" s="17">
        <v>83.931454336556897</v>
      </c>
      <c r="H81" s="109"/>
      <c r="I81" s="17">
        <v>1.3076063815789098</v>
      </c>
      <c r="J81" s="17">
        <v>2.2133148872245165</v>
      </c>
      <c r="K81" s="17">
        <v>1.1337632308197487</v>
      </c>
      <c r="L81" s="17">
        <v>1.9239247484898396</v>
      </c>
    </row>
    <row r="82" spans="1:12" x14ac:dyDescent="0.25">
      <c r="A82" s="109"/>
      <c r="B82" s="17">
        <v>17.8710959188072</v>
      </c>
      <c r="C82" s="17">
        <v>168.004892119261</v>
      </c>
      <c r="D82" s="17">
        <v>11.9029584690335</v>
      </c>
      <c r="E82" s="17">
        <v>90.381320772447197</v>
      </c>
      <c r="H82" s="109"/>
      <c r="I82" s="17">
        <v>1.2521511857958942</v>
      </c>
      <c r="J82" s="17">
        <v>2.2253219280917333</v>
      </c>
      <c r="K82" s="17">
        <v>1.0756549182907809</v>
      </c>
      <c r="L82" s="17">
        <v>1.9560786835319666</v>
      </c>
    </row>
    <row r="83" spans="1:12" x14ac:dyDescent="0.25">
      <c r="A83" s="109"/>
      <c r="B83" s="17">
        <v>19.118668497099002</v>
      </c>
      <c r="C83" s="17">
        <v>173.80117272975201</v>
      </c>
      <c r="D83" s="17">
        <v>11.479374681498101</v>
      </c>
      <c r="E83" s="17">
        <v>83.120105428430307</v>
      </c>
      <c r="H83" s="109"/>
      <c r="I83" s="17">
        <v>1.2814576429349331</v>
      </c>
      <c r="J83" s="17">
        <v>2.2400527025403907</v>
      </c>
      <c r="K83" s="17">
        <v>1.059918231287444</v>
      </c>
      <c r="L83" s="17">
        <v>1.9197060854027841</v>
      </c>
    </row>
    <row r="84" spans="1:12" x14ac:dyDescent="0.25">
      <c r="A84" s="109"/>
      <c r="B84" s="17">
        <v>25.5476315865853</v>
      </c>
      <c r="C84" s="17">
        <v>204.794078248902</v>
      </c>
      <c r="D84" s="17">
        <v>13.3205625300892</v>
      </c>
      <c r="E84" s="17">
        <v>102.388360773809</v>
      </c>
      <c r="H84" s="109"/>
      <c r="I84" s="17">
        <v>1.4073506447230419</v>
      </c>
      <c r="J84" s="17">
        <v>2.311317394584032</v>
      </c>
      <c r="K84" s="17">
        <v>1.1245225655666451</v>
      </c>
      <c r="L84" s="17">
        <v>2.0102505900479342</v>
      </c>
    </row>
    <row r="85" spans="1:12" x14ac:dyDescent="0.25">
      <c r="A85" s="109"/>
      <c r="B85" s="17">
        <v>21.945195738445001</v>
      </c>
      <c r="C85" s="17">
        <v>182.137784187704</v>
      </c>
      <c r="D85" s="17">
        <v>15.422560122098201</v>
      </c>
      <c r="E85" s="17">
        <v>107.82447732198</v>
      </c>
      <c r="H85" s="109"/>
      <c r="I85" s="17">
        <v>1.3413394588536942</v>
      </c>
      <c r="J85" s="17">
        <v>2.2604000488264795</v>
      </c>
      <c r="K85" s="17">
        <v>1.1881564719388469</v>
      </c>
      <c r="L85" s="17">
        <v>2.0327173615851577</v>
      </c>
    </row>
    <row r="86" spans="1:12" x14ac:dyDescent="0.25">
      <c r="A86" s="109"/>
      <c r="B86" s="17">
        <v>20.9128391495736</v>
      </c>
      <c r="C86" s="17">
        <v>196.226516237152</v>
      </c>
      <c r="D86" s="17">
        <v>16.498961297353599</v>
      </c>
      <c r="E86" s="17">
        <v>105.431158149486</v>
      </c>
      <c r="H86" s="109"/>
      <c r="I86" s="17">
        <v>1.3204129971070449</v>
      </c>
      <c r="J86" s="17">
        <v>2.2927576935503913</v>
      </c>
      <c r="K86" s="17">
        <v>1.217456603788021</v>
      </c>
      <c r="L86" s="17">
        <v>2.022968977220529</v>
      </c>
    </row>
    <row r="87" spans="1:12" x14ac:dyDescent="0.25">
      <c r="A87" s="109"/>
      <c r="B87" s="17">
        <v>16.693323621243199</v>
      </c>
      <c r="C87" s="17">
        <v>168.40511290143701</v>
      </c>
      <c r="D87" s="17">
        <v>13.6489061661034</v>
      </c>
      <c r="E87" s="17">
        <v>106.30709711676499</v>
      </c>
      <c r="H87" s="109"/>
      <c r="I87" s="17">
        <v>1.2225428128124805</v>
      </c>
      <c r="J87" s="17">
        <v>2.2263552728594278</v>
      </c>
      <c r="K87" s="17">
        <v>1.1350978480756626</v>
      </c>
      <c r="L87" s="17">
        <v>2.0265622592153028</v>
      </c>
    </row>
    <row r="88" spans="1:12" x14ac:dyDescent="0.25">
      <c r="A88" s="109"/>
      <c r="B88" s="17">
        <v>20.6616392388039</v>
      </c>
      <c r="C88" s="17">
        <v>192.001352477555</v>
      </c>
      <c r="D88" s="17">
        <v>12.739079335359801</v>
      </c>
      <c r="E88" s="17">
        <v>94.940336711548696</v>
      </c>
      <c r="H88" s="109"/>
      <c r="I88" s="17">
        <v>1.3151647743048847</v>
      </c>
      <c r="J88" s="17">
        <v>2.2833042879299574</v>
      </c>
      <c r="K88" s="17">
        <v>1.105138042283401</v>
      </c>
      <c r="L88" s="17">
        <v>1.9774507676362729</v>
      </c>
    </row>
    <row r="89" spans="1:12" x14ac:dyDescent="0.25">
      <c r="A89" s="109"/>
      <c r="B89" s="17">
        <v>21.301645071907799</v>
      </c>
      <c r="C89" s="17">
        <v>217.652165841781</v>
      </c>
      <c r="D89" s="17">
        <v>13.534153466044399</v>
      </c>
      <c r="E89" s="17">
        <v>119.134823273047</v>
      </c>
      <c r="H89" s="109"/>
      <c r="I89" s="17">
        <v>1.3284131441929052</v>
      </c>
      <c r="J89" s="17">
        <v>2.3377629931495356</v>
      </c>
      <c r="K89" s="17">
        <v>1.131431096713607</v>
      </c>
      <c r="L89" s="17">
        <v>2.0760387249151258</v>
      </c>
    </row>
    <row r="90" spans="1:12" x14ac:dyDescent="0.25">
      <c r="A90" s="109"/>
      <c r="B90" s="17">
        <v>19.846835275504802</v>
      </c>
      <c r="C90" s="17">
        <v>177.761524455065</v>
      </c>
      <c r="D90" s="17">
        <v>10.609032636616799</v>
      </c>
      <c r="E90" s="17">
        <v>82.997645354076099</v>
      </c>
      <c r="H90" s="109"/>
      <c r="I90" s="17">
        <v>1.2976912651565602</v>
      </c>
      <c r="J90" s="17">
        <v>2.2498377660543967</v>
      </c>
      <c r="K90" s="17">
        <v>1.0256757854345486</v>
      </c>
      <c r="L90" s="17">
        <v>1.919065771602132</v>
      </c>
    </row>
    <row r="91" spans="1:12" x14ac:dyDescent="0.25">
      <c r="A91" s="109"/>
      <c r="B91" s="17">
        <v>24.9055392069859</v>
      </c>
      <c r="C91" s="17">
        <v>214.45700720980099</v>
      </c>
      <c r="D91" s="17">
        <v>14.941723527545101</v>
      </c>
      <c r="E91" s="17">
        <v>109.07696297896599</v>
      </c>
      <c r="H91" s="109"/>
      <c r="I91" s="17">
        <v>1.3962959486816771</v>
      </c>
      <c r="J91" s="17">
        <v>2.331340241028963</v>
      </c>
      <c r="K91" s="17">
        <v>1.1744006962297004</v>
      </c>
      <c r="L91" s="17">
        <v>2.0377330374118898</v>
      </c>
    </row>
    <row r="92" spans="1:12" x14ac:dyDescent="0.25">
      <c r="A92" s="109"/>
      <c r="B92" s="17">
        <v>24.770925566921001</v>
      </c>
      <c r="C92" s="17">
        <v>240.438776017153</v>
      </c>
      <c r="D92" s="17">
        <v>13.0722091150474</v>
      </c>
      <c r="E92" s="17">
        <v>103.325029616769</v>
      </c>
      <c r="H92" s="109"/>
      <c r="I92" s="17">
        <v>1.3939422343248979</v>
      </c>
      <c r="J92" s="17">
        <v>2.3810045084732994</v>
      </c>
      <c r="K92" s="17">
        <v>1.1163489866167953</v>
      </c>
      <c r="L92" s="17">
        <v>2.0142055384385995</v>
      </c>
    </row>
    <row r="93" spans="1:12" x14ac:dyDescent="0.25">
      <c r="A93" s="109"/>
      <c r="B93" s="17">
        <v>19.994606535889499</v>
      </c>
      <c r="C93" s="17">
        <v>213.139827167037</v>
      </c>
      <c r="D93" s="17">
        <v>12.932099248199499</v>
      </c>
      <c r="E93" s="17">
        <v>107.513815617942</v>
      </c>
      <c r="H93" s="109"/>
      <c r="I93" s="17">
        <v>1.3009128622843276</v>
      </c>
      <c r="J93" s="17">
        <v>2.3286646092765984</v>
      </c>
      <c r="K93" s="17">
        <v>1.1116690289723041</v>
      </c>
      <c r="L93" s="17">
        <v>2.0314642750526866</v>
      </c>
    </row>
    <row r="94" spans="1:12" x14ac:dyDescent="0.25">
      <c r="A94" s="109"/>
      <c r="B94" s="17">
        <v>20.542733074773501</v>
      </c>
      <c r="C94" s="17">
        <v>182.609634216649</v>
      </c>
      <c r="D94" s="17">
        <v>12.483714110157001</v>
      </c>
      <c r="E94" s="17">
        <v>91.664750911973002</v>
      </c>
      <c r="H94" s="109"/>
      <c r="I94" s="17">
        <v>1.3126582231137773</v>
      </c>
      <c r="J94" s="17">
        <v>2.2615236865430393</v>
      </c>
      <c r="K94" s="17">
        <v>1.0963438143185966</v>
      </c>
      <c r="L94" s="17">
        <v>1.9622023626336584</v>
      </c>
    </row>
    <row r="95" spans="1:12" x14ac:dyDescent="0.25">
      <c r="A95" s="109"/>
      <c r="B95" s="17">
        <v>19.989291782305099</v>
      </c>
      <c r="C95" s="17">
        <v>185.410248993587</v>
      </c>
      <c r="D95" s="17">
        <v>14.464630605343</v>
      </c>
      <c r="E95" s="17">
        <v>97.854179420884606</v>
      </c>
      <c r="H95" s="109"/>
      <c r="I95" s="17">
        <v>1.3007974074004838</v>
      </c>
      <c r="J95" s="17">
        <v>2.2681337371349914</v>
      </c>
      <c r="K95" s="17">
        <v>1.1603073472055969</v>
      </c>
      <c r="L95" s="17">
        <v>1.990579379413183</v>
      </c>
    </row>
    <row r="96" spans="1:12" x14ac:dyDescent="0.25">
      <c r="A96" s="109"/>
      <c r="B96" s="17">
        <v>26.974539807080902</v>
      </c>
      <c r="C96" s="17">
        <v>241.69889875361901</v>
      </c>
      <c r="D96" s="17">
        <v>15.533407278794201</v>
      </c>
      <c r="E96" s="17">
        <v>131.690308613897</v>
      </c>
      <c r="H96" s="109"/>
      <c r="I96" s="17">
        <v>1.4309540442372395</v>
      </c>
      <c r="J96" s="17">
        <v>2.383274671647551</v>
      </c>
      <c r="K96" s="17">
        <v>1.1912667293971089</v>
      </c>
      <c r="L96" s="17">
        <v>2.1195538154297071</v>
      </c>
    </row>
    <row r="97" spans="1:12" x14ac:dyDescent="0.25">
      <c r="A97" s="109"/>
      <c r="B97" s="17">
        <v>26.244102963871502</v>
      </c>
      <c r="C97" s="17">
        <v>217.563286882928</v>
      </c>
      <c r="D97" s="17">
        <v>13.442345028590699</v>
      </c>
      <c r="E97" s="17">
        <v>97.885015038236105</v>
      </c>
      <c r="H97" s="109"/>
      <c r="I97" s="17">
        <v>1.4190317329624722</v>
      </c>
      <c r="J97" s="17">
        <v>2.3375856113875502</v>
      </c>
      <c r="K97" s="17">
        <v>1.1284750383709632</v>
      </c>
      <c r="L97" s="17">
        <v>1.9907162118816073</v>
      </c>
    </row>
    <row r="98" spans="1:12" x14ac:dyDescent="0.25">
      <c r="A98" s="109"/>
      <c r="B98" s="17">
        <v>19.335614773789001</v>
      </c>
      <c r="C98" s="17">
        <v>193.62732226840501</v>
      </c>
      <c r="D98" s="17">
        <v>11.265714949877101</v>
      </c>
      <c r="E98" s="17">
        <v>93.725067343895901</v>
      </c>
      <c r="H98" s="109"/>
      <c r="I98" s="17">
        <v>1.2863579849748785</v>
      </c>
      <c r="J98" s="17">
        <v>2.2869666395073827</v>
      </c>
      <c r="K98" s="17">
        <v>1.0517587583264938</v>
      </c>
      <c r="L98" s="17">
        <v>1.9718557611455687</v>
      </c>
    </row>
    <row r="99" spans="1:12" x14ac:dyDescent="0.25">
      <c r="A99" s="109"/>
      <c r="B99" s="17">
        <v>21.782793752165599</v>
      </c>
      <c r="C99" s="17">
        <v>194.731229470101</v>
      </c>
      <c r="D99" s="17">
        <v>15.0561780633043</v>
      </c>
      <c r="E99" s="17">
        <v>110.93116637801501</v>
      </c>
      <c r="H99" s="109"/>
      <c r="I99" s="17">
        <v>1.3381135794298291</v>
      </c>
      <c r="J99" s="17">
        <v>2.2894356058545604</v>
      </c>
      <c r="K99" s="17">
        <v>1.1777147423380434</v>
      </c>
      <c r="L99" s="17">
        <v>2.0450535793720195</v>
      </c>
    </row>
    <row r="100" spans="1:12" x14ac:dyDescent="0.25">
      <c r="A100" s="109"/>
      <c r="B100" s="17">
        <v>22.097885416865601</v>
      </c>
      <c r="C100" s="17">
        <v>185.79381133789201</v>
      </c>
      <c r="D100" s="17">
        <v>11.7997637950594</v>
      </c>
      <c r="E100" s="17">
        <v>91.502352691008895</v>
      </c>
      <c r="H100" s="109"/>
      <c r="I100" s="17">
        <v>1.3443507173174776</v>
      </c>
      <c r="J100" s="17">
        <v>2.2690312438526385</v>
      </c>
      <c r="K100" s="17">
        <v>1.071873313786716</v>
      </c>
      <c r="L100" s="17">
        <v>1.9614322607067436</v>
      </c>
    </row>
    <row r="101" spans="1:12" x14ac:dyDescent="0.25">
      <c r="A101" s="109"/>
      <c r="B101" s="17">
        <v>19.149418312560599</v>
      </c>
      <c r="C101" s="17">
        <v>164.05758343112601</v>
      </c>
      <c r="D101" s="17">
        <v>13.181555414153699</v>
      </c>
      <c r="E101" s="17">
        <v>90.7084404907432</v>
      </c>
      <c r="H101" s="109"/>
      <c r="I101" s="17">
        <v>1.2821555862690299</v>
      </c>
      <c r="J101" s="17">
        <v>2.2149963101025749</v>
      </c>
      <c r="K101" s="17">
        <v>1.1199666597214006</v>
      </c>
      <c r="L101" s="17">
        <v>1.9576477003787596</v>
      </c>
    </row>
    <row r="102" spans="1:12" x14ac:dyDescent="0.25">
      <c r="A102" s="104"/>
      <c r="B102" s="17">
        <v>18.4938719219432</v>
      </c>
      <c r="C102" s="17">
        <v>165.64594359757899</v>
      </c>
      <c r="D102" s="17">
        <v>9.5696567971241002</v>
      </c>
      <c r="E102" s="17">
        <v>86.464086986497605</v>
      </c>
      <c r="H102" s="104"/>
      <c r="I102" s="17">
        <v>1.2670278456261745</v>
      </c>
      <c r="J102" s="17">
        <v>2.2191808051756734</v>
      </c>
      <c r="K102" s="17">
        <v>0.98089636266838964</v>
      </c>
      <c r="L102" s="17">
        <v>1.9368357599245996</v>
      </c>
    </row>
  </sheetData>
  <mergeCells count="8">
    <mergeCell ref="A3:A52"/>
    <mergeCell ref="A53:A102"/>
    <mergeCell ref="I1:J1"/>
    <mergeCell ref="K1:L1"/>
    <mergeCell ref="H3:H52"/>
    <mergeCell ref="H53:H102"/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6E74-D4A9-45F4-AF92-D3063EE8F57E}">
  <dimension ref="A1:L102"/>
  <sheetViews>
    <sheetView topLeftCell="D1" workbookViewId="0">
      <selection activeCell="H1" sqref="H1"/>
    </sheetView>
  </sheetViews>
  <sheetFormatPr defaultRowHeight="15" x14ac:dyDescent="0.25"/>
  <cols>
    <col min="1" max="1" width="29.28515625" style="1" customWidth="1"/>
    <col min="2" max="2" width="23.42578125" style="1" customWidth="1"/>
    <col min="3" max="3" width="22.85546875" style="1" customWidth="1"/>
    <col min="4" max="4" width="20.28515625" style="1" customWidth="1"/>
    <col min="5" max="5" width="21.28515625" style="1" customWidth="1"/>
    <col min="8" max="8" width="28.5703125" customWidth="1"/>
    <col min="9" max="9" width="28" customWidth="1"/>
    <col min="10" max="10" width="27" customWidth="1"/>
    <col min="11" max="11" width="19.42578125" customWidth="1"/>
    <col min="12" max="12" width="17.42578125" customWidth="1"/>
  </cols>
  <sheetData>
    <row r="1" spans="1:12" x14ac:dyDescent="0.25">
      <c r="A1" s="4" t="s">
        <v>163</v>
      </c>
      <c r="B1" s="115" t="s">
        <v>3</v>
      </c>
      <c r="C1" s="116"/>
      <c r="D1" s="117" t="s">
        <v>2</v>
      </c>
      <c r="E1" s="117"/>
      <c r="H1" s="4" t="s">
        <v>164</v>
      </c>
      <c r="I1" s="99" t="s">
        <v>3</v>
      </c>
      <c r="J1" s="100"/>
      <c r="K1" s="101" t="s">
        <v>2</v>
      </c>
      <c r="L1" s="102"/>
    </row>
    <row r="2" spans="1:12" x14ac:dyDescent="0.25">
      <c r="A2" s="8" t="s">
        <v>0</v>
      </c>
      <c r="B2" s="5" t="s">
        <v>1</v>
      </c>
      <c r="C2" s="8" t="s">
        <v>4</v>
      </c>
      <c r="D2" s="8" t="s">
        <v>1</v>
      </c>
      <c r="E2" s="8" t="s">
        <v>4</v>
      </c>
      <c r="H2" s="21" t="s">
        <v>0</v>
      </c>
      <c r="I2" s="5" t="s">
        <v>1</v>
      </c>
      <c r="J2" s="21" t="s">
        <v>4</v>
      </c>
      <c r="K2" s="21" t="s">
        <v>1</v>
      </c>
      <c r="L2" s="21" t="s">
        <v>4</v>
      </c>
    </row>
    <row r="3" spans="1:12" x14ac:dyDescent="0.25">
      <c r="A3" s="108">
        <v>5.5</v>
      </c>
      <c r="B3" s="17">
        <v>42.8701779588135</v>
      </c>
      <c r="C3" s="17">
        <v>2334.0745034084098</v>
      </c>
      <c r="D3" s="17">
        <v>22.475118807818401</v>
      </c>
      <c r="E3" s="17">
        <v>405.47701462857998</v>
      </c>
      <c r="H3" s="108">
        <v>5.5</v>
      </c>
      <c r="I3" s="17">
        <v>1.6321552863184305</v>
      </c>
      <c r="J3" s="17">
        <v>3.3681147145639971</v>
      </c>
      <c r="K3" s="17">
        <v>1.3517019961758363</v>
      </c>
      <c r="L3" s="17">
        <v>2.6079662402909363</v>
      </c>
    </row>
    <row r="4" spans="1:12" x14ac:dyDescent="0.25">
      <c r="A4" s="109"/>
      <c r="B4" s="17">
        <v>47.7963950246967</v>
      </c>
      <c r="C4" s="17">
        <v>1877.63549226482</v>
      </c>
      <c r="D4" s="17">
        <v>27.969754847985001</v>
      </c>
      <c r="E4" s="17">
        <v>446.26092786402199</v>
      </c>
      <c r="H4" s="109"/>
      <c r="I4" s="17">
        <v>1.6793951418020248</v>
      </c>
      <c r="J4" s="17">
        <v>3.2736112859796909</v>
      </c>
      <c r="K4" s="17">
        <v>1.4466886598418909</v>
      </c>
      <c r="L4" s="17">
        <v>2.6495888640848104</v>
      </c>
    </row>
    <row r="5" spans="1:12" x14ac:dyDescent="0.25">
      <c r="A5" s="109"/>
      <c r="B5" s="17">
        <v>47.7057307074612</v>
      </c>
      <c r="C5" s="17">
        <v>2430.9179194549401</v>
      </c>
      <c r="D5" s="17">
        <v>30.511588485313101</v>
      </c>
      <c r="E5" s="17">
        <v>528.04563571833103</v>
      </c>
      <c r="H5" s="109"/>
      <c r="I5" s="17">
        <v>1.6785705523134034</v>
      </c>
      <c r="J5" s="17">
        <v>3.385770295030254</v>
      </c>
      <c r="K5" s="17">
        <v>1.4844648183421068</v>
      </c>
      <c r="L5" s="17">
        <v>2.722671457541753</v>
      </c>
    </row>
    <row r="6" spans="1:12" x14ac:dyDescent="0.25">
      <c r="A6" s="109"/>
      <c r="B6" s="17">
        <v>45.786730043086799</v>
      </c>
      <c r="C6" s="17">
        <v>3706.3930645630398</v>
      </c>
      <c r="D6" s="17">
        <v>28.9397041869966</v>
      </c>
      <c r="E6" s="17">
        <v>708.91153966636898</v>
      </c>
      <c r="H6" s="109"/>
      <c r="I6" s="17">
        <v>1.6607396285691287</v>
      </c>
      <c r="J6" s="17">
        <v>3.5689514745400106</v>
      </c>
      <c r="K6" s="17">
        <v>1.4614940875773641</v>
      </c>
      <c r="L6" s="17">
        <v>2.8505920458577974</v>
      </c>
    </row>
    <row r="7" spans="1:12" x14ac:dyDescent="0.25">
      <c r="A7" s="109"/>
      <c r="B7" s="17">
        <v>45.762515530522997</v>
      </c>
      <c r="C7" s="17">
        <v>2557.7742336527299</v>
      </c>
      <c r="D7" s="17">
        <v>23.998218425595098</v>
      </c>
      <c r="E7" s="17">
        <v>344.36553882345697</v>
      </c>
      <c r="H7" s="109"/>
      <c r="I7" s="17">
        <v>1.6605098892770618</v>
      </c>
      <c r="J7" s="17">
        <v>3.407862208084024</v>
      </c>
      <c r="K7" s="17">
        <v>1.3801790018510911</v>
      </c>
      <c r="L7" s="17">
        <v>2.5370196844551436</v>
      </c>
    </row>
    <row r="8" spans="1:12" x14ac:dyDescent="0.25">
      <c r="A8" s="109"/>
      <c r="B8" s="17">
        <v>37.424775258616201</v>
      </c>
      <c r="C8" s="17">
        <v>1702.10400293161</v>
      </c>
      <c r="D8" s="17">
        <v>24.640313232006399</v>
      </c>
      <c r="E8" s="17">
        <v>404.69008804340899</v>
      </c>
      <c r="H8" s="109"/>
      <c r="I8" s="17">
        <v>1.5731592010194746</v>
      </c>
      <c r="J8" s="17">
        <v>3.2309860930689771</v>
      </c>
      <c r="K8" s="17">
        <v>1.3916462243555081</v>
      </c>
      <c r="L8" s="17">
        <v>2.6071225674734326</v>
      </c>
    </row>
    <row r="9" spans="1:12" x14ac:dyDescent="0.25">
      <c r="A9" s="109"/>
      <c r="B9" s="17">
        <v>45.153837251937297</v>
      </c>
      <c r="C9" s="17">
        <v>3572.4238788418302</v>
      </c>
      <c r="D9" s="17">
        <v>25.8690776146384</v>
      </c>
      <c r="E9" s="17">
        <v>439.916047098305</v>
      </c>
      <c r="H9" s="109"/>
      <c r="I9" s="17">
        <v>1.6546946633212656</v>
      </c>
      <c r="J9" s="17">
        <v>3.5529629836208363</v>
      </c>
      <c r="K9" s="17">
        <v>1.4127809438300227</v>
      </c>
      <c r="L9" s="17">
        <v>2.643369804302695</v>
      </c>
    </row>
    <row r="10" spans="1:12" x14ac:dyDescent="0.25">
      <c r="A10" s="109"/>
      <c r="B10" s="17">
        <v>45.916112708264201</v>
      </c>
      <c r="C10" s="17">
        <v>2305.3446295202998</v>
      </c>
      <c r="D10" s="17">
        <v>25.8914715358862</v>
      </c>
      <c r="E10" s="17">
        <v>476.47821146246798</v>
      </c>
      <c r="H10" s="109"/>
      <c r="I10" s="17">
        <v>1.6619651132572568</v>
      </c>
      <c r="J10" s="17">
        <v>3.3627358579300739</v>
      </c>
      <c r="K10" s="17">
        <v>1.4131567341642646</v>
      </c>
      <c r="L10" s="17">
        <v>2.6780430458810169</v>
      </c>
    </row>
    <row r="11" spans="1:12" x14ac:dyDescent="0.25">
      <c r="A11" s="109"/>
      <c r="B11" s="17">
        <v>36.254123112662498</v>
      </c>
      <c r="C11" s="17">
        <v>1778.4414611663101</v>
      </c>
      <c r="D11" s="17">
        <v>29.5842884908424</v>
      </c>
      <c r="E11" s="17">
        <v>510.71046907036703</v>
      </c>
      <c r="H11" s="109"/>
      <c r="I11" s="17">
        <v>1.559357405203575</v>
      </c>
      <c r="J11" s="17">
        <v>3.2500395746042536</v>
      </c>
      <c r="K11" s="17">
        <v>1.4710611288532958</v>
      </c>
      <c r="L11" s="17">
        <v>2.7081747605633719</v>
      </c>
    </row>
    <row r="12" spans="1:12" x14ac:dyDescent="0.25">
      <c r="A12" s="109"/>
      <c r="B12" s="17">
        <v>45.2730549313439</v>
      </c>
      <c r="C12" s="17">
        <v>2785.8210350550098</v>
      </c>
      <c r="D12" s="17">
        <v>25.742106434694499</v>
      </c>
      <c r="E12" s="17">
        <v>520.08197214577103</v>
      </c>
      <c r="H12" s="109"/>
      <c r="I12" s="17">
        <v>1.6558398007700794</v>
      </c>
      <c r="J12" s="17">
        <v>3.4449532133138812</v>
      </c>
      <c r="K12" s="17">
        <v>1.4106440816334207</v>
      </c>
      <c r="L12" s="17">
        <v>2.7160717998749901</v>
      </c>
    </row>
    <row r="13" spans="1:12" x14ac:dyDescent="0.25">
      <c r="A13" s="109"/>
      <c r="B13" s="17">
        <v>39.797157050973098</v>
      </c>
      <c r="C13" s="17">
        <v>3694.7935391052301</v>
      </c>
      <c r="D13" s="17">
        <v>31.6269576939949</v>
      </c>
      <c r="E13" s="17">
        <v>619.13444247508801</v>
      </c>
      <c r="H13" s="109"/>
      <c r="I13" s="17">
        <v>1.5998520489286163</v>
      </c>
      <c r="J13" s="17">
        <v>3.5675901755231409</v>
      </c>
      <c r="K13" s="17">
        <v>1.5000574176426797</v>
      </c>
      <c r="L13" s="17">
        <v>2.7917849645052391</v>
      </c>
    </row>
    <row r="14" spans="1:12" x14ac:dyDescent="0.25">
      <c r="A14" s="109"/>
      <c r="B14" s="17">
        <v>44.014758661130202</v>
      </c>
      <c r="C14" s="17">
        <v>2630.4865286898998</v>
      </c>
      <c r="D14" s="17">
        <v>23.335096706557799</v>
      </c>
      <c r="E14" s="17">
        <v>361.01755240180398</v>
      </c>
      <c r="H14" s="109"/>
      <c r="I14" s="17">
        <v>1.6435983249034916</v>
      </c>
      <c r="J14" s="17">
        <v>3.4200360820196551</v>
      </c>
      <c r="K14" s="17">
        <v>1.3680096050513606</v>
      </c>
      <c r="L14" s="17">
        <v>2.5575283174899641</v>
      </c>
    </row>
    <row r="15" spans="1:12" x14ac:dyDescent="0.25">
      <c r="A15" s="109"/>
      <c r="B15" s="17">
        <v>48.048011830503299</v>
      </c>
      <c r="C15" s="17">
        <v>1998.5316874709999</v>
      </c>
      <c r="D15" s="17">
        <v>23.7086802232166</v>
      </c>
      <c r="E15" s="17">
        <v>402.61440634101501</v>
      </c>
      <c r="H15" s="109"/>
      <c r="I15" s="17">
        <v>1.6816754217880074</v>
      </c>
      <c r="J15" s="17">
        <v>3.3007110385529423</v>
      </c>
      <c r="K15" s="17">
        <v>1.3749073790424107</v>
      </c>
      <c r="L15" s="17">
        <v>2.6048893107475419</v>
      </c>
    </row>
    <row r="16" spans="1:12" x14ac:dyDescent="0.25">
      <c r="A16" s="109"/>
      <c r="B16" s="17">
        <v>45.033435108066598</v>
      </c>
      <c r="C16" s="17">
        <v>4100.82825500329</v>
      </c>
      <c r="D16" s="17">
        <v>25.174901428053602</v>
      </c>
      <c r="E16" s="17">
        <v>427.853936979232</v>
      </c>
      <c r="H16" s="109"/>
      <c r="I16" s="17">
        <v>1.6535350758010012</v>
      </c>
      <c r="J16" s="17">
        <v>3.6128715811708703</v>
      </c>
      <c r="K16" s="17">
        <v>1.4009677787554986</v>
      </c>
      <c r="L16" s="17">
        <v>2.6312955325868272</v>
      </c>
    </row>
    <row r="17" spans="1:12" x14ac:dyDescent="0.25">
      <c r="A17" s="109"/>
      <c r="B17" s="17">
        <v>37.650266815860299</v>
      </c>
      <c r="C17" s="17">
        <v>3021.2199519027999</v>
      </c>
      <c r="D17" s="17">
        <v>25.201903046269301</v>
      </c>
      <c r="E17" s="17">
        <v>445.51650713658699</v>
      </c>
      <c r="H17" s="109"/>
      <c r="I17" s="17">
        <v>1.5757680582590359</v>
      </c>
      <c r="J17" s="17">
        <v>3.4801823440817556</v>
      </c>
      <c r="K17" s="17">
        <v>1.4014333364675799</v>
      </c>
      <c r="L17" s="17">
        <v>2.6488638000126672</v>
      </c>
    </row>
    <row r="18" spans="1:12" x14ac:dyDescent="0.25">
      <c r="A18" s="109"/>
      <c r="B18" s="17">
        <v>55.843276316723603</v>
      </c>
      <c r="C18" s="17">
        <v>3489.8036076967901</v>
      </c>
      <c r="D18" s="17">
        <v>30.417677285439101</v>
      </c>
      <c r="E18" s="17">
        <v>720.76085688902401</v>
      </c>
      <c r="H18" s="109"/>
      <c r="I18" s="17">
        <v>1.7469708903553078</v>
      </c>
      <c r="J18" s="17">
        <v>3.5428009872762352</v>
      </c>
      <c r="K18" s="17">
        <v>1.4831260479605703</v>
      </c>
      <c r="L18" s="17">
        <v>2.857791192928413</v>
      </c>
    </row>
    <row r="19" spans="1:12" x14ac:dyDescent="0.25">
      <c r="A19" s="109"/>
      <c r="B19" s="17">
        <v>42.344350636244201</v>
      </c>
      <c r="C19" s="17">
        <v>3047.7454844838899</v>
      </c>
      <c r="D19" s="17">
        <v>26.6918124516652</v>
      </c>
      <c r="E19" s="17">
        <v>511.22570301508603</v>
      </c>
      <c r="H19" s="109"/>
      <c r="I19" s="17">
        <v>1.6267954772130322</v>
      </c>
      <c r="J19" s="17">
        <v>3.483978696493212</v>
      </c>
      <c r="K19" s="17">
        <v>1.4263780646466997</v>
      </c>
      <c r="L19" s="17">
        <v>2.7086126808252287</v>
      </c>
    </row>
    <row r="20" spans="1:12" x14ac:dyDescent="0.25">
      <c r="A20" s="109"/>
      <c r="B20" s="17">
        <v>43.278314802620798</v>
      </c>
      <c r="C20" s="17">
        <v>3132.3000404375198</v>
      </c>
      <c r="D20" s="17">
        <v>28.739046723586899</v>
      </c>
      <c r="E20" s="17">
        <v>552.51160776594497</v>
      </c>
      <c r="H20" s="109"/>
      <c r="I20" s="17">
        <v>1.6362703416047155</v>
      </c>
      <c r="J20" s="17">
        <v>3.4958633560887207</v>
      </c>
      <c r="K20" s="17">
        <v>1.4584723584554053</v>
      </c>
      <c r="L20" s="17">
        <v>2.7423414065847345</v>
      </c>
    </row>
    <row r="21" spans="1:12" x14ac:dyDescent="0.25">
      <c r="A21" s="109"/>
      <c r="B21" s="17">
        <v>39.981927097642398</v>
      </c>
      <c r="C21" s="17">
        <v>3511.6205659330099</v>
      </c>
      <c r="D21" s="17">
        <v>28.450275891383701</v>
      </c>
      <c r="E21" s="17">
        <v>587.14384971372294</v>
      </c>
      <c r="H21" s="109"/>
      <c r="I21" s="17">
        <v>1.6018637229412334</v>
      </c>
      <c r="J21" s="17">
        <v>3.5455075838218009</v>
      </c>
      <c r="K21" s="17">
        <v>1.4540864822433777</v>
      </c>
      <c r="L21" s="17">
        <v>2.7687445160403521</v>
      </c>
    </row>
    <row r="22" spans="1:12" x14ac:dyDescent="0.25">
      <c r="A22" s="109"/>
      <c r="B22" s="17">
        <v>45.046197604945903</v>
      </c>
      <c r="C22" s="17">
        <v>3040.6344399104601</v>
      </c>
      <c r="D22" s="17">
        <v>27.993061716950798</v>
      </c>
      <c r="E22" s="17">
        <v>457.47847665984699</v>
      </c>
      <c r="H22" s="109"/>
      <c r="I22" s="17">
        <v>1.6536581376261916</v>
      </c>
      <c r="J22" s="17">
        <v>3.4829642102550138</v>
      </c>
      <c r="K22" s="17">
        <v>1.4470504016479258</v>
      </c>
      <c r="L22" s="17">
        <v>2.6603706662981046</v>
      </c>
    </row>
    <row r="23" spans="1:12" x14ac:dyDescent="0.25">
      <c r="A23" s="109"/>
      <c r="B23" s="17">
        <v>45.2993478456643</v>
      </c>
      <c r="C23" s="17">
        <v>2803.0266630198598</v>
      </c>
      <c r="D23" s="17">
        <v>26.8725318764685</v>
      </c>
      <c r="E23" s="17">
        <v>421.86647587581899</v>
      </c>
      <c r="H23" s="109"/>
      <c r="I23" s="17">
        <v>1.6560919497155233</v>
      </c>
      <c r="J23" s="17">
        <v>3.4476272288866943</v>
      </c>
      <c r="K23" s="17">
        <v>1.4293085867226134</v>
      </c>
      <c r="L23" s="17">
        <v>2.6251750150225188</v>
      </c>
    </row>
    <row r="24" spans="1:12" x14ac:dyDescent="0.25">
      <c r="A24" s="109"/>
      <c r="B24" s="17">
        <v>44.542564201136003</v>
      </c>
      <c r="C24" s="17">
        <v>2462.40812963489</v>
      </c>
      <c r="D24" s="17">
        <v>26.433152808219901</v>
      </c>
      <c r="E24" s="17">
        <v>498.44808938083298</v>
      </c>
      <c r="H24" s="109"/>
      <c r="I24" s="17">
        <v>1.6487752146367074</v>
      </c>
      <c r="J24" s="17">
        <v>3.3913600363120233</v>
      </c>
      <c r="K24" s="17">
        <v>1.4221489665956086</v>
      </c>
      <c r="L24" s="17">
        <v>2.6976199356278991</v>
      </c>
    </row>
    <row r="25" spans="1:12" x14ac:dyDescent="0.25">
      <c r="A25" s="109"/>
      <c r="B25" s="17">
        <v>35.233975441242599</v>
      </c>
      <c r="C25" s="17">
        <v>3290.7795825858602</v>
      </c>
      <c r="D25" s="17">
        <v>30.241016845872299</v>
      </c>
      <c r="E25" s="17">
        <v>500.19656304883802</v>
      </c>
      <c r="H25" s="109"/>
      <c r="I25" s="17">
        <v>1.5469616472910961</v>
      </c>
      <c r="J25" s="17">
        <v>3.5172987940924636</v>
      </c>
      <c r="K25" s="17">
        <v>1.4805963901071677</v>
      </c>
      <c r="L25" s="17">
        <v>2.6991407032800248</v>
      </c>
    </row>
    <row r="26" spans="1:12" x14ac:dyDescent="0.25">
      <c r="A26" s="109"/>
      <c r="B26" s="17">
        <v>38.079596125121697</v>
      </c>
      <c r="C26" s="17">
        <v>2966.9182420614402</v>
      </c>
      <c r="D26" s="17">
        <v>26.825238589059101</v>
      </c>
      <c r="E26" s="17">
        <v>441.87390499336402</v>
      </c>
      <c r="H26" s="109"/>
      <c r="I26" s="17">
        <v>1.5806923335790024</v>
      </c>
      <c r="J26" s="17">
        <v>3.4723055788376409</v>
      </c>
      <c r="K26" s="17">
        <v>1.4285435933575044</v>
      </c>
      <c r="L26" s="17">
        <v>2.6452983549182219</v>
      </c>
    </row>
    <row r="27" spans="1:12" x14ac:dyDescent="0.25">
      <c r="A27" s="109"/>
      <c r="B27" s="17">
        <v>47.3304425255197</v>
      </c>
      <c r="C27" s="17">
        <v>2314.06380713199</v>
      </c>
      <c r="D27" s="17">
        <v>33.406329040569098</v>
      </c>
      <c r="E27" s="17">
        <v>455.97201763109399</v>
      </c>
      <c r="H27" s="109"/>
      <c r="I27" s="17">
        <v>1.6751405650108391</v>
      </c>
      <c r="J27" s="17">
        <v>3.3643753298548309</v>
      </c>
      <c r="K27" s="17">
        <v>1.523828754446362</v>
      </c>
      <c r="L27" s="17">
        <v>2.6589381914335304</v>
      </c>
    </row>
    <row r="28" spans="1:12" x14ac:dyDescent="0.25">
      <c r="A28" s="109"/>
      <c r="B28" s="17">
        <v>42.028072369063501</v>
      </c>
      <c r="C28" s="17">
        <v>2338.1252332109698</v>
      </c>
      <c r="D28" s="17">
        <v>30.467691838662201</v>
      </c>
      <c r="E28" s="17">
        <v>645.80343720292501</v>
      </c>
      <c r="H28" s="109"/>
      <c r="I28" s="17">
        <v>1.6235394714073674</v>
      </c>
      <c r="J28" s="17">
        <v>3.3688677688599951</v>
      </c>
      <c r="K28" s="17">
        <v>1.4838395543309126</v>
      </c>
      <c r="L28" s="17">
        <v>2.8101003521619279</v>
      </c>
    </row>
    <row r="29" spans="1:12" x14ac:dyDescent="0.25">
      <c r="A29" s="109"/>
      <c r="B29" s="17">
        <v>38.730568894053199</v>
      </c>
      <c r="C29" s="17">
        <v>2875.2920782946399</v>
      </c>
      <c r="D29" s="17">
        <v>29.179024173048401</v>
      </c>
      <c r="E29" s="17">
        <v>466.02793867314699</v>
      </c>
      <c r="H29" s="109"/>
      <c r="I29" s="17">
        <v>1.5880538761684622</v>
      </c>
      <c r="J29" s="17">
        <v>3.458681967825191</v>
      </c>
      <c r="K29" s="17">
        <v>1.4650707637964064</v>
      </c>
      <c r="L29" s="17">
        <v>2.6684119537025821</v>
      </c>
    </row>
    <row r="30" spans="1:12" x14ac:dyDescent="0.25">
      <c r="A30" s="109"/>
      <c r="B30" s="17">
        <v>41.306176389964698</v>
      </c>
      <c r="C30" s="17">
        <v>3014.3148660218098</v>
      </c>
      <c r="D30" s="17">
        <v>20.971581497602902</v>
      </c>
      <c r="E30" s="17">
        <v>456.84831207589099</v>
      </c>
      <c r="H30" s="109"/>
      <c r="I30" s="17">
        <v>1.6160149952768899</v>
      </c>
      <c r="J30" s="17">
        <v>3.479188615408475</v>
      </c>
      <c r="K30" s="17">
        <v>1.3216311824817384</v>
      </c>
      <c r="L30" s="17">
        <v>2.6597720246566086</v>
      </c>
    </row>
    <row r="31" spans="1:12" x14ac:dyDescent="0.25">
      <c r="A31" s="109"/>
      <c r="B31" s="17">
        <v>39.279845143575102</v>
      </c>
      <c r="C31" s="17">
        <v>2052.4737508942999</v>
      </c>
      <c r="D31" s="17">
        <v>26.557248585202</v>
      </c>
      <c r="E31" s="17">
        <v>496.25844695871399</v>
      </c>
      <c r="H31" s="109"/>
      <c r="I31" s="17">
        <v>1.5941697669605488</v>
      </c>
      <c r="J31" s="17">
        <v>3.3122776116308663</v>
      </c>
      <c r="K31" s="17">
        <v>1.4241830787471461</v>
      </c>
      <c r="L31" s="17">
        <v>2.6957079120862084</v>
      </c>
    </row>
    <row r="32" spans="1:12" x14ac:dyDescent="0.25">
      <c r="A32" s="109"/>
      <c r="B32" s="17">
        <v>38.551347570085198</v>
      </c>
      <c r="C32" s="17">
        <v>2130.0369799953601</v>
      </c>
      <c r="D32" s="17">
        <v>23.682420775186198</v>
      </c>
      <c r="E32" s="17">
        <v>389.82053824123301</v>
      </c>
      <c r="H32" s="109"/>
      <c r="I32" s="17">
        <v>1.5860395635030129</v>
      </c>
      <c r="J32" s="17">
        <v>3.3283871433770065</v>
      </c>
      <c r="K32" s="17">
        <v>1.374426093134115</v>
      </c>
      <c r="L32" s="17">
        <v>2.5908647167976606</v>
      </c>
    </row>
    <row r="33" spans="1:12" x14ac:dyDescent="0.25">
      <c r="A33" s="109"/>
      <c r="B33" s="17">
        <v>33.638702260360603</v>
      </c>
      <c r="C33" s="17">
        <v>1473.8813381018399</v>
      </c>
      <c r="D33" s="17">
        <v>19.588652098989499</v>
      </c>
      <c r="E33" s="17">
        <v>389.29980711195202</v>
      </c>
      <c r="H33" s="109"/>
      <c r="I33" s="17">
        <v>1.5268392329036475</v>
      </c>
      <c r="J33" s="17">
        <v>3.1684625199667016</v>
      </c>
      <c r="K33" s="17">
        <v>1.2920045530896398</v>
      </c>
      <c r="L33" s="17">
        <v>2.5902841885364625</v>
      </c>
    </row>
    <row r="34" spans="1:12" x14ac:dyDescent="0.25">
      <c r="A34" s="109"/>
      <c r="B34" s="17">
        <v>48.506959574846199</v>
      </c>
      <c r="C34" s="17">
        <v>3031.9670555213302</v>
      </c>
      <c r="D34" s="17">
        <v>27.4956407621629</v>
      </c>
      <c r="E34" s="17">
        <v>451.55362318128601</v>
      </c>
      <c r="H34" s="109"/>
      <c r="I34" s="17">
        <v>1.6858040538211001</v>
      </c>
      <c r="J34" s="17">
        <v>3.4817244780671972</v>
      </c>
      <c r="K34" s="17">
        <v>1.4392638449936754</v>
      </c>
      <c r="L34" s="17">
        <v>2.6547093313248498</v>
      </c>
    </row>
    <row r="35" spans="1:12" x14ac:dyDescent="0.25">
      <c r="A35" s="109"/>
      <c r="B35" s="17">
        <v>41.280267625249103</v>
      </c>
      <c r="C35" s="17">
        <v>2181.2745015149098</v>
      </c>
      <c r="D35" s="17">
        <v>26.051326467617301</v>
      </c>
      <c r="E35" s="17">
        <v>372.95299899124097</v>
      </c>
      <c r="H35" s="109"/>
      <c r="I35" s="17">
        <v>1.6157425042148947</v>
      </c>
      <c r="J35" s="17">
        <v>3.338710322612922</v>
      </c>
      <c r="K35" s="17">
        <v>1.415829841374513</v>
      </c>
      <c r="L35" s="17">
        <v>2.5716541037526235</v>
      </c>
    </row>
    <row r="36" spans="1:12" x14ac:dyDescent="0.25">
      <c r="A36" s="109"/>
      <c r="B36" s="17">
        <v>40.071264363615697</v>
      </c>
      <c r="C36" s="17">
        <v>2425.3181479957598</v>
      </c>
      <c r="D36" s="17">
        <v>24.4404480966612</v>
      </c>
      <c r="E36" s="17">
        <v>507.75528241356398</v>
      </c>
      <c r="H36" s="109"/>
      <c r="I36" s="17">
        <v>1.6028330458886115</v>
      </c>
      <c r="J36" s="17">
        <v>3.3847687164872204</v>
      </c>
      <c r="K36" s="17">
        <v>1.3881091640960213</v>
      </c>
      <c r="L36" s="17">
        <v>2.7056544502671516</v>
      </c>
    </row>
    <row r="37" spans="1:12" x14ac:dyDescent="0.25">
      <c r="A37" s="109"/>
      <c r="B37" s="17">
        <v>34.321443698593498</v>
      </c>
      <c r="C37" s="17">
        <v>2568.4947653457202</v>
      </c>
      <c r="D37" s="17">
        <v>25.6916927807756</v>
      </c>
      <c r="E37" s="17">
        <v>409.00848051355399</v>
      </c>
      <c r="H37" s="109"/>
      <c r="I37" s="17">
        <v>1.5355655477415171</v>
      </c>
      <c r="J37" s="17">
        <v>3.4096786849586294</v>
      </c>
      <c r="K37" s="17">
        <v>1.4097927201141469</v>
      </c>
      <c r="L37" s="17">
        <v>2.6117323129023475</v>
      </c>
    </row>
    <row r="38" spans="1:12" x14ac:dyDescent="0.25">
      <c r="A38" s="109"/>
      <c r="B38" s="17">
        <v>46.202876765625</v>
      </c>
      <c r="C38" s="17">
        <v>4238.0140814520601</v>
      </c>
      <c r="D38" s="17">
        <v>23.283630220816701</v>
      </c>
      <c r="E38" s="17">
        <v>451.59668687143801</v>
      </c>
      <c r="H38" s="109"/>
      <c r="I38" s="17">
        <v>1.6646690172128531</v>
      </c>
      <c r="J38" s="17">
        <v>3.6271623953872267</v>
      </c>
      <c r="K38" s="17">
        <v>1.3670506934158815</v>
      </c>
      <c r="L38" s="17">
        <v>2.6547507470732792</v>
      </c>
    </row>
    <row r="39" spans="1:12" x14ac:dyDescent="0.25">
      <c r="A39" s="109"/>
      <c r="B39" s="17">
        <v>44.392561953158697</v>
      </c>
      <c r="C39" s="17">
        <v>5100.5249177540099</v>
      </c>
      <c r="D39" s="17">
        <v>36.130014251536998</v>
      </c>
      <c r="E39" s="17">
        <v>585.81486461674103</v>
      </c>
      <c r="H39" s="109"/>
      <c r="I39" s="17">
        <v>1.6473102094545866</v>
      </c>
      <c r="J39" s="17">
        <v>3.707614873578911</v>
      </c>
      <c r="K39" s="17">
        <v>1.5578681328761499</v>
      </c>
      <c r="L39" s="17">
        <v>2.7677603873850511</v>
      </c>
    </row>
    <row r="40" spans="1:12" x14ac:dyDescent="0.25">
      <c r="A40" s="109"/>
      <c r="B40" s="17">
        <v>37.7379479312198</v>
      </c>
      <c r="C40" s="17">
        <v>1912.01635637406</v>
      </c>
      <c r="D40" s="17">
        <v>20.009476297505</v>
      </c>
      <c r="E40" s="17">
        <v>383.24376400225299</v>
      </c>
      <c r="H40" s="109"/>
      <c r="I40" s="17">
        <v>1.5767782809275441</v>
      </c>
      <c r="J40" s="17">
        <v>3.2814916031349632</v>
      </c>
      <c r="K40" s="17">
        <v>1.3012357221154673</v>
      </c>
      <c r="L40" s="17">
        <v>2.5834750969081623</v>
      </c>
    </row>
    <row r="41" spans="1:12" x14ac:dyDescent="0.25">
      <c r="A41" s="109"/>
      <c r="B41" s="17">
        <v>42.4550744845738</v>
      </c>
      <c r="C41" s="17">
        <v>2304.23608855675</v>
      </c>
      <c r="D41" s="17">
        <v>28.296328000769702</v>
      </c>
      <c r="E41" s="17">
        <v>494.51025231583799</v>
      </c>
      <c r="H41" s="109"/>
      <c r="I41" s="17">
        <v>1.6279296071579865</v>
      </c>
      <c r="J41" s="17">
        <v>3.3625269741889445</v>
      </c>
      <c r="K41" s="17">
        <v>1.4517300810199667</v>
      </c>
      <c r="L41" s="17">
        <v>2.6941752999332778</v>
      </c>
    </row>
    <row r="42" spans="1:12" x14ac:dyDescent="0.25">
      <c r="A42" s="109"/>
      <c r="B42" s="17">
        <v>53.289267917388003</v>
      </c>
      <c r="C42" s="17">
        <v>4355.4741158331099</v>
      </c>
      <c r="D42" s="17">
        <v>33.288570458712002</v>
      </c>
      <c r="E42" s="17">
        <v>583.12879196736606</v>
      </c>
      <c r="H42" s="109"/>
      <c r="I42" s="17">
        <v>1.7266397539879077</v>
      </c>
      <c r="J42" s="17">
        <v>3.6390354371123932</v>
      </c>
      <c r="K42" s="17">
        <v>1.5222951452550895</v>
      </c>
      <c r="L42" s="17">
        <v>2.7657644852280212</v>
      </c>
    </row>
    <row r="43" spans="1:12" x14ac:dyDescent="0.25">
      <c r="A43" s="109"/>
      <c r="B43" s="17">
        <v>41.790364200025103</v>
      </c>
      <c r="C43" s="17">
        <v>2439.7299919275101</v>
      </c>
      <c r="D43" s="17">
        <v>22.367757312123199</v>
      </c>
      <c r="E43" s="17">
        <v>479.54056904965398</v>
      </c>
      <c r="H43" s="109"/>
      <c r="I43" s="17">
        <v>1.6210761560053628</v>
      </c>
      <c r="J43" s="17">
        <v>3.387341765066378</v>
      </c>
      <c r="K43" s="17">
        <v>1.3496224420404848</v>
      </c>
      <c r="L43" s="17">
        <v>2.6808253542993858</v>
      </c>
    </row>
    <row r="44" spans="1:12" x14ac:dyDescent="0.25">
      <c r="A44" s="109"/>
      <c r="B44" s="17">
        <v>45.735921866757401</v>
      </c>
      <c r="C44" s="17">
        <v>2741.7173635492099</v>
      </c>
      <c r="D44" s="17">
        <v>25.181928832174101</v>
      </c>
      <c r="E44" s="17">
        <v>612.52159675997405</v>
      </c>
      <c r="H44" s="109"/>
      <c r="I44" s="17">
        <v>1.6602574372772083</v>
      </c>
      <c r="J44" s="17">
        <v>3.4380226824820856</v>
      </c>
      <c r="K44" s="17">
        <v>1.4010889922169369</v>
      </c>
      <c r="L44" s="17">
        <v>2.7871214059971079</v>
      </c>
    </row>
    <row r="45" spans="1:12" x14ac:dyDescent="0.25">
      <c r="A45" s="109"/>
      <c r="B45" s="17">
        <v>41.178486620187201</v>
      </c>
      <c r="C45" s="17">
        <v>1713.83496154964</v>
      </c>
      <c r="D45" s="17">
        <v>21.9526812854991</v>
      </c>
      <c r="E45" s="17">
        <v>410.76550880857798</v>
      </c>
      <c r="H45" s="109"/>
      <c r="I45" s="17">
        <v>1.6146703815102994</v>
      </c>
      <c r="J45" s="17">
        <v>3.2339689980193458</v>
      </c>
      <c r="K45" s="17">
        <v>1.341487572249217</v>
      </c>
      <c r="L45" s="17">
        <v>2.6135939695820465</v>
      </c>
    </row>
    <row r="46" spans="1:12" x14ac:dyDescent="0.25">
      <c r="A46" s="109"/>
      <c r="B46" s="17">
        <v>42.264318156739499</v>
      </c>
      <c r="C46" s="17">
        <v>2165.7490702308801</v>
      </c>
      <c r="D46" s="17">
        <v>31.352338579496099</v>
      </c>
      <c r="E46" s="17">
        <v>470.36352066422</v>
      </c>
      <c r="H46" s="109"/>
      <c r="I46" s="17">
        <v>1.625973866967078</v>
      </c>
      <c r="J46" s="17">
        <v>3.3356081366258459</v>
      </c>
      <c r="K46" s="17">
        <v>1.4962699405189384</v>
      </c>
      <c r="L46" s="17">
        <v>2.6724336323951121</v>
      </c>
    </row>
    <row r="47" spans="1:12" x14ac:dyDescent="0.25">
      <c r="A47" s="109"/>
      <c r="B47" s="17">
        <v>38.013608954549298</v>
      </c>
      <c r="C47" s="17">
        <v>2374.60884032066</v>
      </c>
      <c r="D47" s="17">
        <v>24.785797157680399</v>
      </c>
      <c r="E47" s="17">
        <v>690.62243962596494</v>
      </c>
      <c r="H47" s="109"/>
      <c r="I47" s="17">
        <v>1.5799391028218086</v>
      </c>
      <c r="J47" s="17">
        <v>3.3755920802845867</v>
      </c>
      <c r="K47" s="17">
        <v>1.3942028911901108</v>
      </c>
      <c r="L47" s="17">
        <v>2.8392406852897278</v>
      </c>
    </row>
    <row r="48" spans="1:12" x14ac:dyDescent="0.25">
      <c r="A48" s="109"/>
      <c r="B48" s="17">
        <v>36.461738184168603</v>
      </c>
      <c r="C48" s="17">
        <v>2978.9042225211501</v>
      </c>
      <c r="D48" s="17">
        <v>31.0952042134879</v>
      </c>
      <c r="E48" s="17">
        <v>646.00603117644005</v>
      </c>
      <c r="H48" s="109"/>
      <c r="I48" s="17">
        <v>1.5618373682629911</v>
      </c>
      <c r="J48" s="17">
        <v>3.4740565400397374</v>
      </c>
      <c r="K48" s="17">
        <v>1.4926934133283394</v>
      </c>
      <c r="L48" s="17">
        <v>2.8102365726304095</v>
      </c>
    </row>
    <row r="49" spans="1:12" x14ac:dyDescent="0.25">
      <c r="A49" s="109"/>
      <c r="B49" s="17">
        <v>39.539188548805399</v>
      </c>
      <c r="C49" s="17">
        <v>2456.2967588265801</v>
      </c>
      <c r="D49" s="17">
        <v>21.3101557680701</v>
      </c>
      <c r="E49" s="17">
        <v>355.86731510151299</v>
      </c>
      <c r="H49" s="109"/>
      <c r="I49" s="17">
        <v>1.597027752170564</v>
      </c>
      <c r="J49" s="17">
        <v>3.3902808351625864</v>
      </c>
      <c r="K49" s="17">
        <v>1.3285866242316142</v>
      </c>
      <c r="L49" s="17">
        <v>2.5512881017355014</v>
      </c>
    </row>
    <row r="50" spans="1:12" x14ac:dyDescent="0.25">
      <c r="A50" s="109"/>
      <c r="B50" s="17">
        <v>41.699077372568603</v>
      </c>
      <c r="C50" s="17">
        <v>1624.77977964919</v>
      </c>
      <c r="D50" s="17">
        <v>26.898876106754798</v>
      </c>
      <c r="E50" s="17">
        <v>525.69136139811599</v>
      </c>
      <c r="H50" s="109"/>
      <c r="I50" s="17">
        <v>1.6201264459465368</v>
      </c>
      <c r="J50" s="17">
        <v>3.2107945056445213</v>
      </c>
      <c r="K50" s="17">
        <v>1.4297341346183392</v>
      </c>
      <c r="L50" s="17">
        <v>2.7207308403854502</v>
      </c>
    </row>
    <row r="51" spans="1:12" x14ac:dyDescent="0.25">
      <c r="A51" s="109"/>
      <c r="B51" s="17">
        <v>37.842869768184002</v>
      </c>
      <c r="C51" s="17">
        <v>2247.82555613256</v>
      </c>
      <c r="D51" s="17">
        <v>23.771533626774801</v>
      </c>
      <c r="E51" s="17">
        <v>447.150590767506</v>
      </c>
      <c r="H51" s="109"/>
      <c r="I51" s="17">
        <v>1.5779840631744884</v>
      </c>
      <c r="J51" s="17">
        <v>3.3517626045177282</v>
      </c>
      <c r="K51" s="17">
        <v>1.3760572012553185</v>
      </c>
      <c r="L51" s="17">
        <v>2.6504538088709317</v>
      </c>
    </row>
    <row r="52" spans="1:12" x14ac:dyDescent="0.25">
      <c r="A52" s="104"/>
      <c r="B52" s="17">
        <v>33.809958744682703</v>
      </c>
      <c r="C52" s="17">
        <v>1576.37917688785</v>
      </c>
      <c r="D52" s="17">
        <v>22.173849280531101</v>
      </c>
      <c r="E52" s="17">
        <v>440.62841346825098</v>
      </c>
      <c r="H52" s="104"/>
      <c r="I52" s="17">
        <v>1.5290446408347551</v>
      </c>
      <c r="J52" s="17">
        <v>3.197660689437392</v>
      </c>
      <c r="K52" s="17">
        <v>1.3458410912283316</v>
      </c>
      <c r="L52" s="17">
        <v>2.6440724987489399</v>
      </c>
    </row>
    <row r="53" spans="1:12" x14ac:dyDescent="0.25">
      <c r="A53" s="108">
        <v>10</v>
      </c>
      <c r="B53" s="17">
        <v>28.9057444015729</v>
      </c>
      <c r="C53" s="17">
        <v>611.14048363513496</v>
      </c>
      <c r="D53" s="17">
        <v>12.188747652024199</v>
      </c>
      <c r="E53" s="17">
        <v>184.19823013900699</v>
      </c>
      <c r="H53" s="108">
        <v>10</v>
      </c>
      <c r="I53" s="17">
        <v>1.460984158119804</v>
      </c>
      <c r="J53" s="17">
        <v>2.7861410535398226</v>
      </c>
      <c r="K53" s="17">
        <v>1.0859590857860957</v>
      </c>
      <c r="L53" s="17">
        <v>2.265285452980506</v>
      </c>
    </row>
    <row r="54" spans="1:12" x14ac:dyDescent="0.25">
      <c r="A54" s="109"/>
      <c r="B54" s="17">
        <v>27.939734276996901</v>
      </c>
      <c r="C54" s="17">
        <v>488.74403795669701</v>
      </c>
      <c r="D54" s="17">
        <v>15.340533258438199</v>
      </c>
      <c r="E54" s="17">
        <v>199.67182487162799</v>
      </c>
      <c r="H54" s="109"/>
      <c r="I54" s="17">
        <v>1.4462222714065551</v>
      </c>
      <c r="J54" s="17">
        <v>2.6890814726068895</v>
      </c>
      <c r="K54" s="17">
        <v>1.1858404565602811</v>
      </c>
      <c r="L54" s="17">
        <v>2.3003167871238155</v>
      </c>
    </row>
    <row r="55" spans="1:12" x14ac:dyDescent="0.25">
      <c r="A55" s="109"/>
      <c r="B55" s="17">
        <v>27.182797848699501</v>
      </c>
      <c r="C55" s="17">
        <v>499.14951682057102</v>
      </c>
      <c r="D55" s="17">
        <v>16.593755518570099</v>
      </c>
      <c r="E55" s="17">
        <v>188.58485477513</v>
      </c>
      <c r="H55" s="109"/>
      <c r="I55" s="17">
        <v>1.4342941554029633</v>
      </c>
      <c r="J55" s="17">
        <v>2.698230655049918</v>
      </c>
      <c r="K55" s="17">
        <v>1.2199446871945059</v>
      </c>
      <c r="L55" s="17">
        <v>2.2755068116690733</v>
      </c>
    </row>
    <row r="56" spans="1:12" x14ac:dyDescent="0.25">
      <c r="A56" s="109"/>
      <c r="B56" s="17">
        <v>36.9861350506538</v>
      </c>
      <c r="C56" s="17">
        <v>886.23130907443704</v>
      </c>
      <c r="D56" s="17">
        <v>24.8488792016982</v>
      </c>
      <c r="E56" s="17">
        <v>266.328439188846</v>
      </c>
      <c r="H56" s="109"/>
      <c r="I56" s="17">
        <v>1.5680389511079997</v>
      </c>
      <c r="J56" s="17">
        <v>2.947547088866517</v>
      </c>
      <c r="K56" s="17">
        <v>1.3953068048401716</v>
      </c>
      <c r="L56" s="17">
        <v>2.4254175439204597</v>
      </c>
    </row>
    <row r="57" spans="1:12" x14ac:dyDescent="0.25">
      <c r="A57" s="109"/>
      <c r="B57" s="17">
        <v>28.5567376947062</v>
      </c>
      <c r="C57" s="17">
        <v>476.30299858172799</v>
      </c>
      <c r="D57" s="17">
        <v>20.2976098202255</v>
      </c>
      <c r="E57" s="17">
        <v>221.13691697130699</v>
      </c>
      <c r="H57" s="109"/>
      <c r="I57" s="17">
        <v>1.4557085923859443</v>
      </c>
      <c r="J57" s="17">
        <v>2.6778833156358792</v>
      </c>
      <c r="K57" s="17">
        <v>1.307444899834266</v>
      </c>
      <c r="L57" s="17">
        <v>2.3446612504872544</v>
      </c>
    </row>
    <row r="58" spans="1:12" x14ac:dyDescent="0.25">
      <c r="A58" s="109"/>
      <c r="B58" s="17">
        <v>30.8052727781287</v>
      </c>
      <c r="C58" s="17">
        <v>675.91495928585198</v>
      </c>
      <c r="D58" s="17">
        <v>19.1971820119531</v>
      </c>
      <c r="E58" s="17">
        <v>184.812953063093</v>
      </c>
      <c r="H58" s="109"/>
      <c r="I58" s="17">
        <v>1.4886250587879766</v>
      </c>
      <c r="J58" s="17">
        <v>2.8298920583141927</v>
      </c>
      <c r="K58" s="17">
        <v>1.2832374825327679</v>
      </c>
      <c r="L58" s="17">
        <v>2.2667324065306462</v>
      </c>
    </row>
    <row r="59" spans="1:12" x14ac:dyDescent="0.25">
      <c r="A59" s="109"/>
      <c r="B59" s="17">
        <v>25.664280462561202</v>
      </c>
      <c r="C59" s="17">
        <v>589.87656820529003</v>
      </c>
      <c r="D59" s="17">
        <v>16.305711341667699</v>
      </c>
      <c r="E59" s="17">
        <v>189.14903467525801</v>
      </c>
      <c r="H59" s="109"/>
      <c r="I59" s="17">
        <v>1.4093290926560165</v>
      </c>
      <c r="J59" s="17">
        <v>2.7707611449379921</v>
      </c>
      <c r="K59" s="17">
        <v>1.2123397497854784</v>
      </c>
      <c r="L59" s="17">
        <v>2.2768041292064605</v>
      </c>
    </row>
    <row r="60" spans="1:12" x14ac:dyDescent="0.25">
      <c r="A60" s="109"/>
      <c r="B60" s="17">
        <v>27.676220769876501</v>
      </c>
      <c r="C60" s="17">
        <v>583.50628515792903</v>
      </c>
      <c r="D60" s="17">
        <v>19.823718629533101</v>
      </c>
      <c r="E60" s="17">
        <v>199.96545079733701</v>
      </c>
      <c r="H60" s="109"/>
      <c r="I60" s="17">
        <v>1.4421067862599983</v>
      </c>
      <c r="J60" s="17">
        <v>2.7660455383500362</v>
      </c>
      <c r="K60" s="17">
        <v>1.2971851248618735</v>
      </c>
      <c r="L60" s="17">
        <v>2.3009549665429505</v>
      </c>
    </row>
    <row r="61" spans="1:12" x14ac:dyDescent="0.25">
      <c r="A61" s="109"/>
      <c r="B61" s="17">
        <v>26.9666077917332</v>
      </c>
      <c r="C61" s="17">
        <v>693.53789575137</v>
      </c>
      <c r="D61" s="17">
        <v>16.568379093049501</v>
      </c>
      <c r="E61" s="17">
        <v>242.60831841618</v>
      </c>
      <c r="H61" s="109"/>
      <c r="I61" s="17">
        <v>1.4308263187188162</v>
      </c>
      <c r="J61" s="17">
        <v>2.8410701964346234</v>
      </c>
      <c r="K61" s="17">
        <v>1.2192800228805682</v>
      </c>
      <c r="L61" s="17">
        <v>2.3849056876282884</v>
      </c>
    </row>
    <row r="62" spans="1:12" x14ac:dyDescent="0.25">
      <c r="A62" s="109"/>
      <c r="B62" s="17">
        <v>35.936809841171701</v>
      </c>
      <c r="C62" s="17">
        <v>725.19641117864501</v>
      </c>
      <c r="D62" s="17">
        <v>19.824415849889</v>
      </c>
      <c r="E62" s="17">
        <v>229.43762778759799</v>
      </c>
      <c r="H62" s="109"/>
      <c r="I62" s="17">
        <v>1.5555395215801713</v>
      </c>
      <c r="J62" s="17">
        <v>2.860455646210609</v>
      </c>
      <c r="K62" s="17">
        <v>1.297200399172115</v>
      </c>
      <c r="L62" s="17">
        <v>2.3606646437328158</v>
      </c>
    </row>
    <row r="63" spans="1:12" x14ac:dyDescent="0.25">
      <c r="A63" s="109"/>
      <c r="B63" s="17">
        <v>32.918340064623898</v>
      </c>
      <c r="C63" s="17">
        <v>800.64267311433798</v>
      </c>
      <c r="D63" s="17">
        <v>16.271209631876001</v>
      </c>
      <c r="E63" s="17">
        <v>243.85338940685401</v>
      </c>
      <c r="H63" s="109"/>
      <c r="I63" s="17">
        <v>1.5174379274226786</v>
      </c>
      <c r="J63" s="17">
        <v>2.9034387336634038</v>
      </c>
      <c r="K63" s="17">
        <v>1.2114198403935985</v>
      </c>
      <c r="L63" s="17">
        <v>2.3871287963863246</v>
      </c>
    </row>
    <row r="64" spans="1:12" x14ac:dyDescent="0.25">
      <c r="A64" s="109"/>
      <c r="B64" s="17">
        <v>30.056383534627798</v>
      </c>
      <c r="C64" s="17">
        <v>733.69258166183795</v>
      </c>
      <c r="D64" s="17">
        <v>20.342906265775699</v>
      </c>
      <c r="E64" s="17">
        <v>160.737359653883</v>
      </c>
      <c r="H64" s="109"/>
      <c r="I64" s="17">
        <v>1.4779367239075283</v>
      </c>
      <c r="J64" s="17">
        <v>2.8655141279617631</v>
      </c>
      <c r="K64" s="17">
        <v>1.3084129979980059</v>
      </c>
      <c r="L64" s="17">
        <v>2.2061168301286767</v>
      </c>
    </row>
    <row r="65" spans="1:12" x14ac:dyDescent="0.25">
      <c r="A65" s="109"/>
      <c r="B65" s="17">
        <v>33.455261056854503</v>
      </c>
      <c r="C65" s="17">
        <v>806.60857944090003</v>
      </c>
      <c r="D65" s="17">
        <v>18.239583299442501</v>
      </c>
      <c r="E65" s="17">
        <v>197.114851614239</v>
      </c>
      <c r="H65" s="109"/>
      <c r="I65" s="17">
        <v>1.5244644230992945</v>
      </c>
      <c r="J65" s="17">
        <v>2.9066628370418268</v>
      </c>
      <c r="K65" s="17">
        <v>1.2610149122369183</v>
      </c>
      <c r="L65" s="17">
        <v>2.2947193474205831</v>
      </c>
    </row>
    <row r="66" spans="1:12" x14ac:dyDescent="0.25">
      <c r="A66" s="109"/>
      <c r="B66" s="17">
        <v>35.349222275780598</v>
      </c>
      <c r="C66" s="17">
        <v>1171.3936274263301</v>
      </c>
      <c r="D66" s="17">
        <v>16.481756691618099</v>
      </c>
      <c r="E66" s="17">
        <v>215.671373716696</v>
      </c>
      <c r="H66" s="109"/>
      <c r="I66" s="17">
        <v>1.5483798632516601</v>
      </c>
      <c r="J66" s="17">
        <v>3.0687028570650772</v>
      </c>
      <c r="K66" s="17">
        <v>1.2170034986728135</v>
      </c>
      <c r="L66" s="17">
        <v>2.333792504574443</v>
      </c>
    </row>
    <row r="67" spans="1:12" x14ac:dyDescent="0.25">
      <c r="A67" s="109"/>
      <c r="B67" s="17">
        <v>32.345521022998497</v>
      </c>
      <c r="C67" s="17">
        <v>690.57763487730995</v>
      </c>
      <c r="D67" s="17">
        <v>16.3238466754472</v>
      </c>
      <c r="E67" s="17">
        <v>204.69460840873401</v>
      </c>
      <c r="H67" s="109"/>
      <c r="I67" s="17">
        <v>1.5098141511664356</v>
      </c>
      <c r="J67" s="17">
        <v>2.8392125091326745</v>
      </c>
      <c r="K67" s="17">
        <v>1.2128225069343661</v>
      </c>
      <c r="L67" s="17">
        <v>2.3111064036338154</v>
      </c>
    </row>
    <row r="68" spans="1:12" x14ac:dyDescent="0.25">
      <c r="A68" s="109"/>
      <c r="B68" s="17">
        <v>34.119513294494702</v>
      </c>
      <c r="C68" s="17">
        <v>865.59121703842095</v>
      </c>
      <c r="D68" s="17">
        <v>22.470671451799902</v>
      </c>
      <c r="E68" s="17">
        <v>323.00048713363901</v>
      </c>
      <c r="H68" s="109"/>
      <c r="I68" s="17">
        <v>1.5330028274479224</v>
      </c>
      <c r="J68" s="17">
        <v>2.9373128410953266</v>
      </c>
      <c r="K68" s="17">
        <v>1.3516160498759475</v>
      </c>
      <c r="L68" s="17">
        <v>2.5092031773134305</v>
      </c>
    </row>
    <row r="69" spans="1:12" x14ac:dyDescent="0.25">
      <c r="A69" s="109"/>
      <c r="B69" s="17">
        <v>26.109377499937899</v>
      </c>
      <c r="C69" s="17">
        <v>656.65889363350004</v>
      </c>
      <c r="D69" s="17">
        <v>20.356654625508099</v>
      </c>
      <c r="E69" s="17">
        <v>238.689648573722</v>
      </c>
      <c r="H69" s="109"/>
      <c r="I69" s="17">
        <v>1.4167965174926207</v>
      </c>
      <c r="J69" s="17">
        <v>2.8173398306215369</v>
      </c>
      <c r="K69" s="17">
        <v>1.3087064083868827</v>
      </c>
      <c r="L69" s="17">
        <v>2.37783358505287</v>
      </c>
    </row>
    <row r="70" spans="1:12" x14ac:dyDescent="0.25">
      <c r="A70" s="109"/>
      <c r="B70" s="17">
        <v>33.346266415229302</v>
      </c>
      <c r="C70" s="17">
        <v>812.55597787934198</v>
      </c>
      <c r="D70" s="17">
        <v>16.026872055960201</v>
      </c>
      <c r="E70" s="17">
        <v>183.549409247721</v>
      </c>
      <c r="H70" s="109"/>
      <c r="I70" s="17">
        <v>1.52304721558289</v>
      </c>
      <c r="J70" s="17">
        <v>2.9098532897083715</v>
      </c>
      <c r="K70" s="17">
        <v>1.2048487699280113</v>
      </c>
      <c r="L70" s="17">
        <v>2.2637529910690013</v>
      </c>
    </row>
    <row r="71" spans="1:12" x14ac:dyDescent="0.25">
      <c r="A71" s="109"/>
      <c r="B71" s="17">
        <v>41.569059282653598</v>
      </c>
      <c r="C71" s="17">
        <v>926.90192927003102</v>
      </c>
      <c r="D71" s="17">
        <v>19.616488691180201</v>
      </c>
      <c r="E71" s="17">
        <v>224.059715833849</v>
      </c>
      <c r="H71" s="109"/>
      <c r="I71" s="17">
        <v>1.6187701964336791</v>
      </c>
      <c r="J71" s="17">
        <v>2.9670337861078409</v>
      </c>
      <c r="K71" s="17">
        <v>1.2926212722326551</v>
      </c>
      <c r="L71" s="17">
        <v>2.3503637808379541</v>
      </c>
    </row>
    <row r="72" spans="1:12" x14ac:dyDescent="0.25">
      <c r="A72" s="109"/>
      <c r="B72" s="17">
        <v>28.133240471727898</v>
      </c>
      <c r="C72" s="17">
        <v>711.02313566385601</v>
      </c>
      <c r="D72" s="17">
        <v>17.492287748185301</v>
      </c>
      <c r="E72" s="17">
        <v>192.461359589761</v>
      </c>
      <c r="H72" s="109"/>
      <c r="I72" s="17">
        <v>1.4492197583983133</v>
      </c>
      <c r="J72" s="17">
        <v>2.8518837322736164</v>
      </c>
      <c r="K72" s="17">
        <v>1.2428466128770952</v>
      </c>
      <c r="L72" s="17">
        <v>2.2843435494215449</v>
      </c>
    </row>
    <row r="73" spans="1:12" x14ac:dyDescent="0.25">
      <c r="A73" s="109"/>
      <c r="B73" s="17">
        <v>25.735732488129699</v>
      </c>
      <c r="C73" s="17">
        <v>671.181687188723</v>
      </c>
      <c r="D73" s="17">
        <v>15.8531736501465</v>
      </c>
      <c r="E73" s="17">
        <v>217.856109109161</v>
      </c>
      <c r="H73" s="109"/>
      <c r="I73" s="17">
        <v>1.4105365336130256</v>
      </c>
      <c r="J73" s="17">
        <v>2.8268400985039226</v>
      </c>
      <c r="K73" s="17">
        <v>1.2001162167604551</v>
      </c>
      <c r="L73" s="17">
        <v>2.3381697429047672</v>
      </c>
    </row>
    <row r="74" spans="1:12" x14ac:dyDescent="0.25">
      <c r="A74" s="109"/>
      <c r="B74" s="17">
        <v>29.087188060175801</v>
      </c>
      <c r="C74" s="17">
        <v>702.87882698230396</v>
      </c>
      <c r="D74" s="17">
        <v>17.7937122077659</v>
      </c>
      <c r="E74" s="17">
        <v>194.854123703846</v>
      </c>
      <c r="H74" s="109"/>
      <c r="I74" s="17">
        <v>1.4637017388140554</v>
      </c>
      <c r="J74" s="17">
        <v>2.8468804611381562</v>
      </c>
      <c r="K74" s="17">
        <v>1.2502665620898412</v>
      </c>
      <c r="L74" s="17">
        <v>2.2897096012135165</v>
      </c>
    </row>
    <row r="75" spans="1:12" x14ac:dyDescent="0.25">
      <c r="A75" s="109"/>
      <c r="B75" s="17">
        <v>22.958054811757702</v>
      </c>
      <c r="C75" s="17">
        <v>525.03310816012504</v>
      </c>
      <c r="D75" s="17">
        <v>13.240896233005101</v>
      </c>
      <c r="E75" s="17">
        <v>174.06838025914399</v>
      </c>
      <c r="H75" s="109"/>
      <c r="I75" s="17">
        <v>1.3609350884163844</v>
      </c>
      <c r="J75" s="17">
        <v>2.720186690525737</v>
      </c>
      <c r="K75" s="17">
        <v>1.1219173820731294</v>
      </c>
      <c r="L75" s="17">
        <v>2.2407198881412236</v>
      </c>
    </row>
    <row r="76" spans="1:12" x14ac:dyDescent="0.25">
      <c r="A76" s="109"/>
      <c r="B76" s="17">
        <v>26.616743862774499</v>
      </c>
      <c r="C76" s="17">
        <v>528.89261344060401</v>
      </c>
      <c r="D76" s="17">
        <v>15.9400163072753</v>
      </c>
      <c r="E76" s="17">
        <v>185.98140839697399</v>
      </c>
      <c r="H76" s="109"/>
      <c r="I76" s="17">
        <v>1.425154925333864</v>
      </c>
      <c r="J76" s="17">
        <v>2.7233675016675249</v>
      </c>
      <c r="K76" s="17">
        <v>1.2024887613609754</v>
      </c>
      <c r="L76" s="17">
        <v>2.269469532206303</v>
      </c>
    </row>
    <row r="77" spans="1:12" x14ac:dyDescent="0.25">
      <c r="A77" s="109"/>
      <c r="B77" s="17">
        <v>25.453758463017099</v>
      </c>
      <c r="C77" s="17">
        <v>584.14229367685903</v>
      </c>
      <c r="D77" s="17">
        <v>17.043048415729601</v>
      </c>
      <c r="E77" s="17">
        <v>253.80010050973399</v>
      </c>
      <c r="H77" s="109"/>
      <c r="I77" s="17">
        <v>1.4057519186662104</v>
      </c>
      <c r="J77" s="17">
        <v>2.7665186516180831</v>
      </c>
      <c r="K77" s="17">
        <v>1.231547277738301</v>
      </c>
      <c r="L77" s="17">
        <v>2.4044917897477096</v>
      </c>
    </row>
    <row r="78" spans="1:12" x14ac:dyDescent="0.25">
      <c r="A78" s="109"/>
      <c r="B78" s="17">
        <v>29.582019893790001</v>
      </c>
      <c r="C78" s="17">
        <v>576.96630946833795</v>
      </c>
      <c r="D78" s="17">
        <v>17.7281157376034</v>
      </c>
      <c r="E78" s="17">
        <v>204.73762482115001</v>
      </c>
      <c r="H78" s="109"/>
      <c r="I78" s="17">
        <v>1.4710278247919508</v>
      </c>
      <c r="J78" s="17">
        <v>2.7611504543356733</v>
      </c>
      <c r="K78" s="17">
        <v>1.2486625783393122</v>
      </c>
      <c r="L78" s="17">
        <v>2.3111976606922298</v>
      </c>
    </row>
    <row r="79" spans="1:12" x14ac:dyDescent="0.25">
      <c r="A79" s="109"/>
      <c r="B79" s="17">
        <v>25.6015074025308</v>
      </c>
      <c r="C79" s="17">
        <v>591.57542914216697</v>
      </c>
      <c r="D79" s="17">
        <v>18.776868062722901</v>
      </c>
      <c r="E79" s="17">
        <v>259.53134549635899</v>
      </c>
      <c r="H79" s="109"/>
      <c r="I79" s="17">
        <v>1.4082655370824686</v>
      </c>
      <c r="J79" s="17">
        <v>2.7720101274452449</v>
      </c>
      <c r="K79" s="17">
        <v>1.27362315467618</v>
      </c>
      <c r="L79" s="17">
        <v>2.4141898182692043</v>
      </c>
    </row>
    <row r="80" spans="1:12" x14ac:dyDescent="0.25">
      <c r="A80" s="109"/>
      <c r="B80" s="17">
        <v>26.987482262636899</v>
      </c>
      <c r="C80" s="17">
        <v>588.05862671075295</v>
      </c>
      <c r="D80" s="17">
        <v>13.9345112037854</v>
      </c>
      <c r="E80" s="17">
        <v>160.584271243686</v>
      </c>
      <c r="H80" s="109"/>
      <c r="I80" s="17">
        <v>1.4311623699049014</v>
      </c>
      <c r="J80" s="17">
        <v>2.7694206253750253</v>
      </c>
      <c r="K80" s="17">
        <v>1.1440917390900873</v>
      </c>
      <c r="L80" s="17">
        <v>2.2057030051606117</v>
      </c>
    </row>
    <row r="81" spans="1:12" x14ac:dyDescent="0.25">
      <c r="A81" s="109"/>
      <c r="B81" s="17">
        <v>30.035113981350499</v>
      </c>
      <c r="C81" s="17">
        <v>583.06479787091496</v>
      </c>
      <c r="D81" s="17">
        <v>16.018116130410501</v>
      </c>
      <c r="E81" s="17">
        <v>175.2365587372</v>
      </c>
      <c r="H81" s="109"/>
      <c r="I81" s="17">
        <v>1.4776292844064849</v>
      </c>
      <c r="J81" s="17">
        <v>2.765716821987144</v>
      </c>
      <c r="K81" s="17">
        <v>1.2046114379481891</v>
      </c>
      <c r="L81" s="17">
        <v>2.2436247159959843</v>
      </c>
    </row>
    <row r="82" spans="1:12" x14ac:dyDescent="0.25">
      <c r="A82" s="109"/>
      <c r="B82" s="17">
        <v>28.014791347597502</v>
      </c>
      <c r="C82" s="17">
        <v>511.73564655184202</v>
      </c>
      <c r="D82" s="17">
        <v>13.7392628771599</v>
      </c>
      <c r="E82" s="17">
        <v>189.739160261558</v>
      </c>
      <c r="H82" s="109"/>
      <c r="I82" s="17">
        <v>1.4473873922176692</v>
      </c>
      <c r="J82" s="17">
        <v>2.7090456701703958</v>
      </c>
      <c r="K82" s="17">
        <v>1.1379634330896624</v>
      </c>
      <c r="L82" s="17">
        <v>2.2781569741693044</v>
      </c>
    </row>
    <row r="83" spans="1:12" x14ac:dyDescent="0.25">
      <c r="A83" s="109"/>
      <c r="B83" s="17">
        <v>19.697962079120799</v>
      </c>
      <c r="C83" s="17">
        <v>482.49672470380801</v>
      </c>
      <c r="D83" s="17">
        <v>13.295473949460099</v>
      </c>
      <c r="E83" s="17">
        <v>154.326848224683</v>
      </c>
      <c r="H83" s="109"/>
      <c r="I83" s="17">
        <v>1.2944212970461526</v>
      </c>
      <c r="J83" s="17">
        <v>2.6834943696012816</v>
      </c>
      <c r="K83" s="17">
        <v>1.1237038234251231</v>
      </c>
      <c r="L83" s="17">
        <v>2.1884414867988728</v>
      </c>
    </row>
    <row r="84" spans="1:12" x14ac:dyDescent="0.25">
      <c r="A84" s="109"/>
      <c r="B84" s="17">
        <v>27.9914982659201</v>
      </c>
      <c r="C84" s="17">
        <v>632.36494505815301</v>
      </c>
      <c r="D84" s="17">
        <v>13.2939887320367</v>
      </c>
      <c r="E84" s="17">
        <v>260.34928595600599</v>
      </c>
      <c r="H84" s="109"/>
      <c r="I84" s="17">
        <v>1.447026145025895</v>
      </c>
      <c r="J84" s="17">
        <v>2.8009677869562921</v>
      </c>
      <c r="K84" s="17">
        <v>1.1236553063309791</v>
      </c>
      <c r="L84" s="17">
        <v>2.4155563909005466</v>
      </c>
    </row>
    <row r="85" spans="1:12" x14ac:dyDescent="0.25">
      <c r="A85" s="109"/>
      <c r="B85" s="17">
        <v>28.8638149227193</v>
      </c>
      <c r="C85" s="17">
        <v>531.08964764508005</v>
      </c>
      <c r="D85" s="17">
        <v>17.305256806496701</v>
      </c>
      <c r="E85" s="17">
        <v>185.88825432607999</v>
      </c>
      <c r="H85" s="109"/>
      <c r="I85" s="17">
        <v>1.4603537311369506</v>
      </c>
      <c r="J85" s="17">
        <v>2.725167835942889</v>
      </c>
      <c r="K85" s="17">
        <v>1.238178048519883</v>
      </c>
      <c r="L85" s="17">
        <v>2.2692519489836971</v>
      </c>
    </row>
    <row r="86" spans="1:12" x14ac:dyDescent="0.25">
      <c r="A86" s="109"/>
      <c r="B86" s="17">
        <v>27.401909499184399</v>
      </c>
      <c r="C86" s="17">
        <v>640.30098086451198</v>
      </c>
      <c r="D86" s="17">
        <v>20.190371020284999</v>
      </c>
      <c r="E86" s="17">
        <v>189.08538675576199</v>
      </c>
      <c r="H86" s="109"/>
      <c r="I86" s="17">
        <v>1.4377808276402417</v>
      </c>
      <c r="J86" s="17">
        <v>2.8063841671118746</v>
      </c>
      <c r="K86" s="17">
        <v>1.3051442996559697</v>
      </c>
      <c r="L86" s="17">
        <v>2.2766579661979325</v>
      </c>
    </row>
    <row r="87" spans="1:12" x14ac:dyDescent="0.25">
      <c r="A87" s="109"/>
      <c r="B87" s="17">
        <v>24.1194370996784</v>
      </c>
      <c r="C87" s="17">
        <v>812.570279158934</v>
      </c>
      <c r="D87" s="17">
        <v>18.465268890159201</v>
      </c>
      <c r="E87" s="17">
        <v>217.83239406284599</v>
      </c>
      <c r="H87" s="109"/>
      <c r="I87" s="17">
        <v>1.3823671680055858</v>
      </c>
      <c r="J87" s="17">
        <v>2.9098609333813283</v>
      </c>
      <c r="K87" s="17">
        <v>1.2663556362037385</v>
      </c>
      <c r="L87" s="17">
        <v>2.3381224645685803</v>
      </c>
    </row>
    <row r="88" spans="1:12" x14ac:dyDescent="0.25">
      <c r="A88" s="109"/>
      <c r="B88" s="17">
        <v>25.1900260567541</v>
      </c>
      <c r="C88" s="17">
        <v>545.774984840049</v>
      </c>
      <c r="D88" s="17">
        <v>13.7115746051239</v>
      </c>
      <c r="E88" s="17">
        <v>197.114244060099</v>
      </c>
      <c r="H88" s="109"/>
      <c r="I88" s="17">
        <v>1.401228616735853</v>
      </c>
      <c r="J88" s="17">
        <v>2.7370136262497864</v>
      </c>
      <c r="K88" s="17">
        <v>1.1370873310148633</v>
      </c>
      <c r="L88" s="17">
        <v>2.2947180088212087</v>
      </c>
    </row>
    <row r="89" spans="1:12" x14ac:dyDescent="0.25">
      <c r="A89" s="109"/>
      <c r="B89" s="17">
        <v>38.555169383904897</v>
      </c>
      <c r="C89" s="17">
        <v>878.23135053800195</v>
      </c>
      <c r="D89" s="17">
        <v>20.265267800007202</v>
      </c>
      <c r="E89" s="17">
        <v>296.71210021485501</v>
      </c>
      <c r="H89" s="109"/>
      <c r="I89" s="17">
        <v>1.586082615445175</v>
      </c>
      <c r="J89" s="17">
        <v>2.9436089362102269</v>
      </c>
      <c r="K89" s="17">
        <v>1.306752347199198</v>
      </c>
      <c r="L89" s="17">
        <v>2.4723352576393451</v>
      </c>
    </row>
    <row r="90" spans="1:12" x14ac:dyDescent="0.25">
      <c r="A90" s="109"/>
      <c r="B90" s="17">
        <v>28.3622094252426</v>
      </c>
      <c r="C90" s="17">
        <v>493.11922479352103</v>
      </c>
      <c r="D90" s="17">
        <v>14.631227432350499</v>
      </c>
      <c r="E90" s="17">
        <v>153.10667797371701</v>
      </c>
      <c r="H90" s="109"/>
      <c r="I90" s="17">
        <v>1.4527400595087647</v>
      </c>
      <c r="J90" s="17">
        <v>2.6929519343076294</v>
      </c>
      <c r="K90" s="17">
        <v>1.1652807611722189</v>
      </c>
      <c r="L90" s="17">
        <v>2.18499413350614</v>
      </c>
    </row>
    <row r="91" spans="1:12" x14ac:dyDescent="0.25">
      <c r="A91" s="109"/>
      <c r="B91" s="17">
        <v>36.103093893141498</v>
      </c>
      <c r="C91" s="17">
        <v>654.983353566049</v>
      </c>
      <c r="D91" s="17">
        <v>17.4891144011508</v>
      </c>
      <c r="E91" s="17">
        <v>188.12671917192799</v>
      </c>
      <c r="H91" s="109"/>
      <c r="I91" s="17">
        <v>1.5575444208293168</v>
      </c>
      <c r="J91" s="17">
        <v>2.8162302625165525</v>
      </c>
      <c r="K91" s="17">
        <v>1.2427678186021176</v>
      </c>
      <c r="L91" s="17">
        <v>2.2744504817005513</v>
      </c>
    </row>
    <row r="92" spans="1:12" x14ac:dyDescent="0.25">
      <c r="A92" s="109"/>
      <c r="B92" s="17">
        <v>34.081485851084601</v>
      </c>
      <c r="C92" s="17">
        <v>663.88186822432897</v>
      </c>
      <c r="D92" s="17">
        <v>18.272357977883001</v>
      </c>
      <c r="E92" s="17">
        <v>252.61243058704599</v>
      </c>
      <c r="H92" s="109"/>
      <c r="I92" s="17">
        <v>1.5325185204508907</v>
      </c>
      <c r="J92" s="17">
        <v>2.8220908074665414</v>
      </c>
      <c r="K92" s="17">
        <v>1.2617945950101672</v>
      </c>
      <c r="L92" s="17">
        <v>2.4024547175674229</v>
      </c>
    </row>
    <row r="93" spans="1:12" x14ac:dyDescent="0.25">
      <c r="A93" s="109"/>
      <c r="B93" s="17">
        <v>25.767826640467501</v>
      </c>
      <c r="C93" s="17">
        <v>739.75331043888502</v>
      </c>
      <c r="D93" s="17">
        <v>15.178335678920099</v>
      </c>
      <c r="E93" s="17">
        <v>184.091598606291</v>
      </c>
      <c r="H93" s="109"/>
      <c r="I93" s="17">
        <v>1.4110777899961424</v>
      </c>
      <c r="J93" s="17">
        <v>2.8690869173299651</v>
      </c>
      <c r="K93" s="17">
        <v>1.1812241533059786</v>
      </c>
      <c r="L93" s="17">
        <v>2.2650339690461969</v>
      </c>
    </row>
    <row r="94" spans="1:12" x14ac:dyDescent="0.25">
      <c r="A94" s="109"/>
      <c r="B94" s="17">
        <v>26.260749583007801</v>
      </c>
      <c r="C94" s="17">
        <v>690.73313050140803</v>
      </c>
      <c r="D94" s="17">
        <v>15.5795021692761</v>
      </c>
      <c r="E94" s="17">
        <v>174.98883339128301</v>
      </c>
      <c r="H94" s="109"/>
      <c r="I94" s="17">
        <v>1.4193071183687649</v>
      </c>
      <c r="J94" s="17">
        <v>2.8393102871178804</v>
      </c>
      <c r="K94" s="17">
        <v>1.1925535760200754</v>
      </c>
      <c r="L94" s="17">
        <v>2.2430103358218467</v>
      </c>
    </row>
    <row r="95" spans="1:12" x14ac:dyDescent="0.25">
      <c r="A95" s="109"/>
      <c r="B95" s="17">
        <v>27.910142782570301</v>
      </c>
      <c r="C95" s="17">
        <v>649.18696263773904</v>
      </c>
      <c r="D95" s="17">
        <v>17.5093749703396</v>
      </c>
      <c r="E95" s="17">
        <v>169.49597029832501</v>
      </c>
      <c r="H95" s="109"/>
      <c r="I95" s="17">
        <v>1.445762058255875</v>
      </c>
      <c r="J95" s="17">
        <v>2.8123697894792983</v>
      </c>
      <c r="K95" s="17">
        <v>1.2432706434119796</v>
      </c>
      <c r="L95" s="17">
        <v>2.2291593774771261</v>
      </c>
    </row>
    <row r="96" spans="1:12" x14ac:dyDescent="0.25">
      <c r="A96" s="109"/>
      <c r="B96" s="17">
        <v>35.347217160949</v>
      </c>
      <c r="C96" s="17">
        <v>750.22621723220595</v>
      </c>
      <c r="D96" s="17">
        <v>17.339864629564801</v>
      </c>
      <c r="E96" s="17">
        <v>237.52544722436701</v>
      </c>
      <c r="H96" s="109"/>
      <c r="I96" s="17">
        <v>1.5483552280560515</v>
      </c>
      <c r="J96" s="17">
        <v>2.8751922368346041</v>
      </c>
      <c r="K96" s="17">
        <v>1.2390457026636919</v>
      </c>
      <c r="L96" s="17">
        <v>2.3757101444749766</v>
      </c>
    </row>
    <row r="97" spans="1:12" x14ac:dyDescent="0.25">
      <c r="A97" s="109"/>
      <c r="B97" s="17">
        <v>28.219193352133701</v>
      </c>
      <c r="C97" s="17">
        <v>800.08324007567705</v>
      </c>
      <c r="D97" s="17">
        <v>19.307376052515899</v>
      </c>
      <c r="E97" s="17">
        <v>234.11656145348701</v>
      </c>
      <c r="H97" s="109"/>
      <c r="I97" s="17">
        <v>1.4505445952537603</v>
      </c>
      <c r="J97" s="17">
        <v>2.9031351730231036</v>
      </c>
      <c r="K97" s="17">
        <v>1.285723255480826</v>
      </c>
      <c r="L97" s="17">
        <v>2.36943213686388</v>
      </c>
    </row>
    <row r="98" spans="1:12" x14ac:dyDescent="0.25">
      <c r="A98" s="109"/>
      <c r="B98" s="17">
        <v>31.096656580416202</v>
      </c>
      <c r="C98" s="17">
        <v>747.414944166292</v>
      </c>
      <c r="D98" s="17">
        <v>13.883552626631101</v>
      </c>
      <c r="E98" s="17">
        <v>161.47138086023401</v>
      </c>
      <c r="H98" s="109"/>
      <c r="I98" s="17">
        <v>1.4927136974920456</v>
      </c>
      <c r="J98" s="17">
        <v>2.8735617770887769</v>
      </c>
      <c r="K98" s="17">
        <v>1.1425006108394935</v>
      </c>
      <c r="L98" s="17">
        <v>2.2080955592622908</v>
      </c>
    </row>
    <row r="99" spans="1:12" x14ac:dyDescent="0.25">
      <c r="A99" s="109"/>
      <c r="B99" s="17">
        <v>33.692689443744797</v>
      </c>
      <c r="C99" s="17">
        <v>645.66160289096899</v>
      </c>
      <c r="D99" s="17">
        <v>12.932788626546101</v>
      </c>
      <c r="E99" s="17">
        <v>188.992571690933</v>
      </c>
      <c r="H99" s="109"/>
      <c r="I99" s="17">
        <v>1.5275356789526131</v>
      </c>
      <c r="J99" s="17">
        <v>2.8100049599409038</v>
      </c>
      <c r="K99" s="17">
        <v>1.1116921795240013</v>
      </c>
      <c r="L99" s="17">
        <v>2.2764447346651124</v>
      </c>
    </row>
    <row r="100" spans="1:12" x14ac:dyDescent="0.25">
      <c r="A100" s="109"/>
      <c r="B100" s="17">
        <v>26.442258336448798</v>
      </c>
      <c r="C100" s="17">
        <v>590.36159579462401</v>
      </c>
      <c r="D100" s="17">
        <v>15.8031942410549</v>
      </c>
      <c r="E100" s="17">
        <v>176.196465141251</v>
      </c>
      <c r="H100" s="109"/>
      <c r="I100" s="17">
        <v>1.422298543898862</v>
      </c>
      <c r="J100" s="17">
        <v>2.7711180980071304</v>
      </c>
      <c r="K100" s="17">
        <v>1.1987448781604733</v>
      </c>
      <c r="L100" s="17">
        <v>2.2459971913345522</v>
      </c>
    </row>
    <row r="101" spans="1:12" x14ac:dyDescent="0.25">
      <c r="A101" s="109"/>
      <c r="B101" s="17">
        <v>25.1007649485881</v>
      </c>
      <c r="C101" s="17">
        <v>544.35926112780101</v>
      </c>
      <c r="D101" s="17">
        <v>19.112582732267601</v>
      </c>
      <c r="E101" s="17">
        <v>193.12745763277201</v>
      </c>
      <c r="H101" s="109"/>
      <c r="I101" s="17">
        <v>1.3996869568550854</v>
      </c>
      <c r="J101" s="17">
        <v>2.7358856159261866</v>
      </c>
      <c r="K101" s="17">
        <v>1.2813193783465782</v>
      </c>
      <c r="L101" s="17">
        <v>2.2858440233944646</v>
      </c>
    </row>
    <row r="102" spans="1:12" x14ac:dyDescent="0.25">
      <c r="A102" s="104"/>
      <c r="B102" s="17">
        <v>23.521424280332202</v>
      </c>
      <c r="C102" s="17">
        <v>424.12867836308499</v>
      </c>
      <c r="D102" s="17">
        <v>12.531493937574499</v>
      </c>
      <c r="E102" s="17">
        <v>155.88770993714701</v>
      </c>
      <c r="H102" s="104"/>
      <c r="I102" s="17">
        <v>1.3714636158038034</v>
      </c>
      <c r="J102" s="17">
        <v>2.6274976391980909</v>
      </c>
      <c r="K102" s="17">
        <v>1.0980028483420845</v>
      </c>
      <c r="L102" s="17">
        <v>2.1928118771075322</v>
      </c>
    </row>
  </sheetData>
  <mergeCells count="8">
    <mergeCell ref="A3:A52"/>
    <mergeCell ref="A53:A102"/>
    <mergeCell ref="I1:J1"/>
    <mergeCell ref="K1:L1"/>
    <mergeCell ref="H3:H52"/>
    <mergeCell ref="H53:H10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FAB5-9859-473C-8391-F939848EFFFE}">
  <dimension ref="A1:L102"/>
  <sheetViews>
    <sheetView topLeftCell="C1" workbookViewId="0">
      <selection activeCell="H1" sqref="H1"/>
    </sheetView>
  </sheetViews>
  <sheetFormatPr defaultRowHeight="15" x14ac:dyDescent="0.25"/>
  <cols>
    <col min="1" max="1" width="27.42578125" style="1" customWidth="1"/>
    <col min="2" max="2" width="20.85546875" style="1" customWidth="1"/>
    <col min="3" max="3" width="21.42578125" style="1" customWidth="1"/>
    <col min="4" max="4" width="19.140625" style="1" customWidth="1"/>
    <col min="5" max="5" width="20.85546875" style="1" customWidth="1"/>
    <col min="8" max="8" width="31.42578125" customWidth="1"/>
    <col min="9" max="9" width="14.85546875" customWidth="1"/>
    <col min="10" max="10" width="14" customWidth="1"/>
    <col min="11" max="11" width="16.5703125" customWidth="1"/>
    <col min="12" max="12" width="19.28515625" customWidth="1"/>
  </cols>
  <sheetData>
    <row r="1" spans="1:12" x14ac:dyDescent="0.25">
      <c r="A1" s="4" t="s">
        <v>165</v>
      </c>
      <c r="B1" s="115" t="s">
        <v>3</v>
      </c>
      <c r="C1" s="116"/>
      <c r="D1" s="117" t="s">
        <v>2</v>
      </c>
      <c r="E1" s="117"/>
      <c r="H1" s="4" t="s">
        <v>166</v>
      </c>
      <c r="I1" s="99" t="s">
        <v>3</v>
      </c>
      <c r="J1" s="100"/>
      <c r="K1" s="101" t="s">
        <v>2</v>
      </c>
      <c r="L1" s="102"/>
    </row>
    <row r="2" spans="1:12" x14ac:dyDescent="0.25">
      <c r="A2" s="8" t="s">
        <v>0</v>
      </c>
      <c r="B2" s="5" t="s">
        <v>1</v>
      </c>
      <c r="C2" s="8" t="s">
        <v>4</v>
      </c>
      <c r="D2" s="8" t="s">
        <v>1</v>
      </c>
      <c r="E2" s="8" t="s">
        <v>4</v>
      </c>
      <c r="H2" s="21" t="s">
        <v>0</v>
      </c>
      <c r="I2" s="5" t="s">
        <v>1</v>
      </c>
      <c r="J2" s="21" t="s">
        <v>4</v>
      </c>
      <c r="K2" s="21" t="s">
        <v>1</v>
      </c>
      <c r="L2" s="21" t="s">
        <v>4</v>
      </c>
    </row>
    <row r="3" spans="1:12" x14ac:dyDescent="0.25">
      <c r="A3" s="108">
        <v>5.5</v>
      </c>
      <c r="B3" s="17">
        <v>8.5713091535745994E-2</v>
      </c>
      <c r="C3" s="17">
        <v>0.83234031673265996</v>
      </c>
      <c r="D3" s="17">
        <v>2.9808059832292001E-2</v>
      </c>
      <c r="E3" s="17">
        <v>0.23908350412407001</v>
      </c>
      <c r="H3" s="108">
        <v>5.5</v>
      </c>
      <c r="I3" s="15">
        <v>-1.066952840299515</v>
      </c>
      <c r="J3" s="15">
        <v>-7.9699068588895958E-2</v>
      </c>
      <c r="K3" s="15">
        <v>-1.525666290708428</v>
      </c>
      <c r="L3" s="15">
        <v>-0.62145038756064486</v>
      </c>
    </row>
    <row r="4" spans="1:12" x14ac:dyDescent="0.25">
      <c r="A4" s="109"/>
      <c r="B4" s="17">
        <v>8.7166252646281001E-2</v>
      </c>
      <c r="C4" s="17">
        <v>0.75752811231205996</v>
      </c>
      <c r="D4" s="17">
        <v>3.4673354407413003E-2</v>
      </c>
      <c r="E4" s="17">
        <v>0.24423036481297</v>
      </c>
      <c r="H4" s="109"/>
      <c r="I4" s="15">
        <v>-1.0596516243140279</v>
      </c>
      <c r="J4" s="15">
        <v>-0.12060124560393276</v>
      </c>
      <c r="K4" s="15">
        <v>-1.4600041413214069</v>
      </c>
      <c r="L4" s="15">
        <v>-0.61220034182067917</v>
      </c>
    </row>
    <row r="5" spans="1:12" x14ac:dyDescent="0.25">
      <c r="A5" s="109"/>
      <c r="B5" s="17">
        <v>8.8236940232216995E-2</v>
      </c>
      <c r="C5" s="17">
        <v>0.77727614039571002</v>
      </c>
      <c r="D5" s="17">
        <v>3.3975726388015E-2</v>
      </c>
      <c r="E5" s="17">
        <v>0.24350606588538001</v>
      </c>
      <c r="H5" s="109"/>
      <c r="I5" s="15">
        <v>-1.05434956021546</v>
      </c>
      <c r="J5" s="15">
        <v>-0.1094246633809936</v>
      </c>
      <c r="K5" s="15">
        <v>-1.4688312494465545</v>
      </c>
      <c r="L5" s="15">
        <v>-0.61349021577281249</v>
      </c>
    </row>
    <row r="6" spans="1:12" x14ac:dyDescent="0.25">
      <c r="A6" s="109"/>
      <c r="B6" s="17">
        <v>8.4642506922688002E-2</v>
      </c>
      <c r="C6" s="17">
        <v>0.86713939769032</v>
      </c>
      <c r="D6" s="17">
        <v>5.244000390702E-2</v>
      </c>
      <c r="E6" s="17">
        <v>0.33892248530532998</v>
      </c>
      <c r="H6" s="109"/>
      <c r="I6" s="15">
        <v>-1.072411482282345</v>
      </c>
      <c r="J6" s="15">
        <v>-6.1911081553333629E-2</v>
      </c>
      <c r="K6" s="15">
        <v>-1.280337284625028</v>
      </c>
      <c r="L6" s="15">
        <v>-0.46989961758902687</v>
      </c>
    </row>
    <row r="7" spans="1:12" x14ac:dyDescent="0.25">
      <c r="A7" s="109"/>
      <c r="B7" s="17">
        <v>7.2953047350784006E-2</v>
      </c>
      <c r="C7" s="17">
        <v>0.71934502330818995</v>
      </c>
      <c r="D7" s="17">
        <v>2.5666042286605E-2</v>
      </c>
      <c r="E7" s="17">
        <v>0.18619876766845</v>
      </c>
      <c r="H7" s="109"/>
      <c r="I7" s="15">
        <v>-1.1369565623039304</v>
      </c>
      <c r="J7" s="15">
        <v>-0.14306275665684609</v>
      </c>
      <c r="K7" s="15">
        <v>-1.5906410945386231</v>
      </c>
      <c r="L7" s="15">
        <v>-0.73002319766489687</v>
      </c>
    </row>
    <row r="8" spans="1:12" x14ac:dyDescent="0.25">
      <c r="A8" s="109"/>
      <c r="B8" s="17">
        <v>8.5487501634740004E-2</v>
      </c>
      <c r="C8" s="17">
        <v>0.70687717865549005</v>
      </c>
      <c r="D8" s="17">
        <v>3.3852470215638003E-2</v>
      </c>
      <c r="E8" s="17">
        <v>0.25480536268621001</v>
      </c>
      <c r="H8" s="109"/>
      <c r="I8" s="15">
        <v>-1.0680973749540907</v>
      </c>
      <c r="J8" s="15">
        <v>-0.15065603919593482</v>
      </c>
      <c r="K8" s="15">
        <v>-1.4704096353428373</v>
      </c>
      <c r="L8" s="15">
        <v>-0.59379143598927409</v>
      </c>
    </row>
    <row r="9" spans="1:12" x14ac:dyDescent="0.25">
      <c r="A9" s="109"/>
      <c r="B9" s="17">
        <v>7.5860453893000002E-2</v>
      </c>
      <c r="C9" s="17">
        <v>0.72739419311935005</v>
      </c>
      <c r="D9" s="17">
        <v>2.5589891434511999E-2</v>
      </c>
      <c r="E9" s="17">
        <v>0.21104379157528999</v>
      </c>
      <c r="H9" s="109"/>
      <c r="I9" s="15">
        <v>-1.1199845631276186</v>
      </c>
      <c r="J9" s="15">
        <v>-0.13823017029572759</v>
      </c>
      <c r="K9" s="15">
        <v>-1.591931556609586</v>
      </c>
      <c r="L9" s="15">
        <v>-0.67562741927006453</v>
      </c>
    </row>
    <row r="10" spans="1:12" x14ac:dyDescent="0.25">
      <c r="A10" s="109"/>
      <c r="B10" s="17">
        <v>7.0564788317485999E-2</v>
      </c>
      <c r="C10" s="17">
        <v>0.71261816195070005</v>
      </c>
      <c r="D10" s="17">
        <v>3.7140476977550997E-2</v>
      </c>
      <c r="E10" s="17">
        <v>0.25382866338998999</v>
      </c>
      <c r="H10" s="109"/>
      <c r="I10" s="15">
        <v>-1.1514119569393819</v>
      </c>
      <c r="J10" s="15">
        <v>-0.14714311331470328</v>
      </c>
      <c r="K10" s="15">
        <v>-1.4301525231221341</v>
      </c>
      <c r="L10" s="15">
        <v>-0.59545933713012822</v>
      </c>
    </row>
    <row r="11" spans="1:12" x14ac:dyDescent="0.25">
      <c r="A11" s="109"/>
      <c r="B11" s="17">
        <v>6.4995219455926997E-2</v>
      </c>
      <c r="C11" s="17">
        <v>0.63716680736598996</v>
      </c>
      <c r="D11" s="17">
        <v>3.0855166466707998E-2</v>
      </c>
      <c r="E11" s="17">
        <v>0.21930409256087999</v>
      </c>
      <c r="H11" s="109"/>
      <c r="I11" s="15">
        <v>-1.1871185855150335</v>
      </c>
      <c r="J11" s="15">
        <v>-0.19574685646359596</v>
      </c>
      <c r="K11" s="15">
        <v>-1.5106721061811235</v>
      </c>
      <c r="L11" s="15">
        <v>-0.65895326362561157</v>
      </c>
    </row>
    <row r="12" spans="1:12" x14ac:dyDescent="0.25">
      <c r="A12" s="109"/>
      <c r="B12" s="17">
        <v>8.3221630768113994E-2</v>
      </c>
      <c r="C12" s="17">
        <v>0.76378661662333003</v>
      </c>
      <c r="D12" s="17">
        <v>3.7814712782634E-2</v>
      </c>
      <c r="E12" s="17">
        <v>0.28852435478057997</v>
      </c>
      <c r="H12" s="109"/>
      <c r="I12" s="15">
        <v>-1.0797637782492235</v>
      </c>
      <c r="J12" s="15">
        <v>-0.11702795577883042</v>
      </c>
      <c r="K12" s="15">
        <v>-1.4223391938898713</v>
      </c>
      <c r="L12" s="15">
        <v>-0.53981752150171691</v>
      </c>
    </row>
    <row r="13" spans="1:12" x14ac:dyDescent="0.25">
      <c r="A13" s="109"/>
      <c r="B13" s="17">
        <v>8.1123267777492E-2</v>
      </c>
      <c r="C13" s="17">
        <v>0.91519776022096</v>
      </c>
      <c r="D13" s="17">
        <v>3.1611101986761002E-2</v>
      </c>
      <c r="E13" s="17">
        <v>0.25241560152947001</v>
      </c>
      <c r="H13" s="109"/>
      <c r="I13" s="15">
        <v>-1.090854563568566</v>
      </c>
      <c r="J13" s="15">
        <v>-3.8485051406020467E-2</v>
      </c>
      <c r="K13" s="15">
        <v>-1.500160364064647</v>
      </c>
      <c r="L13" s="15">
        <v>-0.59788380533616081</v>
      </c>
    </row>
    <row r="14" spans="1:12" x14ac:dyDescent="0.25">
      <c r="A14" s="109"/>
      <c r="B14" s="17">
        <v>8.5737567388290997E-2</v>
      </c>
      <c r="C14" s="17">
        <v>0.67493035601981999</v>
      </c>
      <c r="D14" s="17">
        <v>2.6146027871524001E-2</v>
      </c>
      <c r="E14" s="17">
        <v>0.18524138001429999</v>
      </c>
      <c r="H14" s="109"/>
      <c r="I14" s="15">
        <v>-1.0668288427851387</v>
      </c>
      <c r="J14" s="15">
        <v>-0.17074103836413329</v>
      </c>
      <c r="K14" s="15">
        <v>-1.5825942802005033</v>
      </c>
      <c r="L14" s="15">
        <v>-0.73226199225187039</v>
      </c>
    </row>
    <row r="15" spans="1:12" x14ac:dyDescent="0.25">
      <c r="A15" s="109"/>
      <c r="B15" s="17">
        <v>8.5499850163933994E-2</v>
      </c>
      <c r="C15" s="17">
        <v>0.77162092275300997</v>
      </c>
      <c r="D15" s="17">
        <v>2.7893580467941999E-2</v>
      </c>
      <c r="E15" s="17">
        <v>0.20922685018680001</v>
      </c>
      <c r="H15" s="109"/>
      <c r="I15" s="15">
        <v>-1.0680346463599406</v>
      </c>
      <c r="J15" s="15">
        <v>-0.11259600483195845</v>
      </c>
      <c r="K15" s="15">
        <v>-1.5544957353694546</v>
      </c>
      <c r="L15" s="15">
        <v>-0.67938258299926857</v>
      </c>
    </row>
    <row r="16" spans="1:12" x14ac:dyDescent="0.25">
      <c r="A16" s="109"/>
      <c r="B16" s="17">
        <v>0.10202906478781</v>
      </c>
      <c r="C16" s="17">
        <v>0.95954773894860002</v>
      </c>
      <c r="D16" s="17">
        <v>3.5281034970443999E-2</v>
      </c>
      <c r="E16" s="17">
        <v>0.25708454954837001</v>
      </c>
      <c r="H16" s="109"/>
      <c r="I16" s="15">
        <v>-0.99127609413125717</v>
      </c>
      <c r="J16" s="15">
        <v>-1.7933413584896116E-2</v>
      </c>
      <c r="K16" s="15">
        <v>-1.4524586833089279</v>
      </c>
      <c r="L16" s="15">
        <v>-0.58992402311409919</v>
      </c>
    </row>
    <row r="17" spans="1:12" x14ac:dyDescent="0.25">
      <c r="A17" s="109"/>
      <c r="B17" s="17">
        <v>7.911694206198E-2</v>
      </c>
      <c r="C17" s="17">
        <v>0.74797945198210003</v>
      </c>
      <c r="D17" s="17">
        <v>2.7843258778143001E-2</v>
      </c>
      <c r="E17" s="17">
        <v>0.23995324412398999</v>
      </c>
      <c r="H17" s="109"/>
      <c r="I17" s="15">
        <v>-1.1017305069426364</v>
      </c>
      <c r="J17" s="15">
        <v>-0.12611033263468654</v>
      </c>
      <c r="K17" s="15">
        <v>-1.5552799362116057</v>
      </c>
      <c r="L17" s="15">
        <v>-0.61987337410987464</v>
      </c>
    </row>
    <row r="18" spans="1:12" x14ac:dyDescent="0.25">
      <c r="A18" s="109"/>
      <c r="B18" s="17">
        <v>9.0097910824117999E-2</v>
      </c>
      <c r="C18" s="17">
        <v>0.88864982319376995</v>
      </c>
      <c r="D18" s="17">
        <v>3.3670705885931997E-2</v>
      </c>
      <c r="E18" s="17">
        <v>0.27675101723429002</v>
      </c>
      <c r="H18" s="109"/>
      <c r="I18" s="15">
        <v>-1.0452852792548613</v>
      </c>
      <c r="J18" s="15">
        <v>-5.1269341183449071E-2</v>
      </c>
      <c r="K18" s="15">
        <v>-1.4727477787960026</v>
      </c>
      <c r="L18" s="15">
        <v>-0.55791077414056012</v>
      </c>
    </row>
    <row r="19" spans="1:12" x14ac:dyDescent="0.25">
      <c r="A19" s="109"/>
      <c r="B19" s="17">
        <v>8.701391427315E-2</v>
      </c>
      <c r="C19" s="17">
        <v>0.75766139699696</v>
      </c>
      <c r="D19" s="17">
        <v>2.8053253720960999E-2</v>
      </c>
      <c r="E19" s="17">
        <v>0.19970906106111999</v>
      </c>
      <c r="H19" s="109"/>
      <c r="I19" s="15">
        <v>-1.0604112944058897</v>
      </c>
      <c r="J19" s="15">
        <v>-0.12052483957951407</v>
      </c>
      <c r="K19" s="15">
        <v>-1.5520167603932349</v>
      </c>
      <c r="L19" s="15">
        <v>-0.69960223017400758</v>
      </c>
    </row>
    <row r="20" spans="1:12" x14ac:dyDescent="0.25">
      <c r="A20" s="109"/>
      <c r="B20" s="17">
        <v>8.5562128433617005E-2</v>
      </c>
      <c r="C20" s="17">
        <v>0.84980751250093001</v>
      </c>
      <c r="D20" s="17">
        <v>3.6813761399406002E-2</v>
      </c>
      <c r="E20" s="17">
        <v>0.26873921347265001</v>
      </c>
      <c r="H20" s="109"/>
      <c r="I20" s="15">
        <v>-1.0677184205068018</v>
      </c>
      <c r="J20" s="15">
        <v>-7.0679433962816576E-2</v>
      </c>
      <c r="K20" s="15">
        <v>-1.4339898067980981</v>
      </c>
      <c r="L20" s="15">
        <v>-0.570668958232872</v>
      </c>
    </row>
    <row r="21" spans="1:12" x14ac:dyDescent="0.25">
      <c r="A21" s="109"/>
      <c r="B21" s="17">
        <v>8.0625085484479997E-2</v>
      </c>
      <c r="C21" s="17">
        <v>0.75586765543316004</v>
      </c>
      <c r="D21" s="17">
        <v>3.4367313137547997E-2</v>
      </c>
      <c r="E21" s="17">
        <v>0.26390767727946002</v>
      </c>
      <c r="H21" s="109"/>
      <c r="I21" s="15">
        <v>-1.0935298118863717</v>
      </c>
      <c r="J21" s="15">
        <v>-0.12155423829054599</v>
      </c>
      <c r="K21" s="15">
        <v>-1.4638544200056174</v>
      </c>
      <c r="L21" s="15">
        <v>-0.57854797563213745</v>
      </c>
    </row>
    <row r="22" spans="1:12" x14ac:dyDescent="0.25">
      <c r="A22" s="109"/>
      <c r="B22" s="17">
        <v>9.2954480437120998E-2</v>
      </c>
      <c r="C22" s="17">
        <v>0.81824981558778997</v>
      </c>
      <c r="D22" s="17">
        <v>2.9634500835990001E-2</v>
      </c>
      <c r="E22" s="17">
        <v>0.22183156813985</v>
      </c>
      <c r="H22" s="109"/>
      <c r="I22" s="15">
        <v>-1.031729672247945</v>
      </c>
      <c r="J22" s="15">
        <v>-8.7114083898618924E-2</v>
      </c>
      <c r="K22" s="15">
        <v>-1.5282023836266116</v>
      </c>
      <c r="L22" s="15">
        <v>-0.65397665073243694</v>
      </c>
    </row>
    <row r="23" spans="1:12" x14ac:dyDescent="0.25">
      <c r="A23" s="109"/>
      <c r="B23" s="17">
        <v>9.5456026820817996E-2</v>
      </c>
      <c r="C23" s="17">
        <v>0.87781323327687</v>
      </c>
      <c r="D23" s="17">
        <v>3.0641495793118E-2</v>
      </c>
      <c r="E23" s="17">
        <v>0.21902999848792001</v>
      </c>
      <c r="H23" s="109"/>
      <c r="I23" s="15">
        <v>-1.0201966462918453</v>
      </c>
      <c r="J23" s="15">
        <v>-5.6597876332464915E-2</v>
      </c>
      <c r="K23" s="15">
        <v>-1.5136900380328675</v>
      </c>
      <c r="L23" s="15">
        <v>-0.65949639983771446</v>
      </c>
    </row>
    <row r="24" spans="1:12" x14ac:dyDescent="0.25">
      <c r="A24" s="109"/>
      <c r="B24" s="17">
        <v>8.8333961518325996E-2</v>
      </c>
      <c r="C24" s="17">
        <v>0.81854320650402002</v>
      </c>
      <c r="D24" s="17">
        <v>2.9841023273492001E-2</v>
      </c>
      <c r="E24" s="17">
        <v>0.27739655647275002</v>
      </c>
      <c r="H24" s="109"/>
      <c r="I24" s="15">
        <v>-1.0538722922963732</v>
      </c>
      <c r="J24" s="15">
        <v>-8.6958391571483953E-2</v>
      </c>
      <c r="K24" s="15">
        <v>-1.5251862886252565</v>
      </c>
      <c r="L24" s="15">
        <v>-0.5568989344457379</v>
      </c>
    </row>
    <row r="25" spans="1:12" x14ac:dyDescent="0.25">
      <c r="A25" s="109"/>
      <c r="B25" s="17">
        <v>7.7725331479353996E-2</v>
      </c>
      <c r="C25" s="17">
        <v>0.7003161727053</v>
      </c>
      <c r="D25" s="17">
        <v>2.8885684635823999E-2</v>
      </c>
      <c r="E25" s="17">
        <v>0.27481972300612001</v>
      </c>
      <c r="H25" s="109"/>
      <c r="I25" s="15">
        <v>-1.1094374171220516</v>
      </c>
      <c r="J25" s="15">
        <v>-0.15470584418525463</v>
      </c>
      <c r="K25" s="15">
        <v>-1.5393173345433124</v>
      </c>
      <c r="L25" s="15">
        <v>-0.5609521024518126</v>
      </c>
    </row>
    <row r="26" spans="1:12" x14ac:dyDescent="0.25">
      <c r="A26" s="109"/>
      <c r="B26" s="17">
        <v>8.5794721410231006E-2</v>
      </c>
      <c r="C26" s="17">
        <v>0.77790662731850002</v>
      </c>
      <c r="D26" s="17">
        <v>3.5827792703931001E-2</v>
      </c>
      <c r="E26" s="17">
        <v>0.25842080022415997</v>
      </c>
      <c r="H26" s="109"/>
      <c r="I26" s="15">
        <v>-1.0665394316493162</v>
      </c>
      <c r="J26" s="15">
        <v>-0.10907252855521542</v>
      </c>
      <c r="K26" s="15">
        <v>-1.4457799472352721</v>
      </c>
      <c r="L26" s="15">
        <v>-0.58767253301822153</v>
      </c>
    </row>
    <row r="27" spans="1:12" x14ac:dyDescent="0.25">
      <c r="A27" s="109"/>
      <c r="B27" s="17">
        <v>7.5878620339804997E-2</v>
      </c>
      <c r="C27" s="17">
        <v>0.84726636251041998</v>
      </c>
      <c r="D27" s="17">
        <v>2.8223063664651001E-2</v>
      </c>
      <c r="E27" s="17">
        <v>0.2280224024577</v>
      </c>
      <c r="H27" s="109"/>
      <c r="I27" s="15">
        <v>-1.1198805742548672</v>
      </c>
      <c r="J27" s="15">
        <v>-7.198003526205933E-2</v>
      </c>
      <c r="K27" s="15">
        <v>-1.5493958445705494</v>
      </c>
      <c r="L27" s="15">
        <v>-0.64202248288634312</v>
      </c>
    </row>
    <row r="28" spans="1:12" x14ac:dyDescent="0.25">
      <c r="A28" s="109"/>
      <c r="B28" s="17">
        <v>8.2985027189036997E-2</v>
      </c>
      <c r="C28" s="17">
        <v>0.66486586867539998</v>
      </c>
      <c r="D28" s="17">
        <v>3.6392866369973E-2</v>
      </c>
      <c r="E28" s="17">
        <v>0.24782580957698</v>
      </c>
      <c r="H28" s="109"/>
      <c r="I28" s="15">
        <v>-1.0810002593801968</v>
      </c>
      <c r="J28" s="15">
        <v>-0.17726596126789451</v>
      </c>
      <c r="K28" s="15">
        <v>-1.4389837372239382</v>
      </c>
      <c r="L28" s="15">
        <v>-0.60585346642981219</v>
      </c>
    </row>
    <row r="29" spans="1:12" x14ac:dyDescent="0.25">
      <c r="A29" s="109"/>
      <c r="B29" s="17">
        <v>7.5545503039045003E-2</v>
      </c>
      <c r="C29" s="17">
        <v>0.59948531389449</v>
      </c>
      <c r="D29" s="17">
        <v>2.8189591736730999E-2</v>
      </c>
      <c r="E29" s="17">
        <v>0.21775326721203001</v>
      </c>
      <c r="H29" s="109"/>
      <c r="I29" s="15">
        <v>-1.1217913825950385</v>
      </c>
      <c r="J29" s="15">
        <v>-0.22222145171894039</v>
      </c>
      <c r="K29" s="15">
        <v>-1.5499112138683349</v>
      </c>
      <c r="L29" s="15">
        <v>-0.66203532003322307</v>
      </c>
    </row>
    <row r="30" spans="1:12" x14ac:dyDescent="0.25">
      <c r="A30" s="109"/>
      <c r="B30" s="17">
        <v>7.3507916135631998E-2</v>
      </c>
      <c r="C30" s="17">
        <v>0.79681305584040996</v>
      </c>
      <c r="D30" s="17">
        <v>2.0717676042688999E-2</v>
      </c>
      <c r="E30" s="17">
        <v>0.20314426903409</v>
      </c>
      <c r="H30" s="109"/>
      <c r="I30" s="15">
        <v>-1.1336658888219386</v>
      </c>
      <c r="J30" s="15">
        <v>-9.8643558579094043E-2</v>
      </c>
      <c r="K30" s="15">
        <v>-1.6836589621720341</v>
      </c>
      <c r="L30" s="15">
        <v>-0.69219542518092825</v>
      </c>
    </row>
    <row r="31" spans="1:12" x14ac:dyDescent="0.25">
      <c r="A31" s="109"/>
      <c r="B31" s="17">
        <v>6.6075908217645002E-2</v>
      </c>
      <c r="C31" s="17">
        <v>0.64074674172377</v>
      </c>
      <c r="D31" s="17">
        <v>3.0393176388765E-2</v>
      </c>
      <c r="E31" s="17">
        <v>0.22373758188104001</v>
      </c>
      <c r="H31" s="109"/>
      <c r="I31" s="15">
        <v>-1.1799568587493989</v>
      </c>
      <c r="J31" s="15">
        <v>-0.19331359357912228</v>
      </c>
      <c r="K31" s="15">
        <v>-1.5172239094618338</v>
      </c>
      <c r="L31" s="15">
        <v>-0.65026106001296435</v>
      </c>
    </row>
    <row r="32" spans="1:12" x14ac:dyDescent="0.25">
      <c r="A32" s="109"/>
      <c r="B32" s="17">
        <v>6.8351089219832004E-2</v>
      </c>
      <c r="C32" s="17">
        <v>0.75832938022458996</v>
      </c>
      <c r="D32" s="17">
        <v>3.0544727935584E-2</v>
      </c>
      <c r="E32" s="17">
        <v>0.21248455479153999</v>
      </c>
      <c r="H32" s="109"/>
      <c r="I32" s="15">
        <v>-1.1652545602710898</v>
      </c>
      <c r="J32" s="15">
        <v>-0.12014211766207639</v>
      </c>
      <c r="K32" s="15">
        <v>-1.5150637388115855</v>
      </c>
      <c r="L32" s="15">
        <v>-0.67267263273173716</v>
      </c>
    </row>
    <row r="33" spans="1:12" x14ac:dyDescent="0.25">
      <c r="A33" s="109"/>
      <c r="B33" s="17">
        <v>7.3286757561731003E-2</v>
      </c>
      <c r="C33" s="17">
        <v>0.61884432850463</v>
      </c>
      <c r="D33" s="17">
        <v>2.9330286640843001E-2</v>
      </c>
      <c r="E33" s="17">
        <v>0.21637481393557001</v>
      </c>
      <c r="H33" s="109"/>
      <c r="I33" s="15">
        <v>-1.1349744924452376</v>
      </c>
      <c r="J33" s="15">
        <v>-0.20841858486370474</v>
      </c>
      <c r="K33" s="15">
        <v>-1.5326836926986804</v>
      </c>
      <c r="L33" s="15">
        <v>-0.66479329257369568</v>
      </c>
    </row>
    <row r="34" spans="1:12" x14ac:dyDescent="0.25">
      <c r="A34" s="109"/>
      <c r="B34" s="17">
        <v>8.2973878776294002E-2</v>
      </c>
      <c r="C34" s="17">
        <v>0.80461563168331995</v>
      </c>
      <c r="D34" s="17">
        <v>3.6449880356090002E-2</v>
      </c>
      <c r="E34" s="17">
        <v>0.22412632116673001</v>
      </c>
      <c r="H34" s="109"/>
      <c r="I34" s="15">
        <v>-1.0810586074889095</v>
      </c>
      <c r="J34" s="15">
        <v>-9.4411534419661783E-2</v>
      </c>
      <c r="K34" s="15">
        <v>-1.4383038928816769</v>
      </c>
      <c r="L34" s="15">
        <v>-0.64950713736850307</v>
      </c>
    </row>
    <row r="35" spans="1:12" x14ac:dyDescent="0.25">
      <c r="A35" s="109"/>
      <c r="B35" s="17">
        <v>9.5158901157436998E-2</v>
      </c>
      <c r="C35" s="17">
        <v>0.83106868646882004</v>
      </c>
      <c r="D35" s="17">
        <v>2.8659759724619999E-2</v>
      </c>
      <c r="E35" s="17">
        <v>0.2268528793631</v>
      </c>
      <c r="H35" s="109"/>
      <c r="I35" s="15">
        <v>-1.0215505815992199</v>
      </c>
      <c r="J35" s="15">
        <v>-8.0363081003314712E-2</v>
      </c>
      <c r="K35" s="15">
        <v>-1.5427274549264305</v>
      </c>
      <c r="L35" s="15">
        <v>-0.64425570401722976</v>
      </c>
    </row>
    <row r="36" spans="1:12" x14ac:dyDescent="0.25">
      <c r="A36" s="109"/>
      <c r="B36" s="17">
        <v>8.4420638199330003E-2</v>
      </c>
      <c r="C36" s="17">
        <v>0.70740881706053005</v>
      </c>
      <c r="D36" s="17">
        <v>3.8022007595837001E-2</v>
      </c>
      <c r="E36" s="17">
        <v>0.27729175528899003</v>
      </c>
      <c r="H36" s="109"/>
      <c r="I36" s="15">
        <v>-1.0735513690093799</v>
      </c>
      <c r="J36" s="15">
        <v>-0.15032953149204564</v>
      </c>
      <c r="K36" s="15">
        <v>-1.4199649557300373</v>
      </c>
      <c r="L36" s="15">
        <v>-0.55706304310056398</v>
      </c>
    </row>
    <row r="37" spans="1:12" x14ac:dyDescent="0.25">
      <c r="A37" s="109"/>
      <c r="B37" s="17">
        <v>6.7723462294346004E-2</v>
      </c>
      <c r="C37" s="17">
        <v>0.65713316112223996</v>
      </c>
      <c r="D37" s="17">
        <v>3.2696472645747002E-2</v>
      </c>
      <c r="E37" s="17">
        <v>0.23128171315016999</v>
      </c>
      <c r="H37" s="109"/>
      <c r="I37" s="15">
        <v>-1.1692608471240578</v>
      </c>
      <c r="J37" s="15">
        <v>-0.18234661631425134</v>
      </c>
      <c r="K37" s="15">
        <v>-1.4854990972821436</v>
      </c>
      <c r="L37" s="15">
        <v>-0.63585870441890169</v>
      </c>
    </row>
    <row r="38" spans="1:12" x14ac:dyDescent="0.25">
      <c r="A38" s="109"/>
      <c r="B38" s="17">
        <v>8.1747228813563E-2</v>
      </c>
      <c r="C38" s="17">
        <v>0.75528885879283003</v>
      </c>
      <c r="D38" s="17">
        <v>2.7422993122660999E-2</v>
      </c>
      <c r="E38" s="17">
        <v>0.21880768926765001</v>
      </c>
      <c r="H38" s="109"/>
      <c r="I38" s="15">
        <v>-1.0875269607640294</v>
      </c>
      <c r="J38" s="15">
        <v>-0.12188692149968425</v>
      </c>
      <c r="K38" s="15">
        <v>-1.5618851452535378</v>
      </c>
      <c r="L38" s="15">
        <v>-0.65993742023699153</v>
      </c>
    </row>
    <row r="39" spans="1:12" x14ac:dyDescent="0.25">
      <c r="A39" s="109"/>
      <c r="B39" s="17">
        <v>8.6700517464718005E-2</v>
      </c>
      <c r="C39" s="17">
        <v>0.99105852352124002</v>
      </c>
      <c r="D39" s="17">
        <v>4.6238617820935003E-2</v>
      </c>
      <c r="E39" s="17">
        <v>0.30667009757863001</v>
      </c>
      <c r="H39" s="109"/>
      <c r="I39" s="15">
        <v>-1.0619783104661085</v>
      </c>
      <c r="J39" s="15">
        <v>-3.9006990042489659E-3</v>
      </c>
      <c r="K39" s="15">
        <v>-1.3349951564584748</v>
      </c>
      <c r="L39" s="15">
        <v>-0.51332856862041609</v>
      </c>
    </row>
    <row r="40" spans="1:12" x14ac:dyDescent="0.25">
      <c r="A40" s="109"/>
      <c r="B40" s="17">
        <v>7.0229531657325997E-2</v>
      </c>
      <c r="C40" s="17">
        <v>0.70618788921586995</v>
      </c>
      <c r="D40" s="17">
        <v>2.6353354874643999E-2</v>
      </c>
      <c r="E40" s="17">
        <v>0.19956396233974999</v>
      </c>
      <c r="H40" s="109"/>
      <c r="I40" s="15">
        <v>-1.1534802277721963</v>
      </c>
      <c r="J40" s="15">
        <v>-0.1510797346514535</v>
      </c>
      <c r="K40" s="15">
        <v>-1.5791640897189643</v>
      </c>
      <c r="L40" s="15">
        <v>-0.69991788173623692</v>
      </c>
    </row>
    <row r="41" spans="1:12" x14ac:dyDescent="0.25">
      <c r="A41" s="109"/>
      <c r="B41" s="17">
        <v>8.3880582122663E-2</v>
      </c>
      <c r="C41" s="17">
        <v>0.77039287765994002</v>
      </c>
      <c r="D41" s="17">
        <v>3.2301644630366999E-2</v>
      </c>
      <c r="E41" s="17">
        <v>0.25049246217005999</v>
      </c>
      <c r="H41" s="109"/>
      <c r="I41" s="15">
        <v>-1.0763385642369383</v>
      </c>
      <c r="J41" s="15">
        <v>-0.11328774095009075</v>
      </c>
      <c r="K41" s="15">
        <v>-1.4907753651082216</v>
      </c>
      <c r="L41" s="15">
        <v>-0.60120533840832513</v>
      </c>
    </row>
    <row r="42" spans="1:12" x14ac:dyDescent="0.25">
      <c r="A42" s="109"/>
      <c r="B42" s="17">
        <v>9.0139721480774995E-2</v>
      </c>
      <c r="C42" s="17">
        <v>0.85790467346332</v>
      </c>
      <c r="D42" s="17">
        <v>2.8577612026740001E-2</v>
      </c>
      <c r="E42" s="17">
        <v>0.27542600846137999</v>
      </c>
      <c r="H42" s="109"/>
      <c r="I42" s="15">
        <v>-1.0450837881726227</v>
      </c>
      <c r="J42" s="15">
        <v>-6.6560966334107755E-2</v>
      </c>
      <c r="K42" s="15">
        <v>-1.5439740641013258</v>
      </c>
      <c r="L42" s="15">
        <v>-0.55999505174091568</v>
      </c>
    </row>
    <row r="43" spans="1:12" x14ac:dyDescent="0.25">
      <c r="A43" s="109"/>
      <c r="B43" s="17">
        <v>8.4677705826687003E-2</v>
      </c>
      <c r="C43" s="17">
        <v>0.79775666886051999</v>
      </c>
      <c r="D43" s="17">
        <v>3.5002971486137999E-2</v>
      </c>
      <c r="E43" s="17">
        <v>0.24220523500185001</v>
      </c>
      <c r="H43" s="109"/>
      <c r="I43" s="15">
        <v>-1.0722309168348085</v>
      </c>
      <c r="J43" s="15">
        <v>-9.8129556627126663E-2</v>
      </c>
      <c r="K43" s="15">
        <v>-1.4558950857853126</v>
      </c>
      <c r="L43" s="15">
        <v>-0.61581647429021646</v>
      </c>
    </row>
    <row r="44" spans="1:12" x14ac:dyDescent="0.25">
      <c r="A44" s="109"/>
      <c r="B44" s="17">
        <v>8.2018393600381004E-2</v>
      </c>
      <c r="C44" s="17">
        <v>0.72752855908478997</v>
      </c>
      <c r="D44" s="17">
        <v>3.0375729839098E-2</v>
      </c>
      <c r="E44" s="17">
        <v>0.25881418412556001</v>
      </c>
      <c r="H44" s="109"/>
      <c r="I44" s="15">
        <v>-1.0860887409900393</v>
      </c>
      <c r="J44" s="15">
        <v>-0.1381499538066753</v>
      </c>
      <c r="K44" s="15">
        <v>-1.5174732784542062</v>
      </c>
      <c r="L44" s="15">
        <v>-0.58701192615380604</v>
      </c>
    </row>
    <row r="45" spans="1:12" x14ac:dyDescent="0.25">
      <c r="A45" s="109"/>
      <c r="B45" s="17">
        <v>9.2887930437132005E-2</v>
      </c>
      <c r="C45" s="17">
        <v>0.76870837773802003</v>
      </c>
      <c r="D45" s="17">
        <v>2.8186808031966999E-2</v>
      </c>
      <c r="E45" s="17">
        <v>0.21222393275660001</v>
      </c>
      <c r="H45" s="109"/>
      <c r="I45" s="15">
        <v>-1.0320407131870433</v>
      </c>
      <c r="J45" s="15">
        <v>-0.11423838576361103</v>
      </c>
      <c r="K45" s="15">
        <v>-1.5499541022976846</v>
      </c>
      <c r="L45" s="15">
        <v>-0.67320564174456687</v>
      </c>
    </row>
    <row r="46" spans="1:12" x14ac:dyDescent="0.25">
      <c r="A46" s="109"/>
      <c r="B46" s="17">
        <v>0.10423696818384</v>
      </c>
      <c r="C46" s="17">
        <v>0.93092464409153997</v>
      </c>
      <c r="D46" s="17">
        <v>3.0185374363568E-2</v>
      </c>
      <c r="E46" s="17">
        <v>0.24461145506618001</v>
      </c>
      <c r="H46" s="109"/>
      <c r="I46" s="15">
        <v>-0.98197822891650877</v>
      </c>
      <c r="J46" s="15">
        <v>-3.108547259519413E-2</v>
      </c>
      <c r="K46" s="15">
        <v>-1.5202034335914059</v>
      </c>
      <c r="L46" s="15">
        <v>-0.61152320896962598</v>
      </c>
    </row>
    <row r="47" spans="1:12" x14ac:dyDescent="0.25">
      <c r="A47" s="109"/>
      <c r="B47" s="17">
        <v>7.2270259718390004E-2</v>
      </c>
      <c r="C47" s="17">
        <v>0.76463489738172996</v>
      </c>
      <c r="D47" s="17">
        <v>3.3671971345027002E-2</v>
      </c>
      <c r="E47" s="17">
        <v>0.25025454898223998</v>
      </c>
      <c r="H47" s="109"/>
      <c r="I47" s="15">
        <v>-1.1410403845505572</v>
      </c>
      <c r="J47" s="15">
        <v>-0.11654588497973666</v>
      </c>
      <c r="K47" s="15">
        <v>-1.4727314568460981</v>
      </c>
      <c r="L47" s="15">
        <v>-0.60161801942335158</v>
      </c>
    </row>
    <row r="48" spans="1:12" x14ac:dyDescent="0.25">
      <c r="A48" s="109"/>
      <c r="B48" s="17">
        <v>8.8574520532679002E-2</v>
      </c>
      <c r="C48" s="17">
        <v>0.79827764123019995</v>
      </c>
      <c r="D48" s="17">
        <v>3.9772513742172999E-2</v>
      </c>
      <c r="E48" s="17">
        <v>0.26647140297047001</v>
      </c>
      <c r="H48" s="109"/>
      <c r="I48" s="15">
        <v>-1.0526911898903579</v>
      </c>
      <c r="J48" s="15">
        <v>-9.7846034610110766E-2</v>
      </c>
      <c r="K48" s="15">
        <v>-1.4004169594325653</v>
      </c>
      <c r="L48" s="15">
        <v>-0.57434939150988951</v>
      </c>
    </row>
    <row r="49" spans="1:12" x14ac:dyDescent="0.25">
      <c r="A49" s="109"/>
      <c r="B49" s="17">
        <v>0.1012963876604</v>
      </c>
      <c r="C49" s="17">
        <v>0.83514890506739003</v>
      </c>
      <c r="D49" s="17">
        <v>2.4613866383995001E-2</v>
      </c>
      <c r="E49" s="17">
        <v>0.19472834706006001</v>
      </c>
      <c r="H49" s="109"/>
      <c r="I49" s="15">
        <v>-0.99440604177819547</v>
      </c>
      <c r="J49" s="15">
        <v>-7.8236083937213555E-2</v>
      </c>
      <c r="K49" s="15">
        <v>-1.6088201612933222</v>
      </c>
      <c r="L49" s="15">
        <v>-0.71057082261633042</v>
      </c>
    </row>
    <row r="50" spans="1:12" x14ac:dyDescent="0.25">
      <c r="A50" s="109"/>
      <c r="B50" s="17">
        <v>7.5619936250402003E-2</v>
      </c>
      <c r="C50" s="17">
        <v>0.71187033477408002</v>
      </c>
      <c r="D50" s="17">
        <v>3.1536789003220003E-2</v>
      </c>
      <c r="E50" s="17">
        <v>0.23973823111192999</v>
      </c>
      <c r="H50" s="109"/>
      <c r="I50" s="15">
        <v>-1.1213636930950159</v>
      </c>
      <c r="J50" s="15">
        <v>-0.14759910470642976</v>
      </c>
      <c r="K50" s="15">
        <v>-1.5011825275313304</v>
      </c>
      <c r="L50" s="15">
        <v>-0.6202627034006768</v>
      </c>
    </row>
    <row r="51" spans="1:12" x14ac:dyDescent="0.25">
      <c r="A51" s="109"/>
      <c r="B51" s="17">
        <v>7.1759016397606998E-2</v>
      </c>
      <c r="C51" s="17">
        <v>0.71526733892230998</v>
      </c>
      <c r="D51" s="17">
        <v>2.7230283720684E-2</v>
      </c>
      <c r="E51" s="17">
        <v>0.21850381875145999</v>
      </c>
      <c r="H51" s="109"/>
      <c r="I51" s="15">
        <v>-1.1441235228070425</v>
      </c>
      <c r="J51" s="15">
        <v>-0.14553160558560055</v>
      </c>
      <c r="K51" s="15">
        <v>-1.5649478335889544</v>
      </c>
      <c r="L51" s="15">
        <v>-0.66054096854163979</v>
      </c>
    </row>
    <row r="52" spans="1:12" x14ac:dyDescent="0.25">
      <c r="A52" s="104"/>
      <c r="B52" s="17">
        <v>7.3429985338197001E-2</v>
      </c>
      <c r="C52" s="17">
        <v>0.72417998273601003</v>
      </c>
      <c r="D52" s="17">
        <v>2.4206480947283001E-2</v>
      </c>
      <c r="E52" s="17">
        <v>0.18409583352898001</v>
      </c>
      <c r="H52" s="104"/>
      <c r="I52" s="15">
        <v>-1.1341265585079796</v>
      </c>
      <c r="J52" s="15">
        <v>-0.14015348380986703</v>
      </c>
      <c r="K52" s="15">
        <v>-1.6160683421675583</v>
      </c>
      <c r="L52" s="15">
        <v>-0.73495604037077578</v>
      </c>
    </row>
    <row r="53" spans="1:12" x14ac:dyDescent="0.25">
      <c r="A53" s="108">
        <v>10</v>
      </c>
      <c r="B53" s="17">
        <v>6.1782601380325999E-2</v>
      </c>
      <c r="C53" s="17">
        <v>0.67030973284232997</v>
      </c>
      <c r="D53" s="17">
        <v>2.2689585067383E-2</v>
      </c>
      <c r="E53" s="17">
        <v>0.16498211595126999</v>
      </c>
      <c r="H53" s="108">
        <v>10</v>
      </c>
      <c r="I53" s="15">
        <v>-1.2091338095124577</v>
      </c>
      <c r="J53" s="15">
        <v>-0.17372447464024404</v>
      </c>
      <c r="K53" s="15">
        <v>-1.6441734461421083</v>
      </c>
      <c r="L53" s="15">
        <v>-0.78256313072324746</v>
      </c>
    </row>
    <row r="54" spans="1:12" x14ac:dyDescent="0.25">
      <c r="A54" s="109"/>
      <c r="B54" s="17">
        <v>5.4754966193784997E-2</v>
      </c>
      <c r="C54" s="17">
        <v>0.57823346506140005</v>
      </c>
      <c r="D54" s="17">
        <v>2.3539328184687E-2</v>
      </c>
      <c r="E54" s="17">
        <v>0.14939548445048001</v>
      </c>
      <c r="H54" s="109"/>
      <c r="I54" s="15">
        <v>-1.2615764848395319</v>
      </c>
      <c r="J54" s="15">
        <v>-0.23789677729537081</v>
      </c>
      <c r="K54" s="15">
        <v>-1.6282059361334833</v>
      </c>
      <c r="L54" s="15">
        <v>-0.82566252907936333</v>
      </c>
    </row>
    <row r="55" spans="1:12" x14ac:dyDescent="0.25">
      <c r="A55" s="109"/>
      <c r="B55" s="17">
        <v>6.7651508115945003E-2</v>
      </c>
      <c r="C55" s="17">
        <v>0.58518305837662998</v>
      </c>
      <c r="D55" s="17">
        <v>2.4479475708316999E-2</v>
      </c>
      <c r="E55" s="17">
        <v>0.15476343129094</v>
      </c>
      <c r="H55" s="109"/>
      <c r="I55" s="15">
        <v>-1.1697225174827286</v>
      </c>
      <c r="J55" s="15">
        <v>-0.23270825561584621</v>
      </c>
      <c r="K55" s="15">
        <v>-1.6111978879735016</v>
      </c>
      <c r="L55" s="15">
        <v>-0.8103316500143668</v>
      </c>
    </row>
    <row r="56" spans="1:12" x14ac:dyDescent="0.25">
      <c r="A56" s="109"/>
      <c r="B56" s="17">
        <v>7.5647464963961006E-2</v>
      </c>
      <c r="C56" s="17">
        <v>0.67209888559720998</v>
      </c>
      <c r="D56" s="17">
        <v>2.6984888483124001E-2</v>
      </c>
      <c r="E56" s="17">
        <v>0.21516732692667001</v>
      </c>
      <c r="H56" s="109"/>
      <c r="I56" s="15">
        <v>-1.121205621118786</v>
      </c>
      <c r="J56" s="15">
        <v>-0.17256682469947895</v>
      </c>
      <c r="K56" s="15">
        <v>-1.5688793723463663</v>
      </c>
      <c r="L56" s="15">
        <v>-0.66722367544408878</v>
      </c>
    </row>
    <row r="57" spans="1:12" x14ac:dyDescent="0.25">
      <c r="A57" s="109"/>
      <c r="B57" s="17">
        <v>5.1697703003354002E-2</v>
      </c>
      <c r="C57" s="17">
        <v>0.48234752389095997</v>
      </c>
      <c r="D57" s="17">
        <v>2.1634549097631E-2</v>
      </c>
      <c r="E57" s="17">
        <v>0.14123727428230001</v>
      </c>
      <c r="H57" s="109"/>
      <c r="I57" s="15">
        <v>-1.2865287527499591</v>
      </c>
      <c r="J57" s="15">
        <v>-0.31663994656493138</v>
      </c>
      <c r="K57" s="15">
        <v>-1.6648521518380965</v>
      </c>
      <c r="L57" s="15">
        <v>-0.85005067241437027</v>
      </c>
    </row>
    <row r="58" spans="1:12" x14ac:dyDescent="0.25">
      <c r="A58" s="109"/>
      <c r="B58" s="17">
        <v>6.1650105398960001E-2</v>
      </c>
      <c r="C58" s="17">
        <v>0.60543578985713997</v>
      </c>
      <c r="D58" s="17">
        <v>2.5671095314244999E-2</v>
      </c>
      <c r="E58" s="17">
        <v>0.15227004179139</v>
      </c>
      <c r="H58" s="109"/>
      <c r="I58" s="15">
        <v>-1.2100661765841036</v>
      </c>
      <c r="J58" s="15">
        <v>-0.21793190964631254</v>
      </c>
      <c r="K58" s="15">
        <v>-1.5905556007954733</v>
      </c>
      <c r="L58" s="15">
        <v>-0.81738553306901196</v>
      </c>
    </row>
    <row r="59" spans="1:12" x14ac:dyDescent="0.25">
      <c r="A59" s="109"/>
      <c r="B59" s="17">
        <v>5.3883791362326003E-2</v>
      </c>
      <c r="C59" s="17">
        <v>0.52771976456896996</v>
      </c>
      <c r="D59" s="17">
        <v>1.8323192157878001E-2</v>
      </c>
      <c r="E59" s="17">
        <v>0.14490626249166</v>
      </c>
      <c r="H59" s="109"/>
      <c r="I59" s="15">
        <v>-1.2685418541181692</v>
      </c>
      <c r="J59" s="15">
        <v>-0.27759663998528256</v>
      </c>
      <c r="K59" s="15">
        <v>-1.7369988638676717</v>
      </c>
      <c r="L59" s="15">
        <v>-0.83891284498569729</v>
      </c>
    </row>
    <row r="60" spans="1:12" x14ac:dyDescent="0.25">
      <c r="A60" s="109"/>
      <c r="B60" s="17">
        <v>6.4740817906778006E-2</v>
      </c>
      <c r="C60" s="17">
        <v>0.54953873341201998</v>
      </c>
      <c r="D60" s="17">
        <v>2.0616867600283001E-2</v>
      </c>
      <c r="E60" s="17">
        <v>0.13663419642187</v>
      </c>
      <c r="H60" s="109"/>
      <c r="I60" s="15">
        <v>-1.1888218182149317</v>
      </c>
      <c r="J60" s="15">
        <v>-0.26000169156757841</v>
      </c>
      <c r="K60" s="15">
        <v>-1.6857773180656519</v>
      </c>
      <c r="L60" s="15">
        <v>-0.86444059305059917</v>
      </c>
    </row>
    <row r="61" spans="1:12" x14ac:dyDescent="0.25">
      <c r="A61" s="109"/>
      <c r="B61" s="17">
        <v>5.9504044959459997E-2</v>
      </c>
      <c r="C61" s="17">
        <v>0.53402545252885003</v>
      </c>
      <c r="D61" s="17">
        <v>2.3915430888538002E-2</v>
      </c>
      <c r="E61" s="17">
        <v>0.17777888772388001</v>
      </c>
      <c r="H61" s="109"/>
      <c r="I61" s="15">
        <v>-1.2254535108451792</v>
      </c>
      <c r="J61" s="15">
        <v>-0.27243804329091448</v>
      </c>
      <c r="K61" s="15">
        <v>-1.621321789961218</v>
      </c>
      <c r="L61" s="15">
        <v>-0.75011981529736038</v>
      </c>
    </row>
    <row r="62" spans="1:12" x14ac:dyDescent="0.25">
      <c r="A62" s="109"/>
      <c r="B62" s="17">
        <v>6.0338465386838999E-2</v>
      </c>
      <c r="C62" s="17">
        <v>0.59499326616301995</v>
      </c>
      <c r="D62" s="17">
        <v>2.4249594897740999E-2</v>
      </c>
      <c r="E62" s="17">
        <v>0.16204832270669001</v>
      </c>
      <c r="H62" s="109"/>
      <c r="I62" s="15">
        <v>-1.2194057396118583</v>
      </c>
      <c r="J62" s="15">
        <v>-0.22548794937193992</v>
      </c>
      <c r="K62" s="15">
        <v>-1.6152955121192523</v>
      </c>
      <c r="L62" s="15">
        <v>-0.79035545980609356</v>
      </c>
    </row>
    <row r="63" spans="1:12" x14ac:dyDescent="0.25">
      <c r="A63" s="109"/>
      <c r="B63" s="17">
        <v>6.8075065903394003E-2</v>
      </c>
      <c r="C63" s="17">
        <v>0.69983451597742996</v>
      </c>
      <c r="D63" s="17">
        <v>2.1330319744448E-2</v>
      </c>
      <c r="E63" s="17">
        <v>0.1931022197549</v>
      </c>
      <c r="H63" s="109"/>
      <c r="I63" s="15">
        <v>-1.1670119295477994</v>
      </c>
      <c r="J63" s="15">
        <v>-0.15500464183471863</v>
      </c>
      <c r="K63" s="15">
        <v>-1.6710026343673274</v>
      </c>
      <c r="L63" s="15">
        <v>-0.71421273387589601</v>
      </c>
    </row>
    <row r="64" spans="1:12" x14ac:dyDescent="0.25">
      <c r="A64" s="109"/>
      <c r="B64" s="17">
        <v>6.5663572877481993E-2</v>
      </c>
      <c r="C64" s="17">
        <v>0.58138277259615001</v>
      </c>
      <c r="D64" s="17">
        <v>2.3134417501516E-2</v>
      </c>
      <c r="E64" s="17">
        <v>0.15583480327377999</v>
      </c>
      <c r="H64" s="109"/>
      <c r="I64" s="15">
        <v>-1.1826754901909118</v>
      </c>
      <c r="J64" s="15">
        <v>-0.2355378412915585</v>
      </c>
      <c r="K64" s="15">
        <v>-1.6357414310705944</v>
      </c>
      <c r="L64" s="15">
        <v>-0.80733554292921883</v>
      </c>
    </row>
    <row r="65" spans="1:12" x14ac:dyDescent="0.25">
      <c r="A65" s="109"/>
      <c r="B65" s="17">
        <v>7.0016670886534002E-2</v>
      </c>
      <c r="C65" s="17">
        <v>0.6085309293701</v>
      </c>
      <c r="D65" s="17">
        <v>2.5560274737029001E-2</v>
      </c>
      <c r="E65" s="17">
        <v>0.16301524631610001</v>
      </c>
      <c r="H65" s="109"/>
      <c r="I65" s="15">
        <v>-1.1547985426709546</v>
      </c>
      <c r="J65" s="15">
        <v>-0.2157173432952203</v>
      </c>
      <c r="K65" s="15">
        <v>-1.592434482433261</v>
      </c>
      <c r="L65" s="15">
        <v>-0.7877717754653506</v>
      </c>
    </row>
    <row r="66" spans="1:12" x14ac:dyDescent="0.25">
      <c r="A66" s="109"/>
      <c r="B66" s="17">
        <v>7.1532226554302997E-2</v>
      </c>
      <c r="C66" s="17">
        <v>0.81661060427538001</v>
      </c>
      <c r="D66" s="17">
        <v>2.4202040747978999E-2</v>
      </c>
      <c r="E66" s="17">
        <v>0.19097136019486999</v>
      </c>
      <c r="H66" s="109"/>
      <c r="I66" s="15">
        <v>-1.145498256638809</v>
      </c>
      <c r="J66" s="15">
        <v>-8.7984984750543199E-2</v>
      </c>
      <c r="K66" s="15">
        <v>-1.6161480121923455</v>
      </c>
      <c r="L66" s="15">
        <v>-0.71903175862635738</v>
      </c>
    </row>
    <row r="67" spans="1:12" x14ac:dyDescent="0.25">
      <c r="A67" s="109"/>
      <c r="B67" s="17">
        <v>5.7553813829994999E-2</v>
      </c>
      <c r="C67" s="17">
        <v>0.54532862631243995</v>
      </c>
      <c r="D67" s="17">
        <v>2.1976813279044001E-2</v>
      </c>
      <c r="E67" s="17">
        <v>0.18634916940839</v>
      </c>
      <c r="H67" s="109"/>
      <c r="I67" s="15">
        <v>-1.2399258923566576</v>
      </c>
      <c r="J67" s="15">
        <v>-0.26334170399442414</v>
      </c>
      <c r="K67" s="15">
        <v>-1.6580352816878936</v>
      </c>
      <c r="L67" s="15">
        <v>-0.72967253863408488</v>
      </c>
    </row>
    <row r="68" spans="1:12" x14ac:dyDescent="0.25">
      <c r="A68" s="109"/>
      <c r="B68" s="17">
        <v>6.6311066247183997E-2</v>
      </c>
      <c r="C68" s="17">
        <v>0.71521812475702995</v>
      </c>
      <c r="D68" s="17">
        <v>2.3802238814325E-2</v>
      </c>
      <c r="E68" s="17">
        <v>0.19119494165206999</v>
      </c>
      <c r="H68" s="109"/>
      <c r="I68" s="15">
        <v>-1.178413988804242</v>
      </c>
      <c r="J68" s="15">
        <v>-0.14556148836450841</v>
      </c>
      <c r="K68" s="15">
        <v>-1.6233821917258862</v>
      </c>
      <c r="L68" s="15">
        <v>-0.71852360181751951</v>
      </c>
    </row>
    <row r="69" spans="1:12" x14ac:dyDescent="0.25">
      <c r="A69" s="109"/>
      <c r="B69" s="17">
        <v>6.3707870008466005E-2</v>
      </c>
      <c r="C69" s="17">
        <v>0.59398084579874999</v>
      </c>
      <c r="D69" s="17">
        <v>2.1798804118425E-2</v>
      </c>
      <c r="E69" s="17">
        <v>0.16347884772756999</v>
      </c>
      <c r="H69" s="109"/>
      <c r="I69" s="15">
        <v>-1.1958069147583819</v>
      </c>
      <c r="J69" s="15">
        <v>-0.22622755956094748</v>
      </c>
      <c r="K69" s="15">
        <v>-1.661567331120851</v>
      </c>
      <c r="L69" s="15">
        <v>-0.786538432052453</v>
      </c>
    </row>
    <row r="70" spans="1:12" x14ac:dyDescent="0.25">
      <c r="A70" s="109"/>
      <c r="B70" s="17">
        <v>8.1194752964556999E-2</v>
      </c>
      <c r="C70" s="17">
        <v>0.66450168361726003</v>
      </c>
      <c r="D70" s="17">
        <v>2.2799720536131999E-2</v>
      </c>
      <c r="E70" s="17">
        <v>0.16994341763018</v>
      </c>
      <c r="H70" s="109"/>
      <c r="I70" s="15">
        <v>-1.090472035194386</v>
      </c>
      <c r="J70" s="15">
        <v>-0.17750391436796195</v>
      </c>
      <c r="K70" s="15">
        <v>-1.6420704762609319</v>
      </c>
      <c r="L70" s="15">
        <v>-0.76969565215919344</v>
      </c>
    </row>
    <row r="71" spans="1:12" x14ac:dyDescent="0.25">
      <c r="A71" s="109"/>
      <c r="B71" s="17">
        <v>6.1515610083420998E-2</v>
      </c>
      <c r="C71" s="17">
        <v>0.60181431872105995</v>
      </c>
      <c r="D71" s="17">
        <v>2.4199130239090001E-2</v>
      </c>
      <c r="E71" s="17">
        <v>0.18896682736407</v>
      </c>
      <c r="H71" s="109"/>
      <c r="I71" s="15">
        <v>-1.2110146645033044</v>
      </c>
      <c r="J71" s="15">
        <v>-0.22053748348266797</v>
      </c>
      <c r="K71" s="15">
        <v>-1.6162002430754325</v>
      </c>
      <c r="L71" s="15">
        <v>-0.72361442840447732</v>
      </c>
    </row>
    <row r="72" spans="1:12" x14ac:dyDescent="0.25">
      <c r="A72" s="109"/>
      <c r="B72" s="17">
        <v>5.9988966358234003E-2</v>
      </c>
      <c r="C72" s="17">
        <v>0.53898900782467996</v>
      </c>
      <c r="D72" s="17">
        <v>2.3662128575567001E-2</v>
      </c>
      <c r="E72" s="17">
        <v>0.17834410063358</v>
      </c>
      <c r="H72" s="109"/>
      <c r="I72" s="15">
        <v>-1.2219286211227658</v>
      </c>
      <c r="J72" s="15">
        <v>-0.26842009175159948</v>
      </c>
      <c r="K72" s="15">
        <v>-1.6259461900951393</v>
      </c>
      <c r="L72" s="15">
        <v>-0.74874125192505037</v>
      </c>
    </row>
    <row r="73" spans="1:12" x14ac:dyDescent="0.25">
      <c r="A73" s="109"/>
      <c r="B73" s="17">
        <v>6.5484663096535001E-2</v>
      </c>
      <c r="C73" s="17">
        <v>0.57982353942256004</v>
      </c>
      <c r="D73" s="17">
        <v>2.7113052115375E-2</v>
      </c>
      <c r="E73" s="17">
        <v>0.19234437878062999</v>
      </c>
      <c r="H73" s="109"/>
      <c r="I73" s="15">
        <v>-1.1838604024887565</v>
      </c>
      <c r="J73" s="15">
        <v>-0.23670415732561101</v>
      </c>
      <c r="K73" s="15">
        <v>-1.566821591152233</v>
      </c>
      <c r="L73" s="15">
        <v>-0.71592050132610929</v>
      </c>
    </row>
    <row r="74" spans="1:12" x14ac:dyDescent="0.25">
      <c r="A74" s="109"/>
      <c r="B74" s="17">
        <v>6.9020835538830996E-2</v>
      </c>
      <c r="C74" s="17">
        <v>0.64818930036139</v>
      </c>
      <c r="D74" s="17">
        <v>1.8576886437004999E-2</v>
      </c>
      <c r="E74" s="17">
        <v>0.16209285809623999</v>
      </c>
      <c r="H74" s="109"/>
      <c r="I74" s="15">
        <v>-1.1610197876161441</v>
      </c>
      <c r="J74" s="15">
        <v>-0.18829814212879914</v>
      </c>
      <c r="K74" s="15">
        <v>-1.731027073794416</v>
      </c>
      <c r="L74" s="15">
        <v>-0.79023611999246812</v>
      </c>
    </row>
    <row r="75" spans="1:12" x14ac:dyDescent="0.25">
      <c r="A75" s="109"/>
      <c r="B75" s="17">
        <v>5.6516919239241001E-2</v>
      </c>
      <c r="C75" s="17">
        <v>0.53646445172127</v>
      </c>
      <c r="D75" s="17">
        <v>2.3144457463361998E-2</v>
      </c>
      <c r="E75" s="17">
        <v>0.16414937858001999</v>
      </c>
      <c r="H75" s="109"/>
      <c r="I75" s="15">
        <v>-1.2478215197509974</v>
      </c>
      <c r="J75" s="15">
        <v>-0.27045905083277016</v>
      </c>
      <c r="K75" s="15">
        <v>-1.6355529951978576</v>
      </c>
      <c r="L75" s="15">
        <v>-0.78476075703929604</v>
      </c>
    </row>
    <row r="76" spans="1:12" x14ac:dyDescent="0.25">
      <c r="A76" s="109"/>
      <c r="B76" s="17">
        <v>5.8320550792258001E-2</v>
      </c>
      <c r="C76" s="17">
        <v>0.58787856655371995</v>
      </c>
      <c r="D76" s="17">
        <v>2.5762763918708E-2</v>
      </c>
      <c r="E76" s="17">
        <v>0.18924108278565999</v>
      </c>
      <c r="H76" s="109"/>
      <c r="I76" s="15">
        <v>-1.2341783830969959</v>
      </c>
      <c r="J76" s="15">
        <v>-0.23071237345121995</v>
      </c>
      <c r="K76" s="15">
        <v>-1.589007546193751</v>
      </c>
      <c r="L76" s="15">
        <v>-0.72298457570225116</v>
      </c>
    </row>
    <row r="77" spans="1:12" x14ac:dyDescent="0.25">
      <c r="A77" s="109"/>
      <c r="B77" s="17">
        <v>6.1913783373696997E-2</v>
      </c>
      <c r="C77" s="17">
        <v>0.58496311087992003</v>
      </c>
      <c r="D77" s="17">
        <v>2.1807090120591999E-2</v>
      </c>
      <c r="E77" s="17">
        <v>0.17591584515718001</v>
      </c>
      <c r="H77" s="109"/>
      <c r="I77" s="15">
        <v>-1.2082126566862381</v>
      </c>
      <c r="J77" s="15">
        <v>-0.23287152066386191</v>
      </c>
      <c r="K77" s="15">
        <v>-1.661402281641909</v>
      </c>
      <c r="L77" s="15">
        <v>-0.75469504084723482</v>
      </c>
    </row>
    <row r="78" spans="1:12" x14ac:dyDescent="0.25">
      <c r="A78" s="109"/>
      <c r="B78" s="17">
        <v>5.7948734381986E-2</v>
      </c>
      <c r="C78" s="17">
        <v>0.52474306610026</v>
      </c>
      <c r="D78" s="17">
        <v>2.3596190447959998E-2</v>
      </c>
      <c r="E78" s="17">
        <v>0.18456358613967999</v>
      </c>
      <c r="H78" s="109"/>
      <c r="I78" s="15">
        <v>-1.2369560447206078</v>
      </c>
      <c r="J78" s="15">
        <v>-0.2800532914292988</v>
      </c>
      <c r="K78" s="15">
        <v>-1.6271581072407975</v>
      </c>
      <c r="L78" s="15">
        <v>-0.73385397990036005</v>
      </c>
    </row>
    <row r="79" spans="1:12" x14ac:dyDescent="0.25">
      <c r="A79" s="109"/>
      <c r="B79" s="17">
        <v>5.0689634973337998E-2</v>
      </c>
      <c r="C79" s="17">
        <v>0.44517402165124997</v>
      </c>
      <c r="D79" s="17">
        <v>2.2813372793201E-2</v>
      </c>
      <c r="E79" s="17">
        <v>0.15664153148157001</v>
      </c>
      <c r="H79" s="109"/>
      <c r="I79" s="15">
        <v>-1.2950808362107245</v>
      </c>
      <c r="J79" s="15">
        <v>-0.35147018706575567</v>
      </c>
      <c r="K79" s="15">
        <v>-1.6418105026588421</v>
      </c>
      <c r="L79" s="15">
        <v>-0.80509307943047026</v>
      </c>
    </row>
    <row r="80" spans="1:12" x14ac:dyDescent="0.25">
      <c r="A80" s="109"/>
      <c r="B80" s="17">
        <v>5.9616655788966001E-2</v>
      </c>
      <c r="C80" s="17">
        <v>0.67382827311746996</v>
      </c>
      <c r="D80" s="17">
        <v>2.0441390995298001E-2</v>
      </c>
      <c r="E80" s="17">
        <v>0.12670548982360999</v>
      </c>
      <c r="H80" s="109"/>
      <c r="I80" s="15">
        <v>-1.2246323894763707</v>
      </c>
      <c r="J80" s="15">
        <v>-0.17145077043816384</v>
      </c>
      <c r="K80" s="15">
        <v>-1.6894895546709909</v>
      </c>
      <c r="L80" s="15">
        <v>-0.8972045678438747</v>
      </c>
    </row>
    <row r="81" spans="1:12" x14ac:dyDescent="0.25">
      <c r="A81" s="109"/>
      <c r="B81" s="17">
        <v>6.1234985408341998E-2</v>
      </c>
      <c r="C81" s="17">
        <v>0.49080492332914999</v>
      </c>
      <c r="D81" s="17">
        <v>2.2586789156235999E-2</v>
      </c>
      <c r="E81" s="17">
        <v>0.13930998063373001</v>
      </c>
      <c r="H81" s="109"/>
      <c r="I81" s="15">
        <v>-1.2130003813090982</v>
      </c>
      <c r="J81" s="15">
        <v>-0.30909108945775088</v>
      </c>
      <c r="K81" s="15">
        <v>-1.6461455021845057</v>
      </c>
      <c r="L81" s="15">
        <v>-0.85601776814975616</v>
      </c>
    </row>
    <row r="82" spans="1:12" x14ac:dyDescent="0.25">
      <c r="A82" s="109"/>
      <c r="B82" s="17">
        <v>5.5998489857853002E-2</v>
      </c>
      <c r="C82" s="17">
        <v>0.52255954606699995</v>
      </c>
      <c r="D82" s="17">
        <v>2.1067341403816001E-2</v>
      </c>
      <c r="E82" s="17">
        <v>0.15567595976112</v>
      </c>
      <c r="H82" s="109"/>
      <c r="I82" s="15">
        <v>-1.2518236846945949</v>
      </c>
      <c r="J82" s="15">
        <v>-0.28186421420284624</v>
      </c>
      <c r="K82" s="15">
        <v>-1.6763902667887947</v>
      </c>
      <c r="L82" s="15">
        <v>-0.80777844812030264</v>
      </c>
    </row>
    <row r="83" spans="1:12" x14ac:dyDescent="0.25">
      <c r="A83" s="109"/>
      <c r="B83" s="17">
        <v>5.7955400597677002E-2</v>
      </c>
      <c r="C83" s="17">
        <v>0.51961883893705996</v>
      </c>
      <c r="D83" s="17">
        <v>1.9147347417603999E-2</v>
      </c>
      <c r="E83" s="17">
        <v>0.13864252889935</v>
      </c>
      <c r="H83" s="109"/>
      <c r="I83" s="15">
        <v>-1.2369060879059786</v>
      </c>
      <c r="J83" s="15">
        <v>-0.28431511183670366</v>
      </c>
      <c r="K83" s="15">
        <v>-1.7178913826191247</v>
      </c>
      <c r="L83" s="15">
        <v>-0.85810352850377358</v>
      </c>
    </row>
    <row r="84" spans="1:12" x14ac:dyDescent="0.25">
      <c r="A84" s="109"/>
      <c r="B84" s="17">
        <v>7.4937077705774999E-2</v>
      </c>
      <c r="C84" s="17">
        <v>0.60024777843218002</v>
      </c>
      <c r="D84" s="17">
        <v>2.1376476942848999E-2</v>
      </c>
      <c r="E84" s="17">
        <v>0.16407441611637999</v>
      </c>
      <c r="H84" s="109"/>
      <c r="I84" s="15">
        <v>-1.125303246937472</v>
      </c>
      <c r="J84" s="15">
        <v>-0.2216694386285874</v>
      </c>
      <c r="K84" s="15">
        <v>-1.6700638693029415</v>
      </c>
      <c r="L84" s="15">
        <v>-0.78495913257087435</v>
      </c>
    </row>
    <row r="85" spans="1:12" x14ac:dyDescent="0.25">
      <c r="A85" s="109"/>
      <c r="B85" s="17">
        <v>6.8937820484886003E-2</v>
      </c>
      <c r="C85" s="17">
        <v>0.56725657823349995</v>
      </c>
      <c r="D85" s="17">
        <v>2.6499633211990999E-2</v>
      </c>
      <c r="E85" s="17">
        <v>0.18502714155873001</v>
      </c>
      <c r="H85" s="109"/>
      <c r="I85" s="15">
        <v>-1.1615424512203543</v>
      </c>
      <c r="J85" s="15">
        <v>-0.24622045908525725</v>
      </c>
      <c r="K85" s="15">
        <v>-1.5767601371994466</v>
      </c>
      <c r="L85" s="15">
        <v>-0.73276456043699845</v>
      </c>
    </row>
    <row r="86" spans="1:12" x14ac:dyDescent="0.25">
      <c r="A86" s="109"/>
      <c r="B86" s="17">
        <v>6.4881576396571994E-2</v>
      </c>
      <c r="C86" s="17">
        <v>0.60874610702220999</v>
      </c>
      <c r="D86" s="17">
        <v>2.7664568950052999E-2</v>
      </c>
      <c r="E86" s="17">
        <v>0.17678128286646999</v>
      </c>
      <c r="H86" s="109"/>
      <c r="I86" s="15">
        <v>-1.1878786068237885</v>
      </c>
      <c r="J86" s="15">
        <v>-0.21556380311476869</v>
      </c>
      <c r="K86" s="15">
        <v>-1.5580760922697032</v>
      </c>
      <c r="L86" s="15">
        <v>-0.75256371883719386</v>
      </c>
    </row>
    <row r="87" spans="1:12" x14ac:dyDescent="0.25">
      <c r="A87" s="109"/>
      <c r="B87" s="17">
        <v>5.0115490673088001E-2</v>
      </c>
      <c r="C87" s="17">
        <v>0.50492873940724003</v>
      </c>
      <c r="D87" s="17">
        <v>2.2927087306263E-2</v>
      </c>
      <c r="E87" s="17">
        <v>0.17857197252366</v>
      </c>
      <c r="H87" s="109"/>
      <c r="I87" s="15">
        <v>-1.3000280131746633</v>
      </c>
      <c r="J87" s="15">
        <v>-0.2967699095367079</v>
      </c>
      <c r="K87" s="15">
        <v>-1.6396511152293176</v>
      </c>
      <c r="L87" s="15">
        <v>-0.74818670408968113</v>
      </c>
    </row>
    <row r="88" spans="1:12" x14ac:dyDescent="0.25">
      <c r="A88" s="109"/>
      <c r="B88" s="17">
        <v>6.2233557958406002E-2</v>
      </c>
      <c r="C88" s="17">
        <v>0.57483188069001001</v>
      </c>
      <c r="D88" s="17">
        <v>2.0847661670830998E-2</v>
      </c>
      <c r="E88" s="17">
        <v>0.15395520772473001</v>
      </c>
      <c r="H88" s="109"/>
      <c r="I88" s="15">
        <v>-1.2059753692303565</v>
      </c>
      <c r="J88" s="15">
        <v>-0.24045915350963062</v>
      </c>
      <c r="K88" s="15">
        <v>-1.6809426495825377</v>
      </c>
      <c r="L88" s="15">
        <v>-0.81260561596597358</v>
      </c>
    </row>
    <row r="89" spans="1:12" x14ac:dyDescent="0.25">
      <c r="A89" s="109"/>
      <c r="B89" s="17">
        <v>7.0417768419335003E-2</v>
      </c>
      <c r="C89" s="17">
        <v>0.71644758420600996</v>
      </c>
      <c r="D89" s="17">
        <v>2.4960771627294001E-2</v>
      </c>
      <c r="E89" s="17">
        <v>0.21872464247088999</v>
      </c>
      <c r="H89" s="109"/>
      <c r="I89" s="15">
        <v>-1.1523177420963548</v>
      </c>
      <c r="J89" s="15">
        <v>-0.14481557738496889</v>
      </c>
      <c r="K89" s="15">
        <v>-1.6027419931764713</v>
      </c>
      <c r="L89" s="15">
        <v>-0.66010228469792143</v>
      </c>
    </row>
    <row r="90" spans="1:12" x14ac:dyDescent="0.25">
      <c r="A90" s="109"/>
      <c r="B90" s="17">
        <v>5.8053185561367002E-2</v>
      </c>
      <c r="C90" s="17">
        <v>0.51948390643890996</v>
      </c>
      <c r="D90" s="17">
        <v>1.6868986874866002E-2</v>
      </c>
      <c r="E90" s="17">
        <v>0.12903580274974</v>
      </c>
      <c r="H90" s="109"/>
      <c r="I90" s="15">
        <v>-1.2361739441637358</v>
      </c>
      <c r="J90" s="15">
        <v>-0.28442790229937176</v>
      </c>
      <c r="K90" s="15">
        <v>-1.7729109996792569</v>
      </c>
      <c r="L90" s="15">
        <v>-0.88928977203162818</v>
      </c>
    </row>
    <row r="91" spans="1:12" x14ac:dyDescent="0.25">
      <c r="A91" s="109"/>
      <c r="B91" s="17">
        <v>7.6981568434387998E-2</v>
      </c>
      <c r="C91" s="17">
        <v>0.66287409557968002</v>
      </c>
      <c r="D91" s="17">
        <v>2.5388473508037E-2</v>
      </c>
      <c r="E91" s="17">
        <v>0.18473271710951</v>
      </c>
      <c r="H91" s="109"/>
      <c r="I91" s="15">
        <v>-1.1136132447683071</v>
      </c>
      <c r="J91" s="15">
        <v>-0.17856895242102902</v>
      </c>
      <c r="K91" s="15">
        <v>-1.5953634104679784</v>
      </c>
      <c r="L91" s="15">
        <v>-0.73345618197275908</v>
      </c>
    </row>
    <row r="92" spans="1:12" x14ac:dyDescent="0.25">
      <c r="A92" s="109"/>
      <c r="B92" s="17">
        <v>7.5715370807431001E-2</v>
      </c>
      <c r="C92" s="17">
        <v>0.73493059568732</v>
      </c>
      <c r="D92" s="17">
        <v>2.1259594198818E-2</v>
      </c>
      <c r="E92" s="17">
        <v>0.16795462439301001</v>
      </c>
      <c r="H92" s="109"/>
      <c r="I92" s="15">
        <v>-1.1208159464019209</v>
      </c>
      <c r="J92" s="15">
        <v>-0.13375367225352139</v>
      </c>
      <c r="K92" s="15">
        <v>-1.6724450295067992</v>
      </c>
      <c r="L92" s="15">
        <v>-0.77480803397344744</v>
      </c>
    </row>
    <row r="93" spans="1:12" x14ac:dyDescent="0.25">
      <c r="A93" s="109"/>
      <c r="B93" s="17">
        <v>6.0981651842898998E-2</v>
      </c>
      <c r="C93" s="17">
        <v>0.64998386725854995</v>
      </c>
      <c r="D93" s="17">
        <v>2.1351437947424001E-2</v>
      </c>
      <c r="E93" s="17">
        <v>0.17622621480747999</v>
      </c>
      <c r="H93" s="109"/>
      <c r="I93" s="15">
        <v>-1.2148008158424026</v>
      </c>
      <c r="J93" s="15">
        <v>-0.18709742250720399</v>
      </c>
      <c r="K93" s="15">
        <v>-1.6705728713835801</v>
      </c>
      <c r="L93" s="15">
        <v>-0.75392948696030493</v>
      </c>
    </row>
    <row r="94" spans="1:12" x14ac:dyDescent="0.25">
      <c r="A94" s="109"/>
      <c r="B94" s="17">
        <v>6.2153025939318998E-2</v>
      </c>
      <c r="C94" s="17">
        <v>0.54960472225666002</v>
      </c>
      <c r="D94" s="17">
        <v>2.1340597350000001E-2</v>
      </c>
      <c r="E94" s="17">
        <v>0.15625157940744999</v>
      </c>
      <c r="H94" s="109"/>
      <c r="I94" s="15">
        <v>-1.2065377227462555</v>
      </c>
      <c r="J94" s="15">
        <v>-0.25994954443249618</v>
      </c>
      <c r="K94" s="15">
        <v>-1.670793428295902</v>
      </c>
      <c r="L94" s="15">
        <v>-0.80617558406725687</v>
      </c>
    </row>
    <row r="95" spans="1:12" x14ac:dyDescent="0.25">
      <c r="A95" s="109"/>
      <c r="B95" s="17">
        <v>6.2071334158565E-2</v>
      </c>
      <c r="C95" s="17">
        <v>0.57529589352398003</v>
      </c>
      <c r="D95" s="17">
        <v>2.4577267038858999E-2</v>
      </c>
      <c r="E95" s="17">
        <v>0.16230186175523001</v>
      </c>
      <c r="H95" s="109"/>
      <c r="I95" s="15">
        <v>-1.2071089198075187</v>
      </c>
      <c r="J95" s="15">
        <v>-0.24010872596796601</v>
      </c>
      <c r="K95" s="15">
        <v>-1.6094664117641209</v>
      </c>
      <c r="L95" s="15">
        <v>-0.78967649837841625</v>
      </c>
    </row>
    <row r="96" spans="1:12" x14ac:dyDescent="0.25">
      <c r="A96" s="109"/>
      <c r="B96" s="17">
        <v>8.3577897266490994E-2</v>
      </c>
      <c r="C96" s="17">
        <v>0.74879012818821999</v>
      </c>
      <c r="D96" s="17">
        <v>2.6272926999985E-2</v>
      </c>
      <c r="E96" s="17">
        <v>0.22273863053484</v>
      </c>
      <c r="H96" s="109"/>
      <c r="I96" s="15">
        <v>-1.077908559455224</v>
      </c>
      <c r="J96" s="15">
        <v>-0.12563988983304325</v>
      </c>
      <c r="K96" s="15">
        <v>-1.5804915408747624</v>
      </c>
      <c r="L96" s="15">
        <v>-0.65220445484214862</v>
      </c>
    </row>
    <row r="97" spans="1:12" x14ac:dyDescent="0.25">
      <c r="A97" s="109"/>
      <c r="B97" s="17">
        <v>7.7315802492824007E-2</v>
      </c>
      <c r="C97" s="17">
        <v>0.63912686384798001</v>
      </c>
      <c r="D97" s="17">
        <v>2.2243944566084001E-2</v>
      </c>
      <c r="E97" s="17">
        <v>0.1619549518948</v>
      </c>
      <c r="H97" s="109"/>
      <c r="I97" s="15">
        <v>-1.1117317320321014</v>
      </c>
      <c r="J97" s="15">
        <v>-0.19441292775617519</v>
      </c>
      <c r="K97" s="15">
        <v>-1.6527881958948059</v>
      </c>
      <c r="L97" s="15">
        <v>-0.79060576856946674</v>
      </c>
    </row>
    <row r="98" spans="1:12" x14ac:dyDescent="0.25">
      <c r="A98" s="109"/>
      <c r="B98" s="17">
        <v>5.5937452174608E-2</v>
      </c>
      <c r="C98" s="17">
        <v>0.55838729684487998</v>
      </c>
      <c r="D98" s="17">
        <v>1.8246818685874001E-2</v>
      </c>
      <c r="E98" s="17">
        <v>0.1517513746902</v>
      </c>
      <c r="H98" s="109"/>
      <c r="I98" s="15">
        <v>-1.2522973186528659</v>
      </c>
      <c r="J98" s="15">
        <v>-0.2530644703507352</v>
      </c>
      <c r="K98" s="15">
        <v>-1.7388128434050825</v>
      </c>
      <c r="L98" s="15">
        <v>-0.81886736603416099</v>
      </c>
    </row>
    <row r="99" spans="1:12" x14ac:dyDescent="0.25">
      <c r="A99" s="109"/>
      <c r="B99" s="17">
        <v>6.5738893674386997E-2</v>
      </c>
      <c r="C99" s="17">
        <v>0.58580627011141995</v>
      </c>
      <c r="D99" s="17">
        <v>2.4234915954833999E-2</v>
      </c>
      <c r="E99" s="17">
        <v>0.17779878589397</v>
      </c>
      <c r="H99" s="109"/>
      <c r="I99" s="15">
        <v>-1.1821776089728586</v>
      </c>
      <c r="J99" s="15">
        <v>-0.23224598420748008</v>
      </c>
      <c r="K99" s="15">
        <v>-1.6155584820445896</v>
      </c>
      <c r="L99" s="15">
        <v>-0.75007120895269797</v>
      </c>
    </row>
    <row r="100" spans="1:12" x14ac:dyDescent="0.25">
      <c r="A100" s="109"/>
      <c r="B100" s="17">
        <v>6.7351169856074006E-2</v>
      </c>
      <c r="C100" s="17">
        <v>0.56498851777671</v>
      </c>
      <c r="D100" s="17">
        <v>2.0672101254634999E-2</v>
      </c>
      <c r="E100" s="17">
        <v>0.15730903379121999</v>
      </c>
      <c r="H100" s="109"/>
      <c r="I100" s="15">
        <v>-1.1716548563979348</v>
      </c>
      <c r="J100" s="15">
        <v>-0.2479603782281479</v>
      </c>
      <c r="K100" s="15">
        <v>-1.6846153764490603</v>
      </c>
      <c r="L100" s="15">
        <v>-0.80324633641661858</v>
      </c>
    </row>
    <row r="101" spans="1:12" x14ac:dyDescent="0.25">
      <c r="A101" s="109"/>
      <c r="B101" s="17">
        <v>5.6905138385034998E-2</v>
      </c>
      <c r="C101" s="17">
        <v>0.48626542200536998</v>
      </c>
      <c r="D101" s="17">
        <v>2.1405465772131E-2</v>
      </c>
      <c r="E101" s="17">
        <v>0.14585909053432</v>
      </c>
      <c r="H101" s="109"/>
      <c r="I101" s="15">
        <v>-1.244848516179428</v>
      </c>
      <c r="J101" s="15">
        <v>-0.31312661171122996</v>
      </c>
      <c r="K101" s="15">
        <v>-1.6694753176981361</v>
      </c>
      <c r="L101" s="15">
        <v>-0.8360664986926537</v>
      </c>
    </row>
    <row r="102" spans="1:12" x14ac:dyDescent="0.25">
      <c r="A102" s="104"/>
      <c r="B102" s="17">
        <v>5.4890159473159998E-2</v>
      </c>
      <c r="C102" s="17">
        <v>0.49054876557513</v>
      </c>
      <c r="D102" s="17">
        <v>1.6075337910842001E-2</v>
      </c>
      <c r="E102" s="17">
        <v>0.14270173477726</v>
      </c>
      <c r="H102" s="104"/>
      <c r="I102" s="15">
        <v>-1.260505507454625</v>
      </c>
      <c r="J102" s="15">
        <v>-0.30931781281519488</v>
      </c>
      <c r="K102" s="15">
        <v>-1.7938398892422074</v>
      </c>
      <c r="L102" s="15">
        <v>-0.84557074728050452</v>
      </c>
    </row>
  </sheetData>
  <mergeCells count="8">
    <mergeCell ref="A3:A52"/>
    <mergeCell ref="A53:A102"/>
    <mergeCell ref="I1:J1"/>
    <mergeCell ref="K1:L1"/>
    <mergeCell ref="H3:H52"/>
    <mergeCell ref="H53:H102"/>
    <mergeCell ref="B1:C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50E9-AC2F-49B2-BDB3-A0E3BD72D1F1}">
  <dimension ref="A1:L205"/>
  <sheetViews>
    <sheetView topLeftCell="D1" workbookViewId="0">
      <selection activeCell="H1" sqref="H1"/>
    </sheetView>
  </sheetViews>
  <sheetFormatPr defaultRowHeight="15" x14ac:dyDescent="0.25"/>
  <cols>
    <col min="1" max="1" width="30.42578125" style="16" customWidth="1"/>
    <col min="2" max="2" width="19.85546875" style="2" customWidth="1"/>
    <col min="3" max="3" width="22" style="1" customWidth="1"/>
    <col min="4" max="4" width="19.5703125" style="1" customWidth="1"/>
    <col min="5" max="5" width="22" style="1" customWidth="1"/>
    <col min="8" max="8" width="34" customWidth="1"/>
    <col min="9" max="9" width="24.5703125" customWidth="1"/>
    <col min="10" max="10" width="18.5703125" customWidth="1"/>
    <col min="11" max="11" width="18.7109375" customWidth="1"/>
    <col min="12" max="12" width="20.85546875" customWidth="1"/>
  </cols>
  <sheetData>
    <row r="1" spans="1:12" x14ac:dyDescent="0.25">
      <c r="A1" s="6" t="s">
        <v>167</v>
      </c>
      <c r="B1" s="117" t="s">
        <v>3</v>
      </c>
      <c r="C1" s="117"/>
      <c r="D1" s="102" t="s">
        <v>2</v>
      </c>
      <c r="E1" s="117"/>
      <c r="H1" s="6" t="s">
        <v>168</v>
      </c>
      <c r="I1" s="101" t="s">
        <v>3</v>
      </c>
      <c r="J1" s="102"/>
      <c r="K1" s="101" t="s">
        <v>2</v>
      </c>
      <c r="L1" s="102"/>
    </row>
    <row r="2" spans="1:12" x14ac:dyDescent="0.25">
      <c r="A2" s="5" t="s">
        <v>0</v>
      </c>
      <c r="B2" s="8" t="s">
        <v>1</v>
      </c>
      <c r="C2" s="8" t="s">
        <v>4</v>
      </c>
      <c r="D2" s="9" t="s">
        <v>1</v>
      </c>
      <c r="E2" s="8" t="s">
        <v>4</v>
      </c>
      <c r="H2" s="5" t="s">
        <v>0</v>
      </c>
      <c r="I2" s="21" t="s">
        <v>1</v>
      </c>
      <c r="J2" s="21" t="s">
        <v>4</v>
      </c>
      <c r="K2" s="22" t="s">
        <v>1</v>
      </c>
      <c r="L2" s="21" t="s">
        <v>4</v>
      </c>
    </row>
    <row r="3" spans="1:12" x14ac:dyDescent="0.25">
      <c r="A3" s="118">
        <v>5.5</v>
      </c>
      <c r="B3" s="17">
        <v>0.1275053659549</v>
      </c>
      <c r="C3" s="17">
        <v>7.2132781793024998</v>
      </c>
      <c r="D3" s="17">
        <v>6.7279320917258995E-2</v>
      </c>
      <c r="E3" s="17">
        <v>1.2097064243652</v>
      </c>
      <c r="H3" s="118">
        <v>5.5</v>
      </c>
      <c r="I3" s="17">
        <v>-0.89447153793146938</v>
      </c>
      <c r="J3" s="17">
        <v>0.8581326810333324</v>
      </c>
      <c r="K3" s="17">
        <v>-1.1721184007323733</v>
      </c>
      <c r="L3" s="17">
        <v>8.2679987053789261E-2</v>
      </c>
    </row>
    <row r="4" spans="1:12" x14ac:dyDescent="0.25">
      <c r="A4" s="119"/>
      <c r="B4" s="17">
        <v>0.13882566430160001</v>
      </c>
      <c r="C4" s="17">
        <v>5.5833453283973</v>
      </c>
      <c r="D4" s="17">
        <v>8.2321052449288001E-2</v>
      </c>
      <c r="E4" s="17">
        <v>1.2989277511727999</v>
      </c>
      <c r="H4" s="119"/>
      <c r="I4" s="17">
        <v>-0.85753023968626962</v>
      </c>
      <c r="J4" s="17">
        <v>0.74689448967729022</v>
      </c>
      <c r="K4" s="17">
        <v>-1.0844890858890093</v>
      </c>
      <c r="L4" s="17">
        <v>0.11358499546133244</v>
      </c>
    </row>
    <row r="5" spans="1:12" x14ac:dyDescent="0.25">
      <c r="A5" s="119"/>
      <c r="B5" s="17">
        <v>0.14350934435887</v>
      </c>
      <c r="C5" s="17">
        <v>7.5716746825061998</v>
      </c>
      <c r="D5" s="17">
        <v>9.1785577831850998E-2</v>
      </c>
      <c r="E5" s="17">
        <v>1.5785728677735</v>
      </c>
      <c r="H5" s="119"/>
      <c r="I5" s="17">
        <v>-0.84311981968699301</v>
      </c>
      <c r="J5" s="17">
        <v>0.87919194620201935</v>
      </c>
      <c r="K5" s="17">
        <v>-1.0372255536582824</v>
      </c>
      <c r="L5" s="17">
        <v>0.19826463395806104</v>
      </c>
    </row>
    <row r="6" spans="1:12" x14ac:dyDescent="0.25">
      <c r="A6" s="119"/>
      <c r="B6" s="17">
        <v>0.14125572717945001</v>
      </c>
      <c r="C6" s="17">
        <v>11.474469980309999</v>
      </c>
      <c r="D6" s="17">
        <v>8.9426929819548001E-2</v>
      </c>
      <c r="E6" s="17">
        <v>2.1890329464601002</v>
      </c>
      <c r="H6" s="119"/>
      <c r="I6" s="17">
        <v>-0.849993934786342</v>
      </c>
      <c r="J6" s="17">
        <v>1.0597326340835613</v>
      </c>
      <c r="K6" s="17">
        <v>-1.0485316790689838</v>
      </c>
      <c r="L6" s="17">
        <v>0.34025229804949542</v>
      </c>
    </row>
    <row r="7" spans="1:12" x14ac:dyDescent="0.25">
      <c r="A7" s="119"/>
      <c r="B7" s="17">
        <v>0.14461467617296</v>
      </c>
      <c r="C7" s="17">
        <v>8.0518215458598004</v>
      </c>
      <c r="D7" s="17">
        <v>7.5837058914095007E-2</v>
      </c>
      <c r="E7" s="17">
        <v>1.0850254276464999</v>
      </c>
      <c r="H7" s="119"/>
      <c r="I7" s="17">
        <v>-0.83978763057191319</v>
      </c>
      <c r="J7" s="17">
        <v>0.90589414096733756</v>
      </c>
      <c r="K7" s="17">
        <v>-1.1201185179978761</v>
      </c>
      <c r="L7" s="17">
        <v>3.5439916025252399E-2</v>
      </c>
    </row>
    <row r="8" spans="1:12" x14ac:dyDescent="0.25">
      <c r="A8" s="119"/>
      <c r="B8" s="17">
        <v>0.10379814938659</v>
      </c>
      <c r="C8" s="17">
        <v>4.7112328524356002</v>
      </c>
      <c r="D8" s="17">
        <v>6.8340261126865004E-2</v>
      </c>
      <c r="E8" s="17">
        <v>1.1118694728514</v>
      </c>
      <c r="H8" s="119"/>
      <c r="I8" s="17">
        <v>-0.98381038943897448</v>
      </c>
      <c r="J8" s="17">
        <v>0.6731345697505986</v>
      </c>
      <c r="K8" s="17">
        <v>-1.1653233661029585</v>
      </c>
      <c r="L8" s="17">
        <v>4.6053806537743817E-2</v>
      </c>
    </row>
    <row r="9" spans="1:12" x14ac:dyDescent="0.25">
      <c r="A9" s="119"/>
      <c r="B9" s="17">
        <v>0.13621434145488001</v>
      </c>
      <c r="C9" s="17">
        <v>11.046114698042</v>
      </c>
      <c r="D9" s="17">
        <v>7.8350448916901003E-2</v>
      </c>
      <c r="E9" s="17">
        <v>1.3260290805223001</v>
      </c>
      <c r="H9" s="119"/>
      <c r="I9" s="17">
        <v>-0.8657771649135193</v>
      </c>
      <c r="J9" s="17">
        <v>1.0432095484357398</v>
      </c>
      <c r="K9" s="17">
        <v>-1.1059585108536627</v>
      </c>
      <c r="L9" s="17">
        <v>0.12255304848193595</v>
      </c>
    </row>
    <row r="10" spans="1:12" x14ac:dyDescent="0.25">
      <c r="A10" s="119"/>
      <c r="B10" s="17">
        <v>0.14144502389913999</v>
      </c>
      <c r="C10" s="17">
        <v>7.0846350934908999</v>
      </c>
      <c r="D10" s="17">
        <v>7.9758925444014001E-2</v>
      </c>
      <c r="E10" s="17">
        <v>1.4525217824887</v>
      </c>
      <c r="H10" s="119"/>
      <c r="I10" s="17">
        <v>-0.84941232661744337</v>
      </c>
      <c r="J10" s="17">
        <v>0.85031748606342883</v>
      </c>
      <c r="K10" s="17">
        <v>-1.0982207057104283</v>
      </c>
      <c r="L10" s="17">
        <v>0.16212265393239345</v>
      </c>
    </row>
    <row r="11" spans="1:12" x14ac:dyDescent="0.25">
      <c r="A11" s="119"/>
      <c r="B11" s="17">
        <v>0.1144675276696</v>
      </c>
      <c r="C11" s="17">
        <v>5.4037757312221997</v>
      </c>
      <c r="D11" s="17">
        <v>9.3441643476395997E-2</v>
      </c>
      <c r="E11" s="17">
        <v>1.5965512604053</v>
      </c>
      <c r="H11" s="119"/>
      <c r="I11" s="17">
        <v>-0.94131769720213343</v>
      </c>
      <c r="J11" s="17">
        <v>0.73269731653175363</v>
      </c>
      <c r="K11" s="17">
        <v>-1.0294595316780257</v>
      </c>
      <c r="L11" s="17">
        <v>0.20318286697428847</v>
      </c>
    </row>
    <row r="12" spans="1:12" x14ac:dyDescent="0.25">
      <c r="A12" s="119"/>
      <c r="B12" s="17">
        <v>0.14105608422794</v>
      </c>
      <c r="C12" s="17">
        <v>8.6780080932178993</v>
      </c>
      <c r="D12" s="17">
        <v>8.0603003482465005E-2</v>
      </c>
      <c r="E12" s="17">
        <v>1.6176611996432</v>
      </c>
      <c r="H12" s="119"/>
      <c r="I12" s="17">
        <v>-0.85060817650873211</v>
      </c>
      <c r="J12" s="17">
        <v>0.93842005082179825</v>
      </c>
      <c r="K12" s="17">
        <v>-1.0936487749249575</v>
      </c>
      <c r="L12" s="17">
        <v>0.20888756886300242</v>
      </c>
    </row>
    <row r="13" spans="1:12" x14ac:dyDescent="0.25">
      <c r="A13" s="119"/>
      <c r="B13" s="17">
        <v>0.12123138698825001</v>
      </c>
      <c r="C13" s="17">
        <v>11.320432652521999</v>
      </c>
      <c r="D13" s="17">
        <v>9.6270372480805999E-2</v>
      </c>
      <c r="E13" s="17">
        <v>1.8846043925397999</v>
      </c>
      <c r="H13" s="119"/>
      <c r="I13" s="17">
        <v>-0.91638492611791988</v>
      </c>
      <c r="J13" s="17">
        <v>1.0538630253515651</v>
      </c>
      <c r="K13" s="17">
        <v>-1.0165073478478053</v>
      </c>
      <c r="L13" s="17">
        <v>0.27522019901475664</v>
      </c>
    </row>
    <row r="14" spans="1:12" x14ac:dyDescent="0.25">
      <c r="A14" s="119"/>
      <c r="B14" s="17">
        <v>0.12918733872617999</v>
      </c>
      <c r="C14" s="17">
        <v>7.7803877461626998</v>
      </c>
      <c r="D14" s="17">
        <v>6.8343034617576001E-2</v>
      </c>
      <c r="E14" s="17">
        <v>1.0663409818617</v>
      </c>
      <c r="H14" s="119"/>
      <c r="I14" s="17">
        <v>-0.88878004818924672</v>
      </c>
      <c r="J14" s="17">
        <v>0.89100124118283142</v>
      </c>
      <c r="K14" s="17">
        <v>-1.1653057412468266</v>
      </c>
      <c r="L14" s="17">
        <v>2.789610043329566E-2</v>
      </c>
    </row>
    <row r="15" spans="1:12" x14ac:dyDescent="0.25">
      <c r="A15" s="119"/>
      <c r="B15" s="17">
        <v>0.14910354629146</v>
      </c>
      <c r="C15" s="17">
        <v>6.2478223730701998</v>
      </c>
      <c r="D15" s="17">
        <v>7.3573248184381004E-2</v>
      </c>
      <c r="E15" s="17">
        <v>1.2498124627564999</v>
      </c>
      <c r="H15" s="119"/>
      <c r="I15" s="17">
        <v>-0.82651202712717442</v>
      </c>
      <c r="J15" s="17">
        <v>0.79572867395950853</v>
      </c>
      <c r="K15" s="17">
        <v>-1.1332800698727841</v>
      </c>
      <c r="L15" s="17">
        <v>9.6844851007810678E-2</v>
      </c>
    </row>
    <row r="16" spans="1:12" x14ac:dyDescent="0.25">
      <c r="A16" s="119"/>
      <c r="B16" s="17">
        <v>0.13311545594115001</v>
      </c>
      <c r="C16" s="17">
        <v>12.068903505747</v>
      </c>
      <c r="D16" s="17">
        <v>7.4260076503963005E-2</v>
      </c>
      <c r="E16" s="17">
        <v>1.2746832223754001</v>
      </c>
      <c r="H16" s="119"/>
      <c r="I16" s="17">
        <v>-0.8757715159734748</v>
      </c>
      <c r="J16" s="17">
        <v>1.081667814999173</v>
      </c>
      <c r="K16" s="17">
        <v>-1.129244607692248</v>
      </c>
      <c r="L16" s="17">
        <v>0.10540226957968311</v>
      </c>
    </row>
    <row r="17" spans="1:12" x14ac:dyDescent="0.25">
      <c r="A17" s="119"/>
      <c r="B17" s="17">
        <v>0.1128004843212</v>
      </c>
      <c r="C17" s="17">
        <v>9.0648144251939993</v>
      </c>
      <c r="D17" s="17">
        <v>7.5480903907988006E-2</v>
      </c>
      <c r="E17" s="17">
        <v>1.3278536885101999</v>
      </c>
      <c r="H17" s="119"/>
      <c r="I17" s="17">
        <v>-0.94768903565787976</v>
      </c>
      <c r="J17" s="17">
        <v>0.95735891764948866</v>
      </c>
      <c r="K17" s="17">
        <v>-1.1221629076605137</v>
      </c>
      <c r="L17" s="17">
        <v>0.12315022429910749</v>
      </c>
    </row>
    <row r="18" spans="1:12" x14ac:dyDescent="0.25">
      <c r="A18" s="119"/>
      <c r="B18" s="17">
        <v>0.17750916194465</v>
      </c>
      <c r="C18" s="17">
        <v>11.054842132035001</v>
      </c>
      <c r="D18" s="17">
        <v>9.7088149501734999E-2</v>
      </c>
      <c r="E18" s="17">
        <v>2.2990853714744999</v>
      </c>
      <c r="H18" s="119"/>
      <c r="I18" s="17">
        <v>-0.75077922638737848</v>
      </c>
      <c r="J18" s="17">
        <v>1.0435525450444831</v>
      </c>
      <c r="K18" s="17">
        <v>-1.0128337764780582</v>
      </c>
      <c r="L18" s="17">
        <v>0.36155509813831088</v>
      </c>
    </row>
    <row r="19" spans="1:12" x14ac:dyDescent="0.25">
      <c r="A19" s="119"/>
      <c r="B19" s="17">
        <v>0.13177398376423999</v>
      </c>
      <c r="C19" s="17">
        <v>9.4651271674367994</v>
      </c>
      <c r="D19" s="17">
        <v>8.2807547605796006E-2</v>
      </c>
      <c r="E19" s="17">
        <v>1.5861570986142</v>
      </c>
      <c r="H19" s="119"/>
      <c r="I19" s="17">
        <v>-0.88017032436198772</v>
      </c>
      <c r="J19" s="17">
        <v>0.97612645324382752</v>
      </c>
      <c r="K19" s="17">
        <v>-1.081930077053759</v>
      </c>
      <c r="L19" s="17">
        <v>0.20034619917479138</v>
      </c>
    </row>
    <row r="20" spans="1:12" x14ac:dyDescent="0.25">
      <c r="A20" s="119"/>
      <c r="B20" s="17">
        <v>0.1307213413094</v>
      </c>
      <c r="C20" s="17">
        <v>9.4228465714425997</v>
      </c>
      <c r="D20" s="17">
        <v>8.6763442020350995E-2</v>
      </c>
      <c r="E20" s="17">
        <v>1.6680375416429001</v>
      </c>
      <c r="H20" s="119"/>
      <c r="I20" s="17">
        <v>-0.88365350456714975</v>
      </c>
      <c r="J20" s="17">
        <v>0.97418211972706847</v>
      </c>
      <c r="K20" s="17">
        <v>-1.0616632272803281</v>
      </c>
      <c r="L20" s="17">
        <v>0.22220582084900858</v>
      </c>
    </row>
    <row r="21" spans="1:12" x14ac:dyDescent="0.25">
      <c r="A21" s="119"/>
      <c r="B21" s="17">
        <v>0.11713894456371</v>
      </c>
      <c r="C21" s="17">
        <v>10.232024256068</v>
      </c>
      <c r="D21" s="17">
        <v>8.3351363182414998E-2</v>
      </c>
      <c r="E21" s="17">
        <v>1.7161693429131</v>
      </c>
      <c r="H21" s="119"/>
      <c r="I21" s="17">
        <v>-0.93129869333709858</v>
      </c>
      <c r="J21" s="17">
        <v>1.009961561011645</v>
      </c>
      <c r="K21" s="17">
        <v>-1.0790872930434208</v>
      </c>
      <c r="L21" s="17">
        <v>0.23456013961063546</v>
      </c>
    </row>
    <row r="22" spans="1:12" x14ac:dyDescent="0.25">
      <c r="A22" s="119"/>
      <c r="B22" s="17">
        <v>0.14292780457998</v>
      </c>
      <c r="C22" s="17">
        <v>9.5979743805021993</v>
      </c>
      <c r="D22" s="17">
        <v>8.8784336500216998E-2</v>
      </c>
      <c r="E22" s="17">
        <v>1.4479579606249999</v>
      </c>
      <c r="H22" s="119"/>
      <c r="I22" s="17">
        <v>-0.84488327715000855</v>
      </c>
      <c r="J22" s="17">
        <v>0.98217958635266711</v>
      </c>
      <c r="K22" s="17">
        <v>-1.0516636465136175</v>
      </c>
      <c r="L22" s="17">
        <v>0.1607559529290685</v>
      </c>
    </row>
    <row r="23" spans="1:12" x14ac:dyDescent="0.25">
      <c r="A23" s="119"/>
      <c r="B23" s="17">
        <v>0.13538797421408</v>
      </c>
      <c r="C23" s="17">
        <v>8.3128756808633</v>
      </c>
      <c r="D23" s="17">
        <v>7.9835073482336996E-2</v>
      </c>
      <c r="E23" s="17">
        <v>1.2477419859396</v>
      </c>
      <c r="H23" s="119"/>
      <c r="I23" s="17">
        <v>-0.86841990998183727</v>
      </c>
      <c r="J23" s="17">
        <v>0.91975128567225617</v>
      </c>
      <c r="K23" s="17">
        <v>-1.0978062706366345</v>
      </c>
      <c r="L23" s="17">
        <v>9.6124789138531383E-2</v>
      </c>
    </row>
    <row r="24" spans="1:12" x14ac:dyDescent="0.25">
      <c r="A24" s="119"/>
      <c r="B24" s="17">
        <v>0.13768529342743999</v>
      </c>
      <c r="C24" s="17">
        <v>7.5864510589445997</v>
      </c>
      <c r="D24" s="17">
        <v>8.1533527621019994E-2</v>
      </c>
      <c r="E24" s="17">
        <v>1.520912106113</v>
      </c>
      <c r="H24" s="119"/>
      <c r="I24" s="17">
        <v>-0.8611124455412219</v>
      </c>
      <c r="J24" s="17">
        <v>0.88003866048476043</v>
      </c>
      <c r="K24" s="17">
        <v>-1.0886637671301518</v>
      </c>
      <c r="L24" s="17">
        <v>0.18210411679259364</v>
      </c>
    </row>
    <row r="25" spans="1:12" x14ac:dyDescent="0.25">
      <c r="A25" s="119"/>
      <c r="B25" s="17">
        <v>0.10643641138980001</v>
      </c>
      <c r="C25" s="17">
        <v>9.9779740166519009</v>
      </c>
      <c r="D25" s="17">
        <v>9.1360154352693998E-2</v>
      </c>
      <c r="E25" s="17">
        <v>1.5031060817340001</v>
      </c>
      <c r="H25" s="119"/>
      <c r="I25" s="17">
        <v>-0.97290977654718658</v>
      </c>
      <c r="J25" s="17">
        <v>0.99904236867117313</v>
      </c>
      <c r="K25" s="17">
        <v>-1.0392431753584435</v>
      </c>
      <c r="L25" s="17">
        <v>0.17698963200803133</v>
      </c>
    </row>
    <row r="26" spans="1:12" x14ac:dyDescent="0.25">
      <c r="A26" s="119"/>
      <c r="B26" s="17">
        <v>0.11379755199428</v>
      </c>
      <c r="C26" s="17">
        <v>8.8116308139394999</v>
      </c>
      <c r="D26" s="17">
        <v>8.0985886688726999E-2</v>
      </c>
      <c r="E26" s="17">
        <v>1.3125471434349001</v>
      </c>
      <c r="H26" s="119"/>
      <c r="I26" s="17">
        <v>-0.94386708035580746</v>
      </c>
      <c r="J26" s="17">
        <v>0.94505629296946325</v>
      </c>
      <c r="K26" s="17">
        <v>-1.0915906584948307</v>
      </c>
      <c r="L26" s="17">
        <v>0.11811491113775879</v>
      </c>
    </row>
    <row r="27" spans="1:12" x14ac:dyDescent="0.25">
      <c r="A27" s="119"/>
      <c r="B27" s="17">
        <v>0.14026560453310999</v>
      </c>
      <c r="C27" s="17">
        <v>6.8843466632385004</v>
      </c>
      <c r="D27" s="17">
        <v>9.9573990519113004E-2</v>
      </c>
      <c r="E27" s="17">
        <v>1.3559252946956999</v>
      </c>
      <c r="H27" s="119"/>
      <c r="I27" s="17">
        <v>-0.85304881217062312</v>
      </c>
      <c r="J27" s="17">
        <v>0.83786273122857646</v>
      </c>
      <c r="K27" s="17">
        <v>-1.0018540877727755</v>
      </c>
      <c r="L27" s="17">
        <v>0.13223576254345526</v>
      </c>
    </row>
    <row r="28" spans="1:12" x14ac:dyDescent="0.25">
      <c r="A28" s="119"/>
      <c r="B28" s="17">
        <v>0.12827706230395999</v>
      </c>
      <c r="C28" s="17">
        <v>7.0806818428269001</v>
      </c>
      <c r="D28" s="17">
        <v>9.2992749463398999E-2</v>
      </c>
      <c r="E28" s="17">
        <v>1.9728998572019001</v>
      </c>
      <c r="H28" s="119"/>
      <c r="I28" s="17">
        <v>-0.89185099448563432</v>
      </c>
      <c r="J28" s="17">
        <v>0.85007508061620207</v>
      </c>
      <c r="K28" s="17">
        <v>-1.0315509115620891</v>
      </c>
      <c r="L28" s="17">
        <v>0.2951050413756609</v>
      </c>
    </row>
    <row r="29" spans="1:12" x14ac:dyDescent="0.25">
      <c r="A29" s="119"/>
      <c r="B29" s="17">
        <v>0.12477707324259001</v>
      </c>
      <c r="C29" s="17">
        <v>9.0827319954096009</v>
      </c>
      <c r="D29" s="17">
        <v>9.3967842940756996E-2</v>
      </c>
      <c r="E29" s="17">
        <v>1.4985757275294</v>
      </c>
      <c r="H29" s="119"/>
      <c r="I29" s="17">
        <v>-0.90386520535014991</v>
      </c>
      <c r="J29" s="17">
        <v>0.95821649963020494</v>
      </c>
      <c r="K29" s="17">
        <v>-1.0270207423867341</v>
      </c>
      <c r="L29" s="17">
        <v>0.17567869403986625</v>
      </c>
    </row>
    <row r="30" spans="1:12" x14ac:dyDescent="0.25">
      <c r="A30" s="119"/>
      <c r="B30" s="17">
        <v>0.12837247393862999</v>
      </c>
      <c r="C30" s="17">
        <v>9.3881361968552994</v>
      </c>
      <c r="D30" s="17">
        <v>6.5317590555040994E-2</v>
      </c>
      <c r="E30" s="17">
        <v>1.4229232537673999</v>
      </c>
      <c r="H30" s="119"/>
      <c r="I30" s="17">
        <v>-0.89152808918089765</v>
      </c>
      <c r="J30" s="17">
        <v>0.97257938142864864</v>
      </c>
      <c r="K30" s="17">
        <v>-1.1849698439590979</v>
      </c>
      <c r="L30" s="17">
        <v>0.15318147677848082</v>
      </c>
    </row>
    <row r="31" spans="1:12" x14ac:dyDescent="0.25">
      <c r="A31" s="119"/>
      <c r="B31" s="17">
        <v>0.12622738090687</v>
      </c>
      <c r="C31" s="17">
        <v>6.5717778673723002</v>
      </c>
      <c r="D31" s="17">
        <v>8.5354847667317005E-2</v>
      </c>
      <c r="E31" s="17">
        <v>1.5965254445579999</v>
      </c>
      <c r="H31" s="119"/>
      <c r="I31" s="17">
        <v>-0.89884642887201915</v>
      </c>
      <c r="J31" s="17">
        <v>0.81768287542570672</v>
      </c>
      <c r="K31" s="17">
        <v>-1.0687718084053717</v>
      </c>
      <c r="L31" s="17">
        <v>0.20317584448089776</v>
      </c>
    </row>
    <row r="32" spans="1:12" x14ac:dyDescent="0.25">
      <c r="A32" s="119"/>
      <c r="B32" s="17">
        <v>0.11909382364633</v>
      </c>
      <c r="C32" s="17">
        <v>6.5683134860949997</v>
      </c>
      <c r="D32" s="17">
        <v>7.3693542217228E-2</v>
      </c>
      <c r="E32" s="17">
        <v>1.2025183967440001</v>
      </c>
      <c r="H32" s="119"/>
      <c r="I32" s="17">
        <v>-0.92411076098465428</v>
      </c>
      <c r="J32" s="17">
        <v>0.81745387219181298</v>
      </c>
      <c r="K32" s="17">
        <v>-1.1325705678031277</v>
      </c>
      <c r="L32" s="17">
        <v>8.0091729156712921E-2</v>
      </c>
    </row>
    <row r="33" spans="1:12" x14ac:dyDescent="0.25">
      <c r="A33" s="119"/>
      <c r="B33" s="17">
        <v>9.8586965214252004E-2</v>
      </c>
      <c r="C33" s="17">
        <v>4.3237114340326004</v>
      </c>
      <c r="D33" s="17">
        <v>5.7409639293751001E-2</v>
      </c>
      <c r="E33" s="17">
        <v>1.1417701177348001</v>
      </c>
      <c r="H33" s="119"/>
      <c r="I33" s="17">
        <v>-1.0061805019932726</v>
      </c>
      <c r="J33" s="17">
        <v>0.63585670128745908</v>
      </c>
      <c r="K33" s="17">
        <v>-1.2410151818072745</v>
      </c>
      <c r="L33" s="17">
        <v>5.7578672518354558E-2</v>
      </c>
    </row>
    <row r="34" spans="1:12" x14ac:dyDescent="0.25">
      <c r="A34" s="119"/>
      <c r="B34" s="17">
        <v>0.14812593408380001</v>
      </c>
      <c r="C34" s="17">
        <v>9.2686215380714003</v>
      </c>
      <c r="D34" s="17">
        <v>8.4073698098592997E-2</v>
      </c>
      <c r="E34" s="17">
        <v>1.3807200682848999</v>
      </c>
      <c r="H34" s="119"/>
      <c r="I34" s="17">
        <v>-0.82936889797131697</v>
      </c>
      <c r="J34" s="17">
        <v>0.96701514914728159</v>
      </c>
      <c r="K34" s="17">
        <v>-1.0753398491156136</v>
      </c>
      <c r="L34" s="17">
        <v>0.14010563721557631</v>
      </c>
    </row>
    <row r="35" spans="1:12" x14ac:dyDescent="0.25">
      <c r="A35" s="119"/>
      <c r="B35" s="17">
        <v>0.12233137042513</v>
      </c>
      <c r="C35" s="17">
        <v>6.4519937895322999</v>
      </c>
      <c r="D35" s="17">
        <v>7.7054668181409006E-2</v>
      </c>
      <c r="E35" s="17">
        <v>1.0915785408517</v>
      </c>
      <c r="H35" s="119"/>
      <c r="I35" s="17">
        <v>-0.91246215902648753</v>
      </c>
      <c r="J35" s="17">
        <v>0.80969394068016787</v>
      </c>
      <c r="K35" s="17">
        <v>-1.1132010454074235</v>
      </c>
      <c r="L35" s="17">
        <v>3.8054989363836847E-2</v>
      </c>
    </row>
    <row r="36" spans="1:12" x14ac:dyDescent="0.25">
      <c r="A36" s="119"/>
      <c r="B36" s="17">
        <v>0.11931709839588001</v>
      </c>
      <c r="C36" s="17">
        <v>7.2367268468108001</v>
      </c>
      <c r="D36" s="17">
        <v>7.3152763921259994E-2</v>
      </c>
      <c r="E36" s="17">
        <v>1.5119153661583</v>
      </c>
      <c r="H36" s="119"/>
      <c r="I36" s="17">
        <v>-0.92329731654011482</v>
      </c>
      <c r="J36" s="17">
        <v>0.85954218031410046</v>
      </c>
      <c r="K36" s="17">
        <v>-1.135769260337373</v>
      </c>
      <c r="L36" s="17">
        <v>0.17952748095409285</v>
      </c>
    </row>
    <row r="37" spans="1:12" x14ac:dyDescent="0.25">
      <c r="A37" s="119"/>
      <c r="B37" s="17">
        <v>0.10594605435821</v>
      </c>
      <c r="C37" s="17">
        <v>7.8454580750013001</v>
      </c>
      <c r="D37" s="17">
        <v>7.9307079964648003E-2</v>
      </c>
      <c r="E37" s="17">
        <v>1.2652202833832</v>
      </c>
      <c r="H37" s="119"/>
      <c r="I37" s="17">
        <v>-0.97491521264233205</v>
      </c>
      <c r="J37" s="17">
        <v>0.89461830593920566</v>
      </c>
      <c r="K37" s="17">
        <v>-1.1006880402696966</v>
      </c>
      <c r="L37" s="17">
        <v>0.10216614569293221</v>
      </c>
    </row>
    <row r="38" spans="1:12" x14ac:dyDescent="0.25">
      <c r="A38" s="119"/>
      <c r="B38" s="17">
        <v>0.13781008144147</v>
      </c>
      <c r="C38" s="17">
        <v>12.610119825713999</v>
      </c>
      <c r="D38" s="17">
        <v>6.9439453312049995E-2</v>
      </c>
      <c r="E38" s="17">
        <v>1.3449132599832001</v>
      </c>
      <c r="H38" s="119"/>
      <c r="I38" s="17">
        <v>-0.86071901062687461</v>
      </c>
      <c r="J38" s="17">
        <v>1.1007192134088573</v>
      </c>
      <c r="K38" s="17">
        <v>-1.1583937069631114</v>
      </c>
      <c r="L38" s="17">
        <v>0.12869427547194781</v>
      </c>
    </row>
    <row r="39" spans="1:12" x14ac:dyDescent="0.25">
      <c r="A39" s="119"/>
      <c r="B39" s="17">
        <v>0.13625125744222999</v>
      </c>
      <c r="C39" s="17">
        <v>16.212017325323998</v>
      </c>
      <c r="D39" s="17">
        <v>0.11490102858464001</v>
      </c>
      <c r="E39" s="17">
        <v>1.8588876763291999</v>
      </c>
      <c r="H39" s="119"/>
      <c r="I39" s="17">
        <v>-0.86565948099479262</v>
      </c>
      <c r="J39" s="17">
        <v>1.2098370591881225</v>
      </c>
      <c r="K39" s="17">
        <v>-0.93967608352551923</v>
      </c>
      <c r="L39" s="17">
        <v>0.26925314823117585</v>
      </c>
    </row>
    <row r="40" spans="1:12" x14ac:dyDescent="0.25">
      <c r="A40" s="119"/>
      <c r="B40" s="17">
        <v>0.11357341092185</v>
      </c>
      <c r="C40" s="17">
        <v>5.7321202486225999</v>
      </c>
      <c r="D40" s="17">
        <v>6.0208060733406003E-2</v>
      </c>
      <c r="E40" s="17">
        <v>1.1518049261009</v>
      </c>
      <c r="H40" s="119"/>
      <c r="I40" s="17">
        <v>-0.94472333096237748</v>
      </c>
      <c r="J40" s="17">
        <v>0.75831529246596918</v>
      </c>
      <c r="K40" s="17">
        <v>-1.2203453609400727</v>
      </c>
      <c r="L40" s="17">
        <v>6.1378931611723316E-2</v>
      </c>
    </row>
    <row r="41" spans="1:12" x14ac:dyDescent="0.25">
      <c r="A41" s="119"/>
      <c r="B41" s="17">
        <v>0.12617297989623999</v>
      </c>
      <c r="C41" s="17">
        <v>6.8316009963497999</v>
      </c>
      <c r="D41" s="17">
        <v>8.4289777200712998E-2</v>
      </c>
      <c r="E41" s="17">
        <v>1.4698852123652</v>
      </c>
      <c r="H41" s="119"/>
      <c r="I41" s="17">
        <v>-0.89903363984919238</v>
      </c>
      <c r="J41" s="17">
        <v>0.83452249319853489</v>
      </c>
      <c r="K41" s="17">
        <v>-1.0742250941123437</v>
      </c>
      <c r="L41" s="17">
        <v>0.16728342074622798</v>
      </c>
    </row>
    <row r="42" spans="1:12" x14ac:dyDescent="0.25">
      <c r="A42" s="119"/>
      <c r="B42" s="17">
        <v>0.16576515369090999</v>
      </c>
      <c r="C42" s="17">
        <v>13.527382359768</v>
      </c>
      <c r="D42" s="17">
        <v>0.10409881596683999</v>
      </c>
      <c r="E42" s="17">
        <v>1.8175731156782999</v>
      </c>
      <c r="H42" s="119"/>
      <c r="I42" s="17">
        <v>-0.7805067593725431</v>
      </c>
      <c r="J42" s="17">
        <v>1.131213765799906</v>
      </c>
      <c r="K42" s="17">
        <v>-0.98255421018199185</v>
      </c>
      <c r="L42" s="17">
        <v>0.25949189028592412</v>
      </c>
    </row>
    <row r="43" spans="1:12" x14ac:dyDescent="0.25">
      <c r="A43" s="119"/>
      <c r="B43" s="17">
        <v>0.12774685039986</v>
      </c>
      <c r="C43" s="17">
        <v>7.4329990981077998</v>
      </c>
      <c r="D43" s="17">
        <v>6.7833174802214E-2</v>
      </c>
      <c r="E43" s="17">
        <v>1.4606085056616001</v>
      </c>
      <c r="H43" s="119"/>
      <c r="I43" s="17">
        <v>-0.89364979859695293</v>
      </c>
      <c r="J43" s="17">
        <v>0.87116408010729096</v>
      </c>
      <c r="K43" s="17">
        <v>-1.1685578561353887</v>
      </c>
      <c r="L43" s="17">
        <v>0.16453382536961186</v>
      </c>
    </row>
    <row r="44" spans="1:12" x14ac:dyDescent="0.25">
      <c r="A44" s="119"/>
      <c r="B44" s="17">
        <v>0.13813588716417</v>
      </c>
      <c r="C44" s="17">
        <v>8.1376787572627993</v>
      </c>
      <c r="D44" s="17">
        <v>7.6751203737577003E-2</v>
      </c>
      <c r="E44" s="17">
        <v>1.8493840794242999</v>
      </c>
      <c r="H44" s="119"/>
      <c r="I44" s="17">
        <v>-0.85969347875188162</v>
      </c>
      <c r="J44" s="17">
        <v>0.91050054166106031</v>
      </c>
      <c r="K44" s="17">
        <v>-1.1149148044828565</v>
      </c>
      <c r="L44" s="17">
        <v>0.26702711464891532</v>
      </c>
    </row>
    <row r="45" spans="1:12" x14ac:dyDescent="0.25">
      <c r="A45" s="119"/>
      <c r="B45" s="17">
        <v>0.12115238259378</v>
      </c>
      <c r="C45" s="17">
        <v>5.0600365607922999</v>
      </c>
      <c r="D45" s="17">
        <v>6.4443866889863005E-2</v>
      </c>
      <c r="E45" s="17">
        <v>1.2084364564240999</v>
      </c>
      <c r="H45" s="119"/>
      <c r="I45" s="17">
        <v>-0.91666804056769258</v>
      </c>
      <c r="J45" s="17">
        <v>0.70415365480283998</v>
      </c>
      <c r="K45" s="17">
        <v>-1.1908184080643622</v>
      </c>
      <c r="L45" s="17">
        <v>8.222381870732505E-2</v>
      </c>
    </row>
    <row r="46" spans="1:12" x14ac:dyDescent="0.25">
      <c r="A46" s="119"/>
      <c r="B46" s="17">
        <v>0.12604505662723001</v>
      </c>
      <c r="C46" s="17">
        <v>6.4630452833712999</v>
      </c>
      <c r="D46" s="17">
        <v>9.4377492727873005E-2</v>
      </c>
      <c r="E46" s="17">
        <v>1.4015406318507999</v>
      </c>
      <c r="H46" s="119"/>
      <c r="I46" s="17">
        <v>-0.89947418228912024</v>
      </c>
      <c r="J46" s="17">
        <v>0.81043719882061205</v>
      </c>
      <c r="K46" s="17">
        <v>-1.0251315644895016</v>
      </c>
      <c r="L46" s="17">
        <v>0.14660569284393279</v>
      </c>
    </row>
    <row r="47" spans="1:12" x14ac:dyDescent="0.25">
      <c r="A47" s="119"/>
      <c r="B47" s="17">
        <v>0.1122719762196</v>
      </c>
      <c r="C47" s="17">
        <v>7.0291032177990003</v>
      </c>
      <c r="D47" s="17">
        <v>7.3476038794825005E-2</v>
      </c>
      <c r="E47" s="17">
        <v>2.0523502513984999</v>
      </c>
      <c r="H47" s="119"/>
      <c r="I47" s="17">
        <v>-0.94972863280344544</v>
      </c>
      <c r="J47" s="17">
        <v>0.84689992069483144</v>
      </c>
      <c r="K47" s="17">
        <v>-1.1338542652121895</v>
      </c>
      <c r="L47" s="17">
        <v>0.31225147889069027</v>
      </c>
    </row>
    <row r="48" spans="1:12" x14ac:dyDescent="0.25">
      <c r="A48" s="119"/>
      <c r="B48" s="17">
        <v>0.10821737296349</v>
      </c>
      <c r="C48" s="17">
        <v>8.8539049787330999</v>
      </c>
      <c r="D48" s="17">
        <v>9.2289657030332997E-2</v>
      </c>
      <c r="E48" s="17">
        <v>1.9103486783285</v>
      </c>
      <c r="H48" s="119"/>
      <c r="I48" s="17">
        <v>-0.96570301301393435</v>
      </c>
      <c r="J48" s="17">
        <v>0.94713485676262588</v>
      </c>
      <c r="K48" s="17">
        <v>-1.0348469679486105</v>
      </c>
      <c r="L48" s="17">
        <v>0.28111264224966975</v>
      </c>
    </row>
    <row r="49" spans="1:12" x14ac:dyDescent="0.25">
      <c r="A49" s="119"/>
      <c r="B49" s="17">
        <v>0.11530580532336999</v>
      </c>
      <c r="C49" s="17">
        <v>7.1511461551312001</v>
      </c>
      <c r="D49" s="17">
        <v>6.2145551352698003E-2</v>
      </c>
      <c r="E49" s="17">
        <v>1.0335461950967999</v>
      </c>
      <c r="H49" s="119"/>
      <c r="I49" s="17">
        <v>-0.93814882664774657</v>
      </c>
      <c r="J49" s="17">
        <v>0.85437565424256634</v>
      </c>
      <c r="K49" s="17">
        <v>-1.206589954586694</v>
      </c>
      <c r="L49" s="17">
        <v>1.4329892503970361E-2</v>
      </c>
    </row>
    <row r="50" spans="1:12" x14ac:dyDescent="0.25">
      <c r="A50" s="119"/>
      <c r="B50" s="17">
        <v>0.12673756647986001</v>
      </c>
      <c r="C50" s="17">
        <v>4.9149521638021003</v>
      </c>
      <c r="D50" s="17">
        <v>8.1754760863272005E-2</v>
      </c>
      <c r="E50" s="17">
        <v>1.5933907042688999</v>
      </c>
      <c r="H50" s="119"/>
      <c r="I50" s="17">
        <v>-0.89709463612915452</v>
      </c>
      <c r="J50" s="17">
        <v>0.69151929529167788</v>
      </c>
      <c r="K50" s="17">
        <v>-1.0874869474573434</v>
      </c>
      <c r="L50" s="17">
        <v>0.20232227919298634</v>
      </c>
    </row>
    <row r="51" spans="1:12" x14ac:dyDescent="0.25">
      <c r="A51" s="119"/>
      <c r="B51" s="17">
        <v>0.10830686365182</v>
      </c>
      <c r="C51" s="17">
        <v>6.4271581435048004</v>
      </c>
      <c r="D51" s="17">
        <v>6.8035149943405995E-2</v>
      </c>
      <c r="E51" s="17">
        <v>1.2797641905563</v>
      </c>
      <c r="H51" s="119"/>
      <c r="I51" s="17">
        <v>-0.96534402027534771</v>
      </c>
      <c r="J51" s="17">
        <v>0.80801898607914324</v>
      </c>
      <c r="K51" s="17">
        <v>-1.1672666537292546</v>
      </c>
      <c r="L51" s="17">
        <v>0.10712995388637978</v>
      </c>
    </row>
    <row r="52" spans="1:12" x14ac:dyDescent="0.25">
      <c r="A52" s="120"/>
      <c r="B52" s="17">
        <v>9.8647011559615999E-2</v>
      </c>
      <c r="C52" s="17">
        <v>4.6644828753342997</v>
      </c>
      <c r="D52" s="17">
        <v>6.4886586745116007E-2</v>
      </c>
      <c r="E52" s="17">
        <v>1.2710441067939999</v>
      </c>
      <c r="H52" s="120"/>
      <c r="I52" s="17">
        <v>-1.0059160668520026</v>
      </c>
      <c r="J52" s="17">
        <v>0.66880350299409297</v>
      </c>
      <c r="K52" s="17">
        <v>-1.1878450706054515</v>
      </c>
      <c r="L52" s="17">
        <v>0.10416062136823939</v>
      </c>
    </row>
    <row r="53" spans="1:12" x14ac:dyDescent="0.25">
      <c r="A53" s="118">
        <v>10</v>
      </c>
      <c r="B53" s="17">
        <v>4.9071435938136003E-2</v>
      </c>
      <c r="C53" s="17">
        <v>1.0354757247677999</v>
      </c>
      <c r="D53" s="17">
        <v>2.0698595826352001E-2</v>
      </c>
      <c r="E53" s="17">
        <v>0.31255446232114997</v>
      </c>
      <c r="H53" s="118">
        <v>10</v>
      </c>
      <c r="I53" s="17">
        <v>-1.3091712334214793</v>
      </c>
      <c r="J53" s="17">
        <v>1.5139921942201045E-2</v>
      </c>
      <c r="K53" s="17">
        <v>-1.6840591156808344</v>
      </c>
      <c r="L53" s="17">
        <v>-0.50507429632087153</v>
      </c>
    </row>
    <row r="54" spans="1:12" x14ac:dyDescent="0.25">
      <c r="A54" s="119"/>
      <c r="B54" s="17">
        <v>4.6526889720820003E-2</v>
      </c>
      <c r="C54" s="17">
        <v>0.83125309045981</v>
      </c>
      <c r="D54" s="17">
        <v>2.5838238044199002E-2</v>
      </c>
      <c r="E54" s="17">
        <v>0.33250527310152</v>
      </c>
      <c r="H54" s="119"/>
      <c r="I54" s="17">
        <v>-1.3322959786774169</v>
      </c>
      <c r="J54" s="17">
        <v>-8.0266727051669623E-2</v>
      </c>
      <c r="K54" s="17">
        <v>-1.5877371049869993</v>
      </c>
      <c r="L54" s="17">
        <v>-0.47820146296017368</v>
      </c>
    </row>
    <row r="55" spans="1:12" x14ac:dyDescent="0.25">
      <c r="A55" s="119"/>
      <c r="B55" s="17">
        <v>4.5095477295935001E-2</v>
      </c>
      <c r="C55" s="17">
        <v>0.82727749259550998</v>
      </c>
      <c r="D55" s="17">
        <v>2.7709397427783E-2</v>
      </c>
      <c r="E55" s="17">
        <v>0.31304177702607999</v>
      </c>
      <c r="H55" s="119"/>
      <c r="I55" s="17">
        <v>-1.3458670120890286</v>
      </c>
      <c r="J55" s="17">
        <v>-8.2348791186393766E-2</v>
      </c>
      <c r="K55" s="17">
        <v>-1.5573729183402578</v>
      </c>
      <c r="L55" s="17">
        <v>-0.50439769976610915</v>
      </c>
    </row>
    <row r="56" spans="1:12" x14ac:dyDescent="0.25">
      <c r="A56" s="119"/>
      <c r="B56" s="17">
        <v>6.3891725637821001E-2</v>
      </c>
      <c r="C56" s="17">
        <v>1.5303450105758001</v>
      </c>
      <c r="D56" s="17">
        <v>4.3598328659210997E-2</v>
      </c>
      <c r="E56" s="17">
        <v>0.46728364401466999</v>
      </c>
      <c r="H56" s="119"/>
      <c r="I56" s="17">
        <v>-1.1945553819435735</v>
      </c>
      <c r="J56" s="17">
        <v>0.18478935192739865</v>
      </c>
      <c r="K56" s="17">
        <v>-1.3605301590799155</v>
      </c>
      <c r="L56" s="17">
        <v>-0.3304194199996317</v>
      </c>
    </row>
    <row r="57" spans="1:12" x14ac:dyDescent="0.25">
      <c r="A57" s="119"/>
      <c r="B57" s="17">
        <v>4.9361606637823997E-2</v>
      </c>
      <c r="C57" s="17">
        <v>0.81855674723659</v>
      </c>
      <c r="D57" s="17">
        <v>3.5212540026189003E-2</v>
      </c>
      <c r="E57" s="17">
        <v>0.37937853230319002</v>
      </c>
      <c r="H57" s="119"/>
      <c r="I57" s="17">
        <v>-1.3066107131849871</v>
      </c>
      <c r="J57" s="17">
        <v>-8.6951207324214533E-2</v>
      </c>
      <c r="K57" s="17">
        <v>-1.4533026463421834</v>
      </c>
      <c r="L57" s="17">
        <v>-0.42092724794932046</v>
      </c>
    </row>
    <row r="58" spans="1:12" x14ac:dyDescent="0.25">
      <c r="A58" s="119"/>
      <c r="B58" s="17">
        <v>4.7245772523227002E-2</v>
      </c>
      <c r="C58" s="17">
        <v>1.0323695100651</v>
      </c>
      <c r="D58" s="17">
        <v>2.9489283723852001E-2</v>
      </c>
      <c r="E58" s="17">
        <v>0.28359474441006999</v>
      </c>
      <c r="H58" s="119"/>
      <c r="I58" s="17">
        <v>-1.3256370453975177</v>
      </c>
      <c r="J58" s="17">
        <v>1.3835169635859585E-2</v>
      </c>
      <c r="K58" s="17">
        <v>-1.5303357760598151</v>
      </c>
      <c r="L58" s="17">
        <v>-0.54730182177830489</v>
      </c>
    </row>
    <row r="59" spans="1:12" x14ac:dyDescent="0.25">
      <c r="A59" s="119"/>
      <c r="B59" s="17">
        <v>4.1600898795713999E-2</v>
      </c>
      <c r="C59" s="17">
        <v>0.93628676074870998</v>
      </c>
      <c r="D59" s="17">
        <v>2.6138824095953E-2</v>
      </c>
      <c r="E59" s="17">
        <v>0.30321482097270003</v>
      </c>
      <c r="H59" s="119"/>
      <c r="I59" s="17">
        <v>-1.3808972862530118</v>
      </c>
      <c r="J59" s="17">
        <v>-2.8591117568150973E-2</v>
      </c>
      <c r="K59" s="17">
        <v>-1.5827139538681689</v>
      </c>
      <c r="L59" s="17">
        <v>-0.51824957444715047</v>
      </c>
    </row>
    <row r="60" spans="1:12" x14ac:dyDescent="0.25">
      <c r="A60" s="119"/>
      <c r="B60" s="17">
        <v>4.8126133514482999E-2</v>
      </c>
      <c r="C60" s="17">
        <v>0.99181932066029999</v>
      </c>
      <c r="D60" s="17">
        <v>3.3762502286225002E-2</v>
      </c>
      <c r="E60" s="17">
        <v>0.33985144230712</v>
      </c>
      <c r="H60" s="119"/>
      <c r="I60" s="17">
        <v>-1.3176190284281128</v>
      </c>
      <c r="J60" s="17">
        <v>-3.5674358972707918E-3</v>
      </c>
      <c r="K60" s="17">
        <v>-1.4715653733962775</v>
      </c>
      <c r="L60" s="17">
        <v>-0.46871088262065358</v>
      </c>
    </row>
    <row r="61" spans="1:12" x14ac:dyDescent="0.25">
      <c r="A61" s="119"/>
      <c r="B61" s="17">
        <v>4.7362526890309002E-2</v>
      </c>
      <c r="C61" s="17">
        <v>1.2152768051009999</v>
      </c>
      <c r="D61" s="17">
        <v>2.9159653777973998E-2</v>
      </c>
      <c r="E61" s="17">
        <v>0.42698048668138</v>
      </c>
      <c r="H61" s="119"/>
      <c r="I61" s="17">
        <v>-1.3245651351440393</v>
      </c>
      <c r="J61" s="17">
        <v>8.4675208992879086E-2</v>
      </c>
      <c r="K61" s="17">
        <v>-1.5352176368426793</v>
      </c>
      <c r="L61" s="17">
        <v>-0.36959197209498396</v>
      </c>
    </row>
    <row r="62" spans="1:12" x14ac:dyDescent="0.25">
      <c r="A62" s="119"/>
      <c r="B62" s="17">
        <v>5.9830823366062998E-2</v>
      </c>
      <c r="C62" s="17">
        <v>1.2159179853052</v>
      </c>
      <c r="D62" s="17">
        <v>3.3107102609759E-2</v>
      </c>
      <c r="E62" s="17">
        <v>0.38452101959555002</v>
      </c>
      <c r="H62" s="119"/>
      <c r="I62" s="17">
        <v>-1.2230750205429231</v>
      </c>
      <c r="J62" s="17">
        <v>8.4904282395096439E-2</v>
      </c>
      <c r="K62" s="17">
        <v>-1.4800788251571242</v>
      </c>
      <c r="L62" s="17">
        <v>-0.41507991478362288</v>
      </c>
    </row>
    <row r="63" spans="1:12" x14ac:dyDescent="0.25">
      <c r="A63" s="119"/>
      <c r="B63" s="17">
        <v>5.9756359594384002E-2</v>
      </c>
      <c r="C63" s="17">
        <v>1.4746038622213</v>
      </c>
      <c r="D63" s="17">
        <v>2.9712243794492998E-2</v>
      </c>
      <c r="E63" s="17">
        <v>0.44775627295684001</v>
      </c>
      <c r="H63" s="119"/>
      <c r="I63" s="17">
        <v>-1.2236158679568492</v>
      </c>
      <c r="J63" s="17">
        <v>0.16867536705467079</v>
      </c>
      <c r="K63" s="17">
        <v>-1.5270645501225821</v>
      </c>
      <c r="L63" s="17">
        <v>-0.34895832107589952</v>
      </c>
    </row>
    <row r="64" spans="1:12" x14ac:dyDescent="0.25">
      <c r="A64" s="119"/>
      <c r="B64" s="17">
        <v>5.1868047708477999E-2</v>
      </c>
      <c r="C64" s="17">
        <v>1.25619975897</v>
      </c>
      <c r="D64" s="17">
        <v>3.5102283898123997E-2</v>
      </c>
      <c r="E64" s="17">
        <v>0.27598299168117002</v>
      </c>
      <c r="H64" s="119"/>
      <c r="I64" s="17">
        <v>-1.2851000983606005</v>
      </c>
      <c r="J64" s="17">
        <v>9.9058705738959391E-2</v>
      </c>
      <c r="K64" s="17">
        <v>-1.4546646256400519</v>
      </c>
      <c r="L64" s="17">
        <v>-0.55911768187181643</v>
      </c>
    </row>
    <row r="65" spans="1:12" x14ac:dyDescent="0.25">
      <c r="A65" s="119"/>
      <c r="B65" s="17">
        <v>5.5798626017451003E-2</v>
      </c>
      <c r="C65" s="17">
        <v>1.3426415309437001</v>
      </c>
      <c r="D65" s="17">
        <v>3.0421035588697999E-2</v>
      </c>
      <c r="E65" s="17">
        <v>0.33070966016105002</v>
      </c>
      <c r="H65" s="119"/>
      <c r="I65" s="17">
        <v>-1.2533764949761474</v>
      </c>
      <c r="J65" s="17">
        <v>0.12796007676869675</v>
      </c>
      <c r="K65" s="17">
        <v>-1.5168260058385166</v>
      </c>
      <c r="L65" s="17">
        <v>-0.48055311898601372</v>
      </c>
    </row>
    <row r="66" spans="1:12" x14ac:dyDescent="0.25">
      <c r="A66" s="119"/>
      <c r="B66" s="17">
        <v>5.9245688445343003E-2</v>
      </c>
      <c r="C66" s="17">
        <v>1.9738517242766001</v>
      </c>
      <c r="D66" s="17">
        <v>2.7901933580311001E-2</v>
      </c>
      <c r="E66" s="17">
        <v>0.36348952822320002</v>
      </c>
      <c r="H66" s="119"/>
      <c r="I66" s="17">
        <v>-1.2273432495799435</v>
      </c>
      <c r="J66" s="17">
        <v>0.29531452536142921</v>
      </c>
      <c r="K66" s="17">
        <v>-1.5543656994446116</v>
      </c>
      <c r="L66" s="17">
        <v>-0.43950809622279385</v>
      </c>
    </row>
    <row r="67" spans="1:12" x14ac:dyDescent="0.25">
      <c r="A67" s="119"/>
      <c r="B67" s="17">
        <v>5.5119074416099999E-2</v>
      </c>
      <c r="C67" s="17">
        <v>1.1766658606591001</v>
      </c>
      <c r="D67" s="17">
        <v>2.7737394081858002E-2</v>
      </c>
      <c r="E67" s="17">
        <v>0.34781599783124001</v>
      </c>
      <c r="H67" s="119"/>
      <c r="I67" s="17">
        <v>-1.2586980839044104</v>
      </c>
      <c r="J67" s="17">
        <v>7.0653153179696865E-2</v>
      </c>
      <c r="K67" s="17">
        <v>-1.5569343431556966</v>
      </c>
      <c r="L67" s="17">
        <v>-0.45865044645623382</v>
      </c>
    </row>
    <row r="68" spans="1:12" x14ac:dyDescent="0.25">
      <c r="A68" s="119"/>
      <c r="B68" s="17">
        <v>5.8606597970478E-2</v>
      </c>
      <c r="C68" s="17">
        <v>1.4768985229975999</v>
      </c>
      <c r="D68" s="17">
        <v>3.8597549634883002E-2</v>
      </c>
      <c r="E68" s="17">
        <v>0.54987060246716002</v>
      </c>
      <c r="H68" s="119"/>
      <c r="I68" s="17">
        <v>-1.2320534880626863</v>
      </c>
      <c r="J68" s="17">
        <v>0.16935065616760744</v>
      </c>
      <c r="K68" s="17">
        <v>-1.4134402656346694</v>
      </c>
      <c r="L68" s="17">
        <v>-0.25973949822605258</v>
      </c>
    </row>
    <row r="69" spans="1:12" x14ac:dyDescent="0.25">
      <c r="A69" s="119"/>
      <c r="B69" s="17">
        <v>4.5819197394087997E-2</v>
      </c>
      <c r="C69" s="17">
        <v>1.1344678060146001</v>
      </c>
      <c r="D69" s="17">
        <v>3.5297625137385998E-2</v>
      </c>
      <c r="E69" s="17">
        <v>0.41387830635848</v>
      </c>
      <c r="H69" s="119"/>
      <c r="I69" s="17">
        <v>-1.3389525225314227</v>
      </c>
      <c r="J69" s="17">
        <v>5.479217596481193E-2</v>
      </c>
      <c r="K69" s="17">
        <v>-1.4522545134343947</v>
      </c>
      <c r="L69" s="17">
        <v>-0.3831273367683985</v>
      </c>
    </row>
    <row r="70" spans="1:12" x14ac:dyDescent="0.25">
      <c r="A70" s="119"/>
      <c r="B70" s="17">
        <v>5.6076814552299001E-2</v>
      </c>
      <c r="C70" s="17">
        <v>1.3564114732754</v>
      </c>
      <c r="D70" s="17">
        <v>2.6753889860188999E-2</v>
      </c>
      <c r="E70" s="17">
        <v>0.30640168972272003</v>
      </c>
      <c r="H70" s="119"/>
      <c r="I70" s="17">
        <v>-1.251216664471692</v>
      </c>
      <c r="J70" s="17">
        <v>0.1323914546235376</v>
      </c>
      <c r="K70" s="17">
        <v>-1.5726130651568071</v>
      </c>
      <c r="L70" s="17">
        <v>-0.51370884401583772</v>
      </c>
    </row>
    <row r="71" spans="1:12" x14ac:dyDescent="0.25">
      <c r="A71" s="119"/>
      <c r="B71" s="17">
        <v>6.8011891166617003E-2</v>
      </c>
      <c r="C71" s="17">
        <v>1.5095835383867999</v>
      </c>
      <c r="D71" s="17">
        <v>3.2002818719337002E-2</v>
      </c>
      <c r="E71" s="17">
        <v>0.36495800473373002</v>
      </c>
      <c r="H71" s="119"/>
      <c r="I71" s="17">
        <v>-1.1674151488149436</v>
      </c>
      <c r="J71" s="17">
        <v>0.17885715131509178</v>
      </c>
      <c r="K71" s="17">
        <v>-1.4948117685443922</v>
      </c>
      <c r="L71" s="17">
        <v>-0.43775710639748938</v>
      </c>
    </row>
    <row r="72" spans="1:12" x14ac:dyDescent="0.25">
      <c r="A72" s="119"/>
      <c r="B72" s="17">
        <v>4.8315916775202E-2</v>
      </c>
      <c r="C72" s="17">
        <v>1.2211083427272</v>
      </c>
      <c r="D72" s="17">
        <v>2.9930289747728E-2</v>
      </c>
      <c r="E72" s="17">
        <v>0.32756362176734999</v>
      </c>
      <c r="H72" s="119"/>
      <c r="I72" s="17">
        <v>-1.3159097754823015</v>
      </c>
      <c r="J72" s="17">
        <v>8.675419839299435E-2</v>
      </c>
      <c r="K72" s="17">
        <v>-1.5238890788420565</v>
      </c>
      <c r="L72" s="17">
        <v>-0.48470433567522148</v>
      </c>
    </row>
    <row r="73" spans="1:12" x14ac:dyDescent="0.25">
      <c r="A73" s="119"/>
      <c r="B73" s="17">
        <v>4.3272570218784001E-2</v>
      </c>
      <c r="C73" s="17">
        <v>1.1187035593612999</v>
      </c>
      <c r="D73" s="17">
        <v>2.6568778477582999E-2</v>
      </c>
      <c r="E73" s="17">
        <v>0.36432060309917003</v>
      </c>
      <c r="H73" s="119"/>
      <c r="I73" s="17">
        <v>-1.3637873086680505</v>
      </c>
      <c r="J73" s="17">
        <v>4.8715019871004968E-2</v>
      </c>
      <c r="K73" s="17">
        <v>-1.5756284121926636</v>
      </c>
      <c r="L73" s="17">
        <v>-0.43851626779386221</v>
      </c>
    </row>
    <row r="74" spans="1:12" x14ac:dyDescent="0.25">
      <c r="A74" s="119"/>
      <c r="B74" s="17">
        <v>5.1341566434626999E-2</v>
      </c>
      <c r="C74" s="17">
        <v>1.233803191469</v>
      </c>
      <c r="D74" s="17">
        <v>3.1655334389598E-2</v>
      </c>
      <c r="E74" s="17">
        <v>0.34078460193566001</v>
      </c>
      <c r="H74" s="119"/>
      <c r="I74" s="17">
        <v>-1.2895308851087368</v>
      </c>
      <c r="J74" s="17">
        <v>9.124588929553E-2</v>
      </c>
      <c r="K74" s="17">
        <v>-1.4995530944694668</v>
      </c>
      <c r="L74" s="17">
        <v>-0.4675200366912895</v>
      </c>
    </row>
    <row r="75" spans="1:12" x14ac:dyDescent="0.25">
      <c r="A75" s="119"/>
      <c r="B75" s="17">
        <v>3.8272267178811999E-2</v>
      </c>
      <c r="C75" s="17">
        <v>0.87580987094175</v>
      </c>
      <c r="D75" s="17">
        <v>2.2129502095425E-2</v>
      </c>
      <c r="E75" s="17">
        <v>0.28998695275493003</v>
      </c>
      <c r="H75" s="119"/>
      <c r="I75" s="17">
        <v>-1.4171158102060382</v>
      </c>
      <c r="J75" s="17">
        <v>-5.7590164337573246E-2</v>
      </c>
      <c r="K75" s="17">
        <v>-1.6550283574076738</v>
      </c>
      <c r="L75" s="17">
        <v>-0.53762154166658749</v>
      </c>
    </row>
    <row r="76" spans="1:12" x14ac:dyDescent="0.25">
      <c r="A76" s="119"/>
      <c r="B76" s="17">
        <v>4.4935169674033E-2</v>
      </c>
      <c r="C76" s="17">
        <v>0.89328942535496003</v>
      </c>
      <c r="D76" s="17">
        <v>2.6910404257827002E-2</v>
      </c>
      <c r="E76" s="17">
        <v>0.31397551966911003</v>
      </c>
      <c r="H76" s="119"/>
      <c r="I76" s="17">
        <v>-1.3474136140855666</v>
      </c>
      <c r="J76" s="17">
        <v>-4.9007807102845767E-2</v>
      </c>
      <c r="K76" s="17">
        <v>-1.5700797780584375</v>
      </c>
      <c r="L76" s="17">
        <v>-0.50310421207672107</v>
      </c>
    </row>
    <row r="77" spans="1:12" x14ac:dyDescent="0.25">
      <c r="A77" s="119"/>
      <c r="B77" s="17">
        <v>4.1569842682056997E-2</v>
      </c>
      <c r="C77" s="17">
        <v>0.95399283714284999</v>
      </c>
      <c r="D77" s="17">
        <v>2.7971079807891E-2</v>
      </c>
      <c r="E77" s="17">
        <v>0.41653715306333999</v>
      </c>
      <c r="H77" s="119"/>
      <c r="I77" s="17">
        <v>-1.3812216190454771</v>
      </c>
      <c r="J77" s="17">
        <v>-2.0454886093612682E-2</v>
      </c>
      <c r="K77" s="17">
        <v>-1.5532907676092882</v>
      </c>
      <c r="L77" s="17">
        <v>-0.38034625559987029</v>
      </c>
    </row>
    <row r="78" spans="1:12" x14ac:dyDescent="0.25">
      <c r="A78" s="119"/>
      <c r="B78" s="17">
        <v>4.8961847829527998E-2</v>
      </c>
      <c r="C78" s="17">
        <v>0.94695159543766005</v>
      </c>
      <c r="D78" s="17">
        <v>2.9342191918103999E-2</v>
      </c>
      <c r="E78" s="17">
        <v>0.33876454848277998</v>
      </c>
      <c r="H78" s="119"/>
      <c r="I78" s="17">
        <v>-1.3101422001961549</v>
      </c>
      <c r="J78" s="17">
        <v>-2.3672219910762609E-2</v>
      </c>
      <c r="K78" s="17">
        <v>-1.5325074466488142</v>
      </c>
      <c r="L78" s="17">
        <v>-0.47010204463379768</v>
      </c>
    </row>
    <row r="79" spans="1:12" x14ac:dyDescent="0.25">
      <c r="A79" s="119"/>
      <c r="B79" s="17">
        <v>4.7662869436656E-2</v>
      </c>
      <c r="C79" s="17">
        <v>1.1008390881076999</v>
      </c>
      <c r="D79" s="17">
        <v>3.4941123815200002E-2</v>
      </c>
      <c r="E79" s="17">
        <v>0.48314608942511</v>
      </c>
      <c r="H79" s="119"/>
      <c r="I79" s="17">
        <v>-1.3218198154727065</v>
      </c>
      <c r="J79" s="17">
        <v>4.1723841901696666E-2</v>
      </c>
      <c r="K79" s="17">
        <v>-1.456663130867367</v>
      </c>
      <c r="L79" s="17">
        <v>-0.3159215312813467</v>
      </c>
    </row>
    <row r="80" spans="1:12" x14ac:dyDescent="0.25">
      <c r="A80" s="119"/>
      <c r="B80" s="17">
        <v>4.5307593037455997E-2</v>
      </c>
      <c r="C80" s="17">
        <v>0.98043496335680003</v>
      </c>
      <c r="D80" s="17">
        <v>2.3778236726495001E-2</v>
      </c>
      <c r="E80" s="17">
        <v>0.26888313203899999</v>
      </c>
      <c r="H80" s="119"/>
      <c r="I80" s="17">
        <v>-1.3438290090703633</v>
      </c>
      <c r="J80" s="17">
        <v>-8.5812097392395474E-3</v>
      </c>
      <c r="K80" s="17">
        <v>-1.6238203536006655</v>
      </c>
      <c r="L80" s="17">
        <v>-0.57043644170440544</v>
      </c>
    </row>
    <row r="81" spans="1:12" x14ac:dyDescent="0.25">
      <c r="A81" s="119"/>
      <c r="B81" s="17">
        <v>5.3619433496162001E-2</v>
      </c>
      <c r="C81" s="17">
        <v>1.0404563207241</v>
      </c>
      <c r="D81" s="17">
        <v>2.8583701562562E-2</v>
      </c>
      <c r="E81" s="17">
        <v>0.31154991078915001</v>
      </c>
      <c r="H81" s="119"/>
      <c r="I81" s="17">
        <v>-1.2706777787677326</v>
      </c>
      <c r="J81" s="17">
        <v>1.7223852864154097E-2</v>
      </c>
      <c r="K81" s="17">
        <v>-1.5438815311748135</v>
      </c>
      <c r="L81" s="17">
        <v>-0.50647236876738178</v>
      </c>
    </row>
    <row r="82" spans="1:12" x14ac:dyDescent="0.25">
      <c r="A82" s="119"/>
      <c r="B82" s="17">
        <v>4.7551945783439999E-2</v>
      </c>
      <c r="C82" s="17">
        <v>0.86257744513925005</v>
      </c>
      <c r="D82" s="17">
        <v>2.3268166864134E-2</v>
      </c>
      <c r="E82" s="17">
        <v>0.32133328265855998</v>
      </c>
      <c r="H82" s="119"/>
      <c r="I82" s="17">
        <v>-1.3228317074180178</v>
      </c>
      <c r="J82" s="17">
        <v>-6.4201902067216987E-2</v>
      </c>
      <c r="K82" s="17">
        <v>-1.6332378303854123</v>
      </c>
      <c r="L82" s="17">
        <v>-0.49304428930576166</v>
      </c>
    </row>
    <row r="83" spans="1:12" x14ac:dyDescent="0.25">
      <c r="A83" s="119"/>
      <c r="B83" s="17">
        <v>3.0496960523300001E-2</v>
      </c>
      <c r="C83" s="17">
        <v>0.74436200633331995</v>
      </c>
      <c r="D83" s="17">
        <v>2.0703660569594998E-2</v>
      </c>
      <c r="E83" s="17">
        <v>0.23828585790855999</v>
      </c>
      <c r="H83" s="119"/>
      <c r="I83" s="17">
        <v>-1.5157434424150742</v>
      </c>
      <c r="J83" s="17">
        <v>-0.12821580220017217</v>
      </c>
      <c r="K83" s="17">
        <v>-1.6839528610828904</v>
      </c>
      <c r="L83" s="17">
        <v>-0.6229017319486676</v>
      </c>
    </row>
    <row r="84" spans="1:12" x14ac:dyDescent="0.25">
      <c r="A84" s="119"/>
      <c r="B84" s="17">
        <v>4.5632367084820998E-2</v>
      </c>
      <c r="C84" s="17">
        <v>1.0308954894208</v>
      </c>
      <c r="D84" s="17">
        <v>2.1274363888486001E-2</v>
      </c>
      <c r="E84" s="17">
        <v>0.42464372490516</v>
      </c>
      <c r="H84" s="119"/>
      <c r="I84" s="17">
        <v>-1.3407270025134996</v>
      </c>
      <c r="J84" s="17">
        <v>1.321463941691097E-2</v>
      </c>
      <c r="K84" s="17">
        <v>-1.6721434166182512</v>
      </c>
      <c r="L84" s="17">
        <v>-0.37197528923893125</v>
      </c>
    </row>
    <row r="85" spans="1:12" x14ac:dyDescent="0.25">
      <c r="A85" s="119"/>
      <c r="B85" s="17">
        <v>4.5843284756566002E-2</v>
      </c>
      <c r="C85" s="17">
        <v>0.84222331266863004</v>
      </c>
      <c r="D85" s="17">
        <v>2.7436814052474001E-2</v>
      </c>
      <c r="E85" s="17">
        <v>0.29471862368254997</v>
      </c>
      <c r="H85" s="119"/>
      <c r="I85" s="17">
        <v>-1.3387242719188897</v>
      </c>
      <c r="J85" s="17">
        <v>-7.4572741515587904E-2</v>
      </c>
      <c r="K85" s="17">
        <v>-1.5616663200702707</v>
      </c>
      <c r="L85" s="17">
        <v>-0.53059241960644532</v>
      </c>
    </row>
    <row r="86" spans="1:12" x14ac:dyDescent="0.25">
      <c r="A86" s="119"/>
      <c r="B86" s="17">
        <v>4.6314425537322998E-2</v>
      </c>
      <c r="C86" s="17">
        <v>1.0735520523388</v>
      </c>
      <c r="D86" s="17">
        <v>3.4631952625852003E-2</v>
      </c>
      <c r="E86" s="17">
        <v>0.31714718457403002</v>
      </c>
      <c r="H86" s="119"/>
      <c r="I86" s="17">
        <v>-1.3342837183667418</v>
      </c>
      <c r="J86" s="17">
        <v>3.0823106523047972E-2</v>
      </c>
      <c r="K86" s="17">
        <v>-1.4605230212797096</v>
      </c>
      <c r="L86" s="17">
        <v>-0.49873913963271715</v>
      </c>
    </row>
    <row r="87" spans="1:12" x14ac:dyDescent="0.25">
      <c r="A87" s="119"/>
      <c r="B87" s="17">
        <v>4.2002643064444997E-2</v>
      </c>
      <c r="C87" s="17">
        <v>1.4038040825869</v>
      </c>
      <c r="D87" s="17">
        <v>3.2702892173981001E-2</v>
      </c>
      <c r="E87" s="17">
        <v>0.37723672277082998</v>
      </c>
      <c r="H87" s="119"/>
      <c r="I87" s="17">
        <v>-1.3767233802643006</v>
      </c>
      <c r="J87" s="17">
        <v>0.14730650110681437</v>
      </c>
      <c r="K87" s="17">
        <v>-1.4854138375642523</v>
      </c>
      <c r="L87" s="17">
        <v>-0.42338603671827429</v>
      </c>
    </row>
    <row r="88" spans="1:12" x14ac:dyDescent="0.25">
      <c r="A88" s="119"/>
      <c r="B88" s="17">
        <v>3.8790675017168E-2</v>
      </c>
      <c r="C88" s="17">
        <v>0.83594996590982995</v>
      </c>
      <c r="D88" s="17">
        <v>2.10877533222E-2</v>
      </c>
      <c r="E88" s="17">
        <v>0.29841724451413998</v>
      </c>
      <c r="H88" s="119"/>
      <c r="I88" s="17">
        <v>-1.411272662944915</v>
      </c>
      <c r="J88" s="17">
        <v>-7.7819715598714936E-2</v>
      </c>
      <c r="K88" s="17">
        <v>-1.6759696872944461</v>
      </c>
      <c r="L88" s="17">
        <v>-0.52517608407824834</v>
      </c>
    </row>
    <row r="89" spans="1:12" x14ac:dyDescent="0.25">
      <c r="A89" s="119"/>
      <c r="B89" s="17">
        <v>6.8463099109684997E-2</v>
      </c>
      <c r="C89" s="17">
        <v>1.5576636051767001</v>
      </c>
      <c r="D89" s="17">
        <v>3.6042550822323001E-2</v>
      </c>
      <c r="E89" s="17">
        <v>0.52771377398665997</v>
      </c>
      <c r="H89" s="119"/>
      <c r="I89" s="17">
        <v>-1.1645434456046329</v>
      </c>
      <c r="J89" s="17">
        <v>0.19247367272696705</v>
      </c>
      <c r="K89" s="17">
        <v>-1.4431844804882832</v>
      </c>
      <c r="L89" s="17">
        <v>-0.27760157004813463</v>
      </c>
    </row>
    <row r="90" spans="1:12" x14ac:dyDescent="0.25">
      <c r="A90" s="119"/>
      <c r="B90" s="17">
        <v>4.7313093559219997E-2</v>
      </c>
      <c r="C90" s="17">
        <v>0.81956933171421997</v>
      </c>
      <c r="D90" s="17">
        <v>2.4289860403844999E-2</v>
      </c>
      <c r="E90" s="17">
        <v>0.24798845090968</v>
      </c>
      <c r="H90" s="119"/>
      <c r="I90" s="17">
        <v>-1.3250186547462994</v>
      </c>
      <c r="J90" s="17">
        <v>-8.6414301267036295E-2</v>
      </c>
      <c r="K90" s="17">
        <v>-1.6145749811196954</v>
      </c>
      <c r="L90" s="17">
        <v>-0.60556854426647966</v>
      </c>
    </row>
    <row r="91" spans="1:12" x14ac:dyDescent="0.25">
      <c r="A91" s="119"/>
      <c r="B91" s="17">
        <v>5.9318888976681999E-2</v>
      </c>
      <c r="C91" s="17">
        <v>1.075589590186</v>
      </c>
      <c r="D91" s="17">
        <v>2.8999073682786002E-2</v>
      </c>
      <c r="E91" s="17">
        <v>0.31171187597737998</v>
      </c>
      <c r="H91" s="119"/>
      <c r="I91" s="17">
        <v>-1.226806991760562</v>
      </c>
      <c r="J91" s="17">
        <v>3.1646590365456008E-2</v>
      </c>
      <c r="K91" s="17">
        <v>-1.5376158745451718</v>
      </c>
      <c r="L91" s="17">
        <v>-0.50624665112967127</v>
      </c>
    </row>
    <row r="92" spans="1:12" x14ac:dyDescent="0.25">
      <c r="A92" s="119"/>
      <c r="B92" s="17">
        <v>5.7138395711299E-2</v>
      </c>
      <c r="C92" s="17">
        <v>1.1115958129465999</v>
      </c>
      <c r="D92" s="17">
        <v>3.0493116340527999E-2</v>
      </c>
      <c r="E92" s="17">
        <v>0.42156246305363998</v>
      </c>
      <c r="H92" s="119"/>
      <c r="I92" s="17">
        <v>-1.2430719575744049</v>
      </c>
      <c r="J92" s="17">
        <v>4.5946902249260339E-2</v>
      </c>
      <c r="K92" s="17">
        <v>-1.5157981892674595</v>
      </c>
      <c r="L92" s="17">
        <v>-0.3751380667102131</v>
      </c>
    </row>
    <row r="93" spans="1:12" x14ac:dyDescent="0.25">
      <c r="A93" s="119"/>
      <c r="B93" s="17">
        <v>4.4063454278918002E-2</v>
      </c>
      <c r="C93" s="17">
        <v>1.2531639316650001</v>
      </c>
      <c r="D93" s="17">
        <v>2.5612145621418999E-2</v>
      </c>
      <c r="E93" s="17">
        <v>0.30951487745185002</v>
      </c>
      <c r="H93" s="119"/>
      <c r="I93" s="17">
        <v>-1.3559214600797198</v>
      </c>
      <c r="J93" s="17">
        <v>9.800788660522855E-2</v>
      </c>
      <c r="K93" s="17">
        <v>-1.5915540375991222</v>
      </c>
      <c r="L93" s="17">
        <v>-0.5093184709089501</v>
      </c>
    </row>
    <row r="94" spans="1:12" x14ac:dyDescent="0.25">
      <c r="A94" s="119"/>
      <c r="B94" s="17">
        <v>4.2812051584761E-2</v>
      </c>
      <c r="C94" s="17">
        <v>1.1258371491376</v>
      </c>
      <c r="D94" s="17">
        <v>2.5429534354195E-2</v>
      </c>
      <c r="E94" s="17">
        <v>0.28506238790492999</v>
      </c>
      <c r="H94" s="119"/>
      <c r="I94" s="17">
        <v>-1.3684339599584487</v>
      </c>
      <c r="J94" s="17">
        <v>5.1475574932891649E-2</v>
      </c>
      <c r="K94" s="17">
        <v>-1.5946615922134038</v>
      </c>
      <c r="L94" s="17">
        <v>-0.54506008119255256</v>
      </c>
    </row>
    <row r="95" spans="1:12" x14ac:dyDescent="0.25">
      <c r="A95" s="119"/>
      <c r="B95" s="17">
        <v>4.5403551230652997E-2</v>
      </c>
      <c r="C95" s="17">
        <v>1.0392471858234</v>
      </c>
      <c r="D95" s="17">
        <v>2.8453316625437999E-2</v>
      </c>
      <c r="E95" s="17">
        <v>0.27383674417704001</v>
      </c>
      <c r="H95" s="119"/>
      <c r="I95" s="17">
        <v>-1.3429101775490544</v>
      </c>
      <c r="J95" s="17">
        <v>1.6718857154174205E-2</v>
      </c>
      <c r="K95" s="17">
        <v>-1.5458671033225395</v>
      </c>
      <c r="L95" s="17">
        <v>-0.56250827744873411</v>
      </c>
    </row>
    <row r="96" spans="1:12" x14ac:dyDescent="0.25">
      <c r="A96" s="119"/>
      <c r="B96" s="17">
        <v>5.8600246121663001E-2</v>
      </c>
      <c r="C96" s="17">
        <v>1.2437596084736</v>
      </c>
      <c r="D96" s="17">
        <v>2.8968796644439999E-2</v>
      </c>
      <c r="E96" s="17">
        <v>0.39395511233427999</v>
      </c>
      <c r="H96" s="119"/>
      <c r="I96" s="17">
        <v>-1.2321005599365911</v>
      </c>
      <c r="J96" s="17">
        <v>9.4736448841979154E-2</v>
      </c>
      <c r="K96" s="17">
        <v>-1.5380695448906074</v>
      </c>
      <c r="L96" s="17">
        <v>-0.40455325933202901</v>
      </c>
    </row>
    <row r="97" spans="1:12" x14ac:dyDescent="0.25">
      <c r="A97" s="119"/>
      <c r="B97" s="17">
        <v>4.6053510946045997E-2</v>
      </c>
      <c r="C97" s="17">
        <v>1.2930320494087</v>
      </c>
      <c r="D97" s="17">
        <v>3.1282400984144997E-2</v>
      </c>
      <c r="E97" s="17">
        <v>0.3787501195904</v>
      </c>
      <c r="H97" s="119"/>
      <c r="I97" s="17">
        <v>-1.3367372552310703</v>
      </c>
      <c r="J97" s="17">
        <v>0.11160928954307528</v>
      </c>
      <c r="K97" s="17">
        <v>-1.5046999214002854</v>
      </c>
      <c r="L97" s="17">
        <v>-0.42164722136107724</v>
      </c>
    </row>
    <row r="98" spans="1:12" x14ac:dyDescent="0.25">
      <c r="A98" s="119"/>
      <c r="B98" s="17">
        <v>5.0961217486497998E-2</v>
      </c>
      <c r="C98" s="17">
        <v>1.2108701176267</v>
      </c>
      <c r="D98" s="17">
        <v>2.2663083688623999E-2</v>
      </c>
      <c r="E98" s="17">
        <v>0.26358090873180001</v>
      </c>
      <c r="H98" s="119"/>
      <c r="I98" s="17">
        <v>-1.292760205057482</v>
      </c>
      <c r="J98" s="17">
        <v>8.3097561621058802E-2</v>
      </c>
      <c r="K98" s="17">
        <v>-1.6446809974806968</v>
      </c>
      <c r="L98" s="17">
        <v>-0.57908604905789551</v>
      </c>
    </row>
    <row r="99" spans="1:12" x14ac:dyDescent="0.25">
      <c r="A99" s="119"/>
      <c r="B99" s="17">
        <v>5.4872299108621E-2</v>
      </c>
      <c r="C99" s="17">
        <v>1.0398758700112001</v>
      </c>
      <c r="D99" s="17">
        <v>2.1181529120977999E-2</v>
      </c>
      <c r="E99" s="17">
        <v>0.30377364737798002</v>
      </c>
      <c r="H99" s="119"/>
      <c r="I99" s="17">
        <v>-1.2606468428061239</v>
      </c>
      <c r="J99" s="17">
        <v>1.6981500657815465E-2</v>
      </c>
      <c r="K99" s="17">
        <v>-1.6740426908370498</v>
      </c>
      <c r="L99" s="17">
        <v>-0.51744990425445558</v>
      </c>
    </row>
    <row r="100" spans="1:12" x14ac:dyDescent="0.25">
      <c r="A100" s="119"/>
      <c r="B100" s="17">
        <v>4.4537614452732001E-2</v>
      </c>
      <c r="C100" s="17">
        <v>0.99353929880819003</v>
      </c>
      <c r="D100" s="17">
        <v>2.7024228045804E-2</v>
      </c>
      <c r="E100" s="17">
        <v>0.2977058203531</v>
      </c>
      <c r="H100" s="119"/>
      <c r="I100" s="17">
        <v>-1.3512730485898232</v>
      </c>
      <c r="J100" s="17">
        <v>-2.8149499754084257E-3</v>
      </c>
      <c r="K100" s="17">
        <v>-1.568246702933797</v>
      </c>
      <c r="L100" s="17">
        <v>-0.52621267451510156</v>
      </c>
    </row>
    <row r="101" spans="1:12" x14ac:dyDescent="0.25">
      <c r="A101" s="119"/>
      <c r="B101" s="17">
        <v>4.0095116596883001E-2</v>
      </c>
      <c r="C101" s="17">
        <v>0.86833487912130003</v>
      </c>
      <c r="D101" s="17">
        <v>3.0529795991772999E-2</v>
      </c>
      <c r="E101" s="17">
        <v>0.30849529676507997</v>
      </c>
      <c r="H101" s="119"/>
      <c r="I101" s="17">
        <v>-1.3969085192545163</v>
      </c>
      <c r="J101" s="17">
        <v>-6.1312753963290077E-2</v>
      </c>
      <c r="K101" s="17">
        <v>-1.5152760977630242</v>
      </c>
      <c r="L101" s="17">
        <v>-0.51075145271515821</v>
      </c>
    </row>
    <row r="102" spans="1:12" x14ac:dyDescent="0.25">
      <c r="A102" s="120"/>
      <c r="B102" s="17">
        <v>3.6771817109723999E-2</v>
      </c>
      <c r="C102" s="17">
        <v>0.65444293324488001</v>
      </c>
      <c r="D102" s="17">
        <v>1.9590897119669999E-2</v>
      </c>
      <c r="E102" s="17">
        <v>0.24370228482956</v>
      </c>
      <c r="H102" s="120"/>
      <c r="I102" s="17">
        <v>-1.434484908580218</v>
      </c>
      <c r="J102" s="17">
        <v>-0.18412821749730077</v>
      </c>
      <c r="K102" s="17">
        <v>-1.7079456760419449</v>
      </c>
      <c r="L102" s="17">
        <v>-0.61314039907043216</v>
      </c>
    </row>
    <row r="104" spans="1:12" x14ac:dyDescent="0.25">
      <c r="A104" s="43"/>
      <c r="B104" s="121"/>
      <c r="C104" s="121"/>
      <c r="D104" s="121"/>
      <c r="E104" s="121"/>
    </row>
    <row r="105" spans="1:12" x14ac:dyDescent="0.25">
      <c r="A105" s="30"/>
      <c r="B105" s="30"/>
      <c r="C105" s="30"/>
      <c r="D105" s="30"/>
      <c r="E105" s="30"/>
    </row>
    <row r="106" spans="1:12" x14ac:dyDescent="0.25">
      <c r="A106" s="122"/>
      <c r="C106" s="2"/>
      <c r="D106" s="2"/>
      <c r="E106" s="2"/>
    </row>
    <row r="107" spans="1:12" x14ac:dyDescent="0.25">
      <c r="A107" s="122"/>
      <c r="D107" s="2"/>
      <c r="E107" s="2"/>
    </row>
    <row r="108" spans="1:12" x14ac:dyDescent="0.25">
      <c r="A108" s="122"/>
      <c r="D108" s="2"/>
      <c r="E108" s="2"/>
    </row>
    <row r="109" spans="1:12" x14ac:dyDescent="0.25">
      <c r="A109" s="122"/>
      <c r="D109" s="2"/>
      <c r="E109" s="2"/>
    </row>
    <row r="110" spans="1:12" x14ac:dyDescent="0.25">
      <c r="A110" s="122"/>
      <c r="D110" s="2"/>
      <c r="E110" s="2"/>
    </row>
    <row r="111" spans="1:12" x14ac:dyDescent="0.25">
      <c r="A111" s="122"/>
      <c r="D111" s="2"/>
      <c r="E111" s="2"/>
    </row>
    <row r="112" spans="1:12" x14ac:dyDescent="0.25">
      <c r="A112" s="122"/>
      <c r="D112" s="2"/>
      <c r="E112" s="2"/>
    </row>
    <row r="113" spans="1:5" x14ac:dyDescent="0.25">
      <c r="A113" s="122"/>
      <c r="D113" s="2"/>
      <c r="E113" s="2"/>
    </row>
    <row r="114" spans="1:5" x14ac:dyDescent="0.25">
      <c r="A114" s="122"/>
      <c r="D114" s="2"/>
      <c r="E114" s="2"/>
    </row>
    <row r="115" spans="1:5" x14ac:dyDescent="0.25">
      <c r="A115" s="122"/>
      <c r="D115" s="2"/>
      <c r="E115" s="2"/>
    </row>
    <row r="116" spans="1:5" x14ac:dyDescent="0.25">
      <c r="A116" s="122"/>
      <c r="D116" s="2"/>
      <c r="E116" s="2"/>
    </row>
    <row r="117" spans="1:5" x14ac:dyDescent="0.25">
      <c r="A117" s="122"/>
      <c r="D117" s="2"/>
      <c r="E117" s="2"/>
    </row>
    <row r="118" spans="1:5" x14ac:dyDescent="0.25">
      <c r="A118" s="122"/>
      <c r="D118" s="2"/>
      <c r="E118" s="2"/>
    </row>
    <row r="119" spans="1:5" x14ac:dyDescent="0.25">
      <c r="A119" s="122"/>
      <c r="D119" s="2"/>
      <c r="E119" s="2"/>
    </row>
    <row r="120" spans="1:5" x14ac:dyDescent="0.25">
      <c r="A120" s="122"/>
      <c r="D120" s="2"/>
      <c r="E120" s="2"/>
    </row>
    <row r="121" spans="1:5" x14ac:dyDescent="0.25">
      <c r="A121" s="122"/>
      <c r="D121" s="2"/>
      <c r="E121" s="2"/>
    </row>
    <row r="122" spans="1:5" x14ac:dyDescent="0.25">
      <c r="A122" s="122"/>
      <c r="D122" s="2"/>
      <c r="E122" s="2"/>
    </row>
    <row r="123" spans="1:5" x14ac:dyDescent="0.25">
      <c r="A123" s="122"/>
      <c r="D123" s="2"/>
      <c r="E123" s="2"/>
    </row>
    <row r="124" spans="1:5" x14ac:dyDescent="0.25">
      <c r="A124" s="122"/>
      <c r="D124" s="2"/>
      <c r="E124" s="2"/>
    </row>
    <row r="125" spans="1:5" x14ac:dyDescent="0.25">
      <c r="A125" s="122"/>
      <c r="D125" s="2"/>
      <c r="E125" s="2"/>
    </row>
    <row r="126" spans="1:5" x14ac:dyDescent="0.25">
      <c r="A126" s="122"/>
      <c r="D126" s="2"/>
      <c r="E126" s="2"/>
    </row>
    <row r="127" spans="1:5" x14ac:dyDescent="0.25">
      <c r="A127" s="122"/>
      <c r="D127" s="2"/>
      <c r="E127" s="2"/>
    </row>
    <row r="128" spans="1:5" x14ac:dyDescent="0.25">
      <c r="A128" s="122"/>
      <c r="D128" s="2"/>
      <c r="E128" s="2"/>
    </row>
    <row r="129" spans="1:5" x14ac:dyDescent="0.25">
      <c r="A129" s="122"/>
      <c r="D129" s="2"/>
      <c r="E129" s="2"/>
    </row>
    <row r="130" spans="1:5" x14ac:dyDescent="0.25">
      <c r="A130" s="122"/>
      <c r="D130" s="2"/>
      <c r="E130" s="2"/>
    </row>
    <row r="131" spans="1:5" x14ac:dyDescent="0.25">
      <c r="A131" s="122"/>
      <c r="D131" s="2"/>
      <c r="E131" s="2"/>
    </row>
    <row r="132" spans="1:5" x14ac:dyDescent="0.25">
      <c r="A132" s="122"/>
      <c r="D132" s="2"/>
      <c r="E132" s="2"/>
    </row>
    <row r="133" spans="1:5" x14ac:dyDescent="0.25">
      <c r="A133" s="122"/>
      <c r="D133" s="2"/>
      <c r="E133" s="2"/>
    </row>
    <row r="134" spans="1:5" x14ac:dyDescent="0.25">
      <c r="A134" s="122"/>
      <c r="D134" s="2"/>
      <c r="E134" s="2"/>
    </row>
    <row r="135" spans="1:5" x14ac:dyDescent="0.25">
      <c r="A135" s="122"/>
      <c r="D135" s="2"/>
      <c r="E135" s="2"/>
    </row>
    <row r="136" spans="1:5" x14ac:dyDescent="0.25">
      <c r="A136" s="122"/>
      <c r="D136" s="2"/>
      <c r="E136" s="2"/>
    </row>
    <row r="137" spans="1:5" x14ac:dyDescent="0.25">
      <c r="A137" s="122"/>
      <c r="D137" s="2"/>
      <c r="E137" s="2"/>
    </row>
    <row r="138" spans="1:5" x14ac:dyDescent="0.25">
      <c r="A138" s="122"/>
      <c r="D138" s="2"/>
      <c r="E138" s="2"/>
    </row>
    <row r="139" spans="1:5" x14ac:dyDescent="0.25">
      <c r="A139" s="122"/>
      <c r="D139" s="2"/>
      <c r="E139" s="2"/>
    </row>
    <row r="140" spans="1:5" x14ac:dyDescent="0.25">
      <c r="A140" s="122"/>
      <c r="D140" s="2"/>
      <c r="E140" s="2"/>
    </row>
    <row r="141" spans="1:5" x14ac:dyDescent="0.25">
      <c r="A141" s="122"/>
      <c r="D141" s="2"/>
      <c r="E141" s="2"/>
    </row>
    <row r="142" spans="1:5" x14ac:dyDescent="0.25">
      <c r="A142" s="122"/>
      <c r="D142" s="2"/>
      <c r="E142" s="2"/>
    </row>
    <row r="143" spans="1:5" x14ac:dyDescent="0.25">
      <c r="A143" s="122"/>
      <c r="D143" s="2"/>
      <c r="E143" s="2"/>
    </row>
    <row r="144" spans="1:5" x14ac:dyDescent="0.25">
      <c r="A144" s="122"/>
      <c r="D144" s="2"/>
      <c r="E144" s="2"/>
    </row>
    <row r="145" spans="1:5" x14ac:dyDescent="0.25">
      <c r="A145" s="122"/>
      <c r="D145" s="2"/>
      <c r="E145" s="2"/>
    </row>
    <row r="146" spans="1:5" x14ac:dyDescent="0.25">
      <c r="A146" s="122"/>
      <c r="D146" s="2"/>
      <c r="E146" s="2"/>
    </row>
    <row r="147" spans="1:5" x14ac:dyDescent="0.25">
      <c r="A147" s="122"/>
      <c r="D147" s="2"/>
      <c r="E147" s="2"/>
    </row>
    <row r="148" spans="1:5" x14ac:dyDescent="0.25">
      <c r="A148" s="122"/>
      <c r="D148" s="2"/>
      <c r="E148" s="2"/>
    </row>
    <row r="149" spans="1:5" x14ac:dyDescent="0.25">
      <c r="A149" s="122"/>
      <c r="D149" s="2"/>
      <c r="E149" s="2"/>
    </row>
    <row r="150" spans="1:5" x14ac:dyDescent="0.25">
      <c r="A150" s="122"/>
      <c r="D150" s="2"/>
      <c r="E150" s="2"/>
    </row>
    <row r="151" spans="1:5" x14ac:dyDescent="0.25">
      <c r="A151" s="122"/>
      <c r="D151" s="2"/>
      <c r="E151" s="2"/>
    </row>
    <row r="152" spans="1:5" x14ac:dyDescent="0.25">
      <c r="A152" s="122"/>
      <c r="D152" s="2"/>
      <c r="E152" s="2"/>
    </row>
    <row r="153" spans="1:5" x14ac:dyDescent="0.25">
      <c r="A153" s="122"/>
      <c r="D153" s="2"/>
      <c r="E153" s="2"/>
    </row>
    <row r="154" spans="1:5" x14ac:dyDescent="0.25">
      <c r="A154" s="122"/>
      <c r="D154" s="2"/>
      <c r="E154" s="2"/>
    </row>
    <row r="155" spans="1:5" x14ac:dyDescent="0.25">
      <c r="A155" s="122"/>
      <c r="D155" s="2"/>
      <c r="E155" s="2"/>
    </row>
    <row r="156" spans="1:5" x14ac:dyDescent="0.25">
      <c r="A156" s="122"/>
      <c r="D156" s="2"/>
      <c r="E156" s="2"/>
    </row>
    <row r="157" spans="1:5" x14ac:dyDescent="0.25">
      <c r="A157" s="122"/>
      <c r="C157" s="2"/>
      <c r="D157" s="2"/>
      <c r="E157" s="2"/>
    </row>
    <row r="158" spans="1:5" x14ac:dyDescent="0.25">
      <c r="A158" s="122"/>
      <c r="C158" s="2"/>
      <c r="D158" s="2"/>
      <c r="E158" s="2"/>
    </row>
    <row r="159" spans="1:5" x14ac:dyDescent="0.25">
      <c r="A159" s="122"/>
      <c r="C159" s="2"/>
      <c r="D159" s="2"/>
      <c r="E159" s="2"/>
    </row>
    <row r="160" spans="1:5" x14ac:dyDescent="0.25">
      <c r="A160" s="122"/>
      <c r="C160" s="2"/>
      <c r="D160" s="2"/>
      <c r="E160" s="2"/>
    </row>
    <row r="161" spans="1:5" x14ac:dyDescent="0.25">
      <c r="A161" s="122"/>
      <c r="C161" s="2"/>
      <c r="D161" s="2"/>
      <c r="E161" s="2"/>
    </row>
    <row r="162" spans="1:5" x14ac:dyDescent="0.25">
      <c r="A162" s="122"/>
      <c r="C162" s="2"/>
      <c r="D162" s="2"/>
      <c r="E162" s="2"/>
    </row>
    <row r="163" spans="1:5" x14ac:dyDescent="0.25">
      <c r="A163" s="122"/>
      <c r="C163" s="2"/>
      <c r="D163" s="2"/>
      <c r="E163" s="2"/>
    </row>
    <row r="164" spans="1:5" x14ac:dyDescent="0.25">
      <c r="A164" s="122"/>
      <c r="C164" s="2"/>
      <c r="D164" s="2"/>
      <c r="E164" s="2"/>
    </row>
    <row r="165" spans="1:5" x14ac:dyDescent="0.25">
      <c r="A165" s="122"/>
      <c r="C165" s="2"/>
      <c r="D165" s="2"/>
      <c r="E165" s="2"/>
    </row>
    <row r="166" spans="1:5" x14ac:dyDescent="0.25">
      <c r="A166" s="122"/>
      <c r="C166" s="2"/>
      <c r="D166" s="2"/>
      <c r="E166" s="2"/>
    </row>
    <row r="167" spans="1:5" x14ac:dyDescent="0.25">
      <c r="A167" s="122"/>
      <c r="C167" s="2"/>
      <c r="D167" s="2"/>
      <c r="E167" s="2"/>
    </row>
    <row r="168" spans="1:5" x14ac:dyDescent="0.25">
      <c r="A168" s="122"/>
      <c r="C168" s="2"/>
      <c r="D168" s="2"/>
      <c r="E168" s="2"/>
    </row>
    <row r="169" spans="1:5" x14ac:dyDescent="0.25">
      <c r="A169" s="122"/>
      <c r="C169" s="2"/>
      <c r="D169" s="2"/>
      <c r="E169" s="2"/>
    </row>
    <row r="170" spans="1:5" x14ac:dyDescent="0.25">
      <c r="A170" s="122"/>
      <c r="C170" s="2"/>
      <c r="D170" s="2"/>
      <c r="E170" s="2"/>
    </row>
    <row r="171" spans="1:5" x14ac:dyDescent="0.25">
      <c r="A171" s="122"/>
      <c r="C171" s="2"/>
      <c r="D171" s="2"/>
      <c r="E171" s="2"/>
    </row>
    <row r="172" spans="1:5" x14ac:dyDescent="0.25">
      <c r="A172" s="122"/>
      <c r="C172" s="2"/>
      <c r="D172" s="2"/>
      <c r="E172" s="2"/>
    </row>
    <row r="173" spans="1:5" x14ac:dyDescent="0.25">
      <c r="A173" s="122"/>
      <c r="C173" s="2"/>
      <c r="D173" s="2"/>
      <c r="E173" s="2"/>
    </row>
    <row r="174" spans="1:5" x14ac:dyDescent="0.25">
      <c r="A174" s="122"/>
      <c r="C174" s="2"/>
      <c r="D174" s="2"/>
      <c r="E174" s="2"/>
    </row>
    <row r="175" spans="1:5" x14ac:dyDescent="0.25">
      <c r="A175" s="122"/>
      <c r="C175" s="2"/>
      <c r="D175" s="2"/>
      <c r="E175" s="2"/>
    </row>
    <row r="176" spans="1:5" x14ac:dyDescent="0.25">
      <c r="A176" s="122"/>
      <c r="C176" s="2"/>
      <c r="D176" s="2"/>
      <c r="E176" s="2"/>
    </row>
    <row r="177" spans="1:5" x14ac:dyDescent="0.25">
      <c r="A177" s="122"/>
      <c r="C177" s="2"/>
      <c r="D177" s="2"/>
      <c r="E177" s="2"/>
    </row>
    <row r="178" spans="1:5" x14ac:dyDescent="0.25">
      <c r="A178" s="122"/>
      <c r="C178" s="2"/>
      <c r="D178" s="2"/>
      <c r="E178" s="2"/>
    </row>
    <row r="179" spans="1:5" x14ac:dyDescent="0.25">
      <c r="A179" s="122"/>
      <c r="C179" s="2"/>
      <c r="D179" s="2"/>
      <c r="E179" s="2"/>
    </row>
    <row r="180" spans="1:5" x14ac:dyDescent="0.25">
      <c r="A180" s="122"/>
      <c r="C180" s="2"/>
      <c r="D180" s="2"/>
      <c r="E180" s="2"/>
    </row>
    <row r="181" spans="1:5" x14ac:dyDescent="0.25">
      <c r="A181" s="122"/>
      <c r="C181" s="2"/>
      <c r="D181" s="2"/>
      <c r="E181" s="2"/>
    </row>
    <row r="182" spans="1:5" x14ac:dyDescent="0.25">
      <c r="A182" s="122"/>
      <c r="C182" s="2"/>
      <c r="D182" s="2"/>
      <c r="E182" s="2"/>
    </row>
    <row r="183" spans="1:5" x14ac:dyDescent="0.25">
      <c r="A183" s="122"/>
      <c r="C183" s="2"/>
      <c r="D183" s="2"/>
      <c r="E183" s="2"/>
    </row>
    <row r="184" spans="1:5" x14ac:dyDescent="0.25">
      <c r="A184" s="122"/>
      <c r="C184" s="2"/>
      <c r="D184" s="2"/>
      <c r="E184" s="2"/>
    </row>
    <row r="185" spans="1:5" x14ac:dyDescent="0.25">
      <c r="A185" s="122"/>
      <c r="C185" s="2"/>
      <c r="D185" s="2"/>
      <c r="E185" s="2"/>
    </row>
    <row r="186" spans="1:5" x14ac:dyDescent="0.25">
      <c r="A186" s="122"/>
      <c r="C186" s="2"/>
      <c r="D186" s="2"/>
      <c r="E186" s="2"/>
    </row>
    <row r="187" spans="1:5" x14ac:dyDescent="0.25">
      <c r="A187" s="122"/>
      <c r="C187" s="2"/>
      <c r="D187" s="2"/>
      <c r="E187" s="2"/>
    </row>
    <row r="188" spans="1:5" x14ac:dyDescent="0.25">
      <c r="A188" s="122"/>
      <c r="C188" s="2"/>
      <c r="D188" s="2"/>
      <c r="E188" s="2"/>
    </row>
    <row r="189" spans="1:5" x14ac:dyDescent="0.25">
      <c r="A189" s="122"/>
      <c r="C189" s="2"/>
      <c r="D189" s="2"/>
      <c r="E189" s="2"/>
    </row>
    <row r="190" spans="1:5" x14ac:dyDescent="0.25">
      <c r="A190" s="122"/>
      <c r="C190" s="2"/>
      <c r="D190" s="2"/>
      <c r="E190" s="2"/>
    </row>
    <row r="191" spans="1:5" x14ac:dyDescent="0.25">
      <c r="A191" s="122"/>
      <c r="C191" s="2"/>
      <c r="D191" s="2"/>
      <c r="E191" s="2"/>
    </row>
    <row r="192" spans="1:5" x14ac:dyDescent="0.25">
      <c r="A192" s="122"/>
      <c r="C192" s="2"/>
      <c r="D192" s="2"/>
      <c r="E192" s="2"/>
    </row>
    <row r="193" spans="1:5" x14ac:dyDescent="0.25">
      <c r="A193" s="122"/>
      <c r="C193" s="2"/>
      <c r="D193" s="2"/>
      <c r="E193" s="2"/>
    </row>
    <row r="194" spans="1:5" x14ac:dyDescent="0.25">
      <c r="A194" s="122"/>
      <c r="C194" s="2"/>
      <c r="D194" s="2"/>
      <c r="E194" s="2"/>
    </row>
    <row r="195" spans="1:5" x14ac:dyDescent="0.25">
      <c r="A195" s="122"/>
      <c r="C195" s="2"/>
      <c r="D195" s="2"/>
      <c r="E195" s="2"/>
    </row>
    <row r="196" spans="1:5" x14ac:dyDescent="0.25">
      <c r="A196" s="122"/>
      <c r="C196" s="2"/>
      <c r="D196" s="2"/>
      <c r="E196" s="2"/>
    </row>
    <row r="197" spans="1:5" x14ac:dyDescent="0.25">
      <c r="A197" s="122"/>
      <c r="C197" s="2"/>
      <c r="D197" s="2"/>
      <c r="E197" s="2"/>
    </row>
    <row r="198" spans="1:5" x14ac:dyDescent="0.25">
      <c r="A198" s="122"/>
      <c r="C198" s="2"/>
      <c r="D198" s="2"/>
      <c r="E198" s="2"/>
    </row>
    <row r="199" spans="1:5" x14ac:dyDescent="0.25">
      <c r="A199" s="122"/>
      <c r="C199" s="2"/>
      <c r="D199" s="2"/>
      <c r="E199" s="2"/>
    </row>
    <row r="200" spans="1:5" x14ac:dyDescent="0.25">
      <c r="A200" s="122"/>
      <c r="C200" s="2"/>
      <c r="D200" s="2"/>
      <c r="E200" s="2"/>
    </row>
    <row r="201" spans="1:5" x14ac:dyDescent="0.25">
      <c r="A201" s="122"/>
      <c r="C201" s="2"/>
      <c r="D201" s="2"/>
      <c r="E201" s="2"/>
    </row>
    <row r="202" spans="1:5" x14ac:dyDescent="0.25">
      <c r="A202" s="122"/>
      <c r="C202" s="2"/>
      <c r="D202" s="2"/>
      <c r="E202" s="2"/>
    </row>
    <row r="203" spans="1:5" x14ac:dyDescent="0.25">
      <c r="A203" s="122"/>
      <c r="C203" s="2"/>
      <c r="D203" s="2"/>
      <c r="E203" s="2"/>
    </row>
    <row r="204" spans="1:5" x14ac:dyDescent="0.25">
      <c r="A204" s="122"/>
      <c r="C204" s="2"/>
      <c r="D204" s="2"/>
      <c r="E204" s="2"/>
    </row>
    <row r="205" spans="1:5" x14ac:dyDescent="0.25">
      <c r="A205" s="122"/>
      <c r="C205" s="2"/>
      <c r="D205" s="2"/>
      <c r="E205" s="2"/>
    </row>
  </sheetData>
  <mergeCells count="12">
    <mergeCell ref="B104:C104"/>
    <mergeCell ref="D104:E104"/>
    <mergeCell ref="A106:A155"/>
    <mergeCell ref="A156:A205"/>
    <mergeCell ref="A3:A52"/>
    <mergeCell ref="A53:A102"/>
    <mergeCell ref="I1:J1"/>
    <mergeCell ref="K1:L1"/>
    <mergeCell ref="H3:H52"/>
    <mergeCell ref="H53:H10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2kr Factorial</vt:lpstr>
      <vt:lpstr>Results</vt:lpstr>
      <vt:lpstr>Response VIP</vt:lpstr>
      <vt:lpstr>Response Normal</vt:lpstr>
      <vt:lpstr>Waiting VIP</vt:lpstr>
      <vt:lpstr>Waiting Normal</vt:lpstr>
      <vt:lpstr>Occupancy VIP</vt:lpstr>
      <vt:lpstr>Occupancy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Casu</dc:creator>
  <cp:lastModifiedBy>Diego</cp:lastModifiedBy>
  <dcterms:created xsi:type="dcterms:W3CDTF">2015-06-05T18:19:34Z</dcterms:created>
  <dcterms:modified xsi:type="dcterms:W3CDTF">2020-05-23T15:30:35Z</dcterms:modified>
</cp:coreProperties>
</file>