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95" windowWidth="13395" windowHeight="6915" tabRatio="627" firstSheet="14" activeTab="25"/>
  </bookViews>
  <sheets>
    <sheet name="roof" sheetId="4" r:id="rId1"/>
    <sheet name="walls" sheetId="1" r:id="rId2"/>
    <sheet name="unfinished walls" sheetId="9" r:id="rId3"/>
    <sheet name="glazing" sheetId="2" r:id="rId4"/>
    <sheet name="lighting" sheetId="3" r:id="rId5"/>
    <sheet name="gas heating" sheetId="5" r:id="rId6"/>
    <sheet name="elec heating" sheetId="8" r:id="rId7"/>
    <sheet name="vent" sheetId="6" r:id="rId8"/>
    <sheet name="cooling" sheetId="7" r:id="rId9"/>
    <sheet name="clgtower" sheetId="10" r:id="rId10"/>
    <sheet name="elec dhw" sheetId="11" r:id="rId11"/>
    <sheet name="gas dhw" sheetId="12" r:id="rId12"/>
    <sheet name="fans" sheetId="13" r:id="rId13"/>
    <sheet name="lightrule" sheetId="14" r:id="rId14"/>
    <sheet name="school" sheetId="16" r:id="rId15"/>
    <sheet name="litrule" sheetId="15" r:id="rId16"/>
    <sheet name="boilers" sheetId="17" r:id="rId17"/>
    <sheet name="chillers" sheetId="18" r:id="rId18"/>
    <sheet name="towers" sheetId="19" r:id="rId19"/>
    <sheet name="furnaces" sheetId="20" r:id="rId20"/>
    <sheet name="bldg" sheetId="21" r:id="rId21"/>
    <sheet name="AHU" sheetId="22" r:id="rId22"/>
    <sheet name="pumps" sheetId="23" r:id="rId23"/>
    <sheet name="RSI" sheetId="24" r:id="rId24"/>
    <sheet name="Index" sheetId="25" r:id="rId25"/>
    <sheet name="env demo" sheetId="26" r:id="rId26"/>
    <sheet name="glass" sheetId="27" r:id="rId27"/>
  </sheets>
  <calcPr calcId="145621"/>
</workbook>
</file>

<file path=xl/calcChain.xml><?xml version="1.0" encoding="utf-8"?>
<calcChain xmlns="http://schemas.openxmlformats.org/spreadsheetml/2006/main">
  <c r="G193" i="26" l="1"/>
  <c r="G192" i="26"/>
  <c r="G191" i="26"/>
  <c r="G190" i="26"/>
  <c r="G189" i="26"/>
  <c r="G188" i="26"/>
  <c r="G187" i="26"/>
  <c r="G186" i="26"/>
  <c r="G185" i="26"/>
  <c r="G184" i="26"/>
  <c r="G183" i="26"/>
  <c r="G182" i="26"/>
  <c r="G181" i="26"/>
  <c r="G180" i="26"/>
  <c r="G179" i="26"/>
  <c r="G178" i="26"/>
  <c r="G177" i="26"/>
  <c r="G176" i="26"/>
  <c r="G175" i="26"/>
  <c r="G174" i="26"/>
  <c r="G173" i="26"/>
  <c r="G172" i="26"/>
  <c r="G171" i="26"/>
  <c r="G170" i="26"/>
  <c r="G169" i="26"/>
  <c r="G168" i="26"/>
  <c r="G167" i="26"/>
  <c r="G166" i="26"/>
  <c r="G165" i="26"/>
  <c r="G164" i="26"/>
  <c r="G163" i="26"/>
  <c r="G162" i="26"/>
  <c r="G161" i="26"/>
  <c r="G160" i="26"/>
  <c r="G159" i="26"/>
  <c r="G158" i="26"/>
  <c r="G157" i="26"/>
  <c r="G156" i="26"/>
  <c r="G155" i="26"/>
  <c r="G154" i="26"/>
  <c r="G153" i="26"/>
  <c r="G152" i="26"/>
  <c r="G151" i="26"/>
  <c r="G150" i="26"/>
  <c r="G149" i="26"/>
  <c r="G148" i="26"/>
  <c r="G147" i="26"/>
  <c r="G146" i="26"/>
  <c r="L192" i="26"/>
  <c r="M191" i="26"/>
  <c r="L188" i="26"/>
  <c r="L186" i="26"/>
  <c r="M185" i="26"/>
  <c r="L185" i="26"/>
  <c r="M184" i="26"/>
  <c r="L184" i="26"/>
  <c r="L182" i="26"/>
  <c r="L180" i="26"/>
  <c r="M179" i="26"/>
  <c r="L176" i="26"/>
  <c r="L174" i="26"/>
  <c r="M173" i="26"/>
  <c r="L173" i="26"/>
  <c r="M172" i="26"/>
  <c r="L172" i="26"/>
  <c r="L170" i="26"/>
  <c r="L168" i="26"/>
  <c r="M167" i="26"/>
  <c r="L164" i="26"/>
  <c r="L156" i="26"/>
  <c r="M155" i="26"/>
  <c r="L155" i="26"/>
  <c r="M154" i="26"/>
  <c r="L152" i="26"/>
  <c r="L158" i="26" s="1"/>
  <c r="K193" i="26"/>
  <c r="J193" i="26"/>
  <c r="J192" i="26"/>
  <c r="K192" i="26" s="1"/>
  <c r="J191" i="26"/>
  <c r="K191" i="26" s="1"/>
  <c r="J190" i="26"/>
  <c r="K190" i="26" s="1"/>
  <c r="J189" i="26"/>
  <c r="K189" i="26" s="1"/>
  <c r="J188" i="26"/>
  <c r="K188" i="26" s="1"/>
  <c r="J187" i="26"/>
  <c r="K187" i="26" s="1"/>
  <c r="J186" i="26"/>
  <c r="K186" i="26" s="1"/>
  <c r="J185" i="26"/>
  <c r="K185" i="26" s="1"/>
  <c r="J184" i="26"/>
  <c r="K184" i="26" s="1"/>
  <c r="J183" i="26"/>
  <c r="K183" i="26" s="1"/>
  <c r="J182" i="26"/>
  <c r="K182" i="26" s="1"/>
  <c r="J181" i="26"/>
  <c r="K181" i="26" s="1"/>
  <c r="J180" i="26"/>
  <c r="K180" i="26" s="1"/>
  <c r="J179" i="26"/>
  <c r="K179" i="26" s="1"/>
  <c r="J178" i="26"/>
  <c r="K178" i="26" s="1"/>
  <c r="J177" i="26"/>
  <c r="K177" i="26" s="1"/>
  <c r="J176" i="26"/>
  <c r="K176" i="26" s="1"/>
  <c r="J175" i="26"/>
  <c r="K175" i="26" s="1"/>
  <c r="J174" i="26"/>
  <c r="K174" i="26" s="1"/>
  <c r="J173" i="26"/>
  <c r="K173" i="26" s="1"/>
  <c r="J172" i="26"/>
  <c r="K172" i="26" s="1"/>
  <c r="J171" i="26"/>
  <c r="K171" i="26" s="1"/>
  <c r="J170" i="26"/>
  <c r="K170" i="26" s="1"/>
  <c r="J169" i="26"/>
  <c r="K169" i="26" s="1"/>
  <c r="K168" i="26"/>
  <c r="J168" i="26"/>
  <c r="J167" i="26"/>
  <c r="K167" i="26" s="1"/>
  <c r="J166" i="26"/>
  <c r="K166" i="26" s="1"/>
  <c r="J165" i="26"/>
  <c r="K165" i="26" s="1"/>
  <c r="J164" i="26"/>
  <c r="K164" i="26" s="1"/>
  <c r="J163" i="26"/>
  <c r="K163" i="26" s="1"/>
  <c r="K162" i="26"/>
  <c r="J162" i="26"/>
  <c r="J161" i="26"/>
  <c r="K161" i="26" s="1"/>
  <c r="J160" i="26"/>
  <c r="K160" i="26" s="1"/>
  <c r="J159" i="26"/>
  <c r="K159" i="26" s="1"/>
  <c r="J158" i="26"/>
  <c r="K158" i="26" s="1"/>
  <c r="J157" i="26"/>
  <c r="K157" i="26" s="1"/>
  <c r="J156" i="26"/>
  <c r="K156" i="26" s="1"/>
  <c r="J155" i="26"/>
  <c r="K155" i="26" s="1"/>
  <c r="J154" i="26"/>
  <c r="J153" i="26"/>
  <c r="J152" i="26"/>
  <c r="K152" i="26"/>
  <c r="J151" i="26"/>
  <c r="K151" i="26" s="1"/>
  <c r="J150" i="26"/>
  <c r="K150" i="26" s="1"/>
  <c r="J149" i="26"/>
  <c r="K149" i="26" s="1"/>
  <c r="J148" i="26"/>
  <c r="K148" i="26" s="1"/>
  <c r="J147" i="26"/>
  <c r="K147" i="26" s="1"/>
  <c r="J146" i="26"/>
  <c r="K154" i="26"/>
  <c r="K153" i="26"/>
  <c r="M151" i="26"/>
  <c r="M187" i="26" s="1"/>
  <c r="L151" i="26"/>
  <c r="L187" i="26" s="1"/>
  <c r="M150" i="26"/>
  <c r="M162" i="26" s="1"/>
  <c r="L150" i="26"/>
  <c r="L162" i="26" s="1"/>
  <c r="M149" i="26"/>
  <c r="M161" i="26" s="1"/>
  <c r="L149" i="26"/>
  <c r="L191" i="26" s="1"/>
  <c r="M148" i="26"/>
  <c r="M190" i="26" s="1"/>
  <c r="L148" i="26"/>
  <c r="L154" i="26" s="1"/>
  <c r="M147" i="26"/>
  <c r="M183" i="26" s="1"/>
  <c r="L147" i="26"/>
  <c r="L183" i="26" s="1"/>
  <c r="M146" i="26"/>
  <c r="M182" i="26" s="1"/>
  <c r="L146" i="26"/>
  <c r="D8" i="27"/>
  <c r="D7" i="27"/>
  <c r="D6" i="27"/>
  <c r="D5" i="27"/>
  <c r="D4" i="27"/>
  <c r="D3" i="27"/>
  <c r="H36" i="2"/>
  <c r="H25" i="2"/>
  <c r="H21" i="2"/>
  <c r="H9" i="2"/>
  <c r="H17" i="2"/>
  <c r="H13" i="2"/>
  <c r="H5" i="2"/>
  <c r="L159" i="26" l="1"/>
  <c r="L163" i="26"/>
  <c r="M159" i="26"/>
  <c r="M163" i="26"/>
  <c r="M164" i="26"/>
  <c r="M168" i="26"/>
  <c r="M176" i="26"/>
  <c r="M180" i="26"/>
  <c r="M188" i="26"/>
  <c r="M192" i="26"/>
  <c r="L160" i="26"/>
  <c r="L165" i="26"/>
  <c r="L169" i="26"/>
  <c r="L177" i="26"/>
  <c r="L181" i="26"/>
  <c r="L189" i="26"/>
  <c r="L193" i="26"/>
  <c r="M160" i="26"/>
  <c r="M152" i="26"/>
  <c r="M158" i="26" s="1"/>
  <c r="M156" i="26"/>
  <c r="M165" i="26"/>
  <c r="M169" i="26"/>
  <c r="M177" i="26"/>
  <c r="M181" i="26"/>
  <c r="M189" i="26"/>
  <c r="M193" i="26"/>
  <c r="L161" i="26"/>
  <c r="L153" i="26"/>
  <c r="L157" i="26"/>
  <c r="L166" i="26"/>
  <c r="L178" i="26"/>
  <c r="L190" i="26"/>
  <c r="M153" i="26"/>
  <c r="M157" i="26"/>
  <c r="M166" i="26"/>
  <c r="M170" i="26"/>
  <c r="M174" i="26"/>
  <c r="M178" i="26"/>
  <c r="M186" i="26"/>
  <c r="L167" i="26"/>
  <c r="L171" i="26"/>
  <c r="L175" i="26"/>
  <c r="L179" i="26"/>
  <c r="M171" i="26"/>
  <c r="M175" i="26"/>
  <c r="K146" i="26"/>
  <c r="M144" i="26"/>
  <c r="L144" i="26"/>
  <c r="M143" i="26"/>
  <c r="L141" i="26"/>
  <c r="M140" i="26"/>
  <c r="L140" i="26"/>
  <c r="J145" i="26"/>
  <c r="K145" i="26" s="1"/>
  <c r="I145" i="26"/>
  <c r="J144" i="26"/>
  <c r="K144" i="26" s="1"/>
  <c r="I144" i="26"/>
  <c r="I143" i="26"/>
  <c r="J143" i="26" s="1"/>
  <c r="K143" i="26" s="1"/>
  <c r="I142" i="26"/>
  <c r="J142" i="26" s="1"/>
  <c r="K142" i="26" s="1"/>
  <c r="I141" i="26"/>
  <c r="J141" i="26" s="1"/>
  <c r="K141" i="26" s="1"/>
  <c r="I140" i="26"/>
  <c r="J140" i="26" s="1"/>
  <c r="K140" i="26" s="1"/>
  <c r="M139" i="26"/>
  <c r="J139" i="26"/>
  <c r="K139" i="26" s="1"/>
  <c r="I139" i="26"/>
  <c r="I138" i="26"/>
  <c r="J138" i="26" s="1"/>
  <c r="K138" i="26" s="1"/>
  <c r="I137" i="26"/>
  <c r="J137" i="26" s="1"/>
  <c r="K137" i="26" s="1"/>
  <c r="I136" i="26"/>
  <c r="J136" i="26" s="1"/>
  <c r="K136" i="26" s="1"/>
  <c r="I135" i="26"/>
  <c r="J135" i="26" s="1"/>
  <c r="K135" i="26" s="1"/>
  <c r="I134" i="26"/>
  <c r="J134" i="26" s="1"/>
  <c r="K134" i="26" s="1"/>
  <c r="M132" i="26"/>
  <c r="L132" i="26"/>
  <c r="M131" i="26"/>
  <c r="L131" i="26"/>
  <c r="L129" i="26"/>
  <c r="M128" i="26"/>
  <c r="L128" i="26"/>
  <c r="J133" i="26"/>
  <c r="K133" i="26" s="1"/>
  <c r="I133" i="26"/>
  <c r="I132" i="26"/>
  <c r="J132" i="26" s="1"/>
  <c r="K132" i="26" s="1"/>
  <c r="I131" i="26"/>
  <c r="J131" i="26" s="1"/>
  <c r="K131" i="26" s="1"/>
  <c r="K130" i="26"/>
  <c r="J130" i="26"/>
  <c r="I130" i="26"/>
  <c r="I129" i="26"/>
  <c r="J129" i="26" s="1"/>
  <c r="K129" i="26" s="1"/>
  <c r="I128" i="26"/>
  <c r="J128" i="26" s="1"/>
  <c r="K128" i="26" s="1"/>
  <c r="M127" i="26"/>
  <c r="J127" i="26"/>
  <c r="K127" i="26" s="1"/>
  <c r="I127" i="26"/>
  <c r="I126" i="26"/>
  <c r="J126" i="26" s="1"/>
  <c r="K126" i="26" s="1"/>
  <c r="I125" i="26"/>
  <c r="J125" i="26" s="1"/>
  <c r="K125" i="26" s="1"/>
  <c r="I124" i="26"/>
  <c r="J124" i="26" s="1"/>
  <c r="K124" i="26" s="1"/>
  <c r="I123" i="26"/>
  <c r="J123" i="26" s="1"/>
  <c r="K123" i="26" s="1"/>
  <c r="I122" i="26"/>
  <c r="J122" i="26" s="1"/>
  <c r="K122" i="26" s="1"/>
  <c r="M120" i="26"/>
  <c r="L120" i="26"/>
  <c r="M119" i="26"/>
  <c r="L119" i="26"/>
  <c r="L117" i="26"/>
  <c r="M116" i="26"/>
  <c r="L116" i="26"/>
  <c r="I121" i="26"/>
  <c r="J121" i="26" s="1"/>
  <c r="K121" i="26" s="1"/>
  <c r="I120" i="26"/>
  <c r="J120" i="26" s="1"/>
  <c r="K120" i="26" s="1"/>
  <c r="I119" i="26"/>
  <c r="J119" i="26" s="1"/>
  <c r="K119" i="26" s="1"/>
  <c r="J118" i="26"/>
  <c r="K118" i="26" s="1"/>
  <c r="I118" i="26"/>
  <c r="I117" i="26"/>
  <c r="J117" i="26" s="1"/>
  <c r="K117" i="26" s="1"/>
  <c r="I116" i="26"/>
  <c r="J116" i="26" s="1"/>
  <c r="K116" i="26" s="1"/>
  <c r="M114" i="26"/>
  <c r="L111" i="26"/>
  <c r="M110" i="26"/>
  <c r="I115" i="26"/>
  <c r="J115" i="26" s="1"/>
  <c r="K115" i="26" s="1"/>
  <c r="I114" i="26"/>
  <c r="J114" i="26" s="1"/>
  <c r="K114" i="26" s="1"/>
  <c r="J113" i="26"/>
  <c r="K113" i="26" s="1"/>
  <c r="I113" i="26"/>
  <c r="J112" i="26"/>
  <c r="K112" i="26" s="1"/>
  <c r="I112" i="26"/>
  <c r="I111" i="26"/>
  <c r="J111" i="26" s="1"/>
  <c r="K111" i="26" s="1"/>
  <c r="I110" i="26"/>
  <c r="J110" i="26" s="1"/>
  <c r="K110" i="26" s="1"/>
  <c r="M108" i="26"/>
  <c r="L108" i="26"/>
  <c r="M107" i="26"/>
  <c r="L107" i="26"/>
  <c r="M106" i="26"/>
  <c r="M104" i="26"/>
  <c r="L104" i="26"/>
  <c r="I109" i="26"/>
  <c r="J109" i="26" s="1"/>
  <c r="K109" i="26" s="1"/>
  <c r="J108" i="26"/>
  <c r="K108" i="26" s="1"/>
  <c r="I108" i="26"/>
  <c r="I107" i="26"/>
  <c r="J107" i="26" s="1"/>
  <c r="K107" i="26" s="1"/>
  <c r="J106" i="26"/>
  <c r="K106" i="26" s="1"/>
  <c r="I106" i="26"/>
  <c r="I105" i="26"/>
  <c r="J105" i="26" s="1"/>
  <c r="K105" i="26" s="1"/>
  <c r="I104" i="26"/>
  <c r="J104" i="26" s="1"/>
  <c r="K104" i="26" s="1"/>
  <c r="M103" i="26"/>
  <c r="M145" i="26" s="1"/>
  <c r="L103" i="26"/>
  <c r="L139" i="26" s="1"/>
  <c r="I103" i="26"/>
  <c r="J103" i="26" s="1"/>
  <c r="K103" i="26" s="1"/>
  <c r="M102" i="26"/>
  <c r="M138" i="26" s="1"/>
  <c r="L102" i="26"/>
  <c r="L114" i="26" s="1"/>
  <c r="M6" i="26"/>
  <c r="M101" i="26"/>
  <c r="M137" i="26" s="1"/>
  <c r="L101" i="26"/>
  <c r="L143" i="26" s="1"/>
  <c r="M100" i="26"/>
  <c r="M130" i="26" s="1"/>
  <c r="L100" i="26"/>
  <c r="L106" i="26" s="1"/>
  <c r="M99" i="26"/>
  <c r="M111" i="26" s="1"/>
  <c r="L99" i="26"/>
  <c r="L135" i="26" s="1"/>
  <c r="M98" i="26"/>
  <c r="M134" i="26" s="1"/>
  <c r="L98" i="26"/>
  <c r="L110" i="26" s="1"/>
  <c r="I102" i="26"/>
  <c r="J102" i="26" s="1"/>
  <c r="K102" i="26" s="1"/>
  <c r="I101" i="26"/>
  <c r="J101" i="26" s="1"/>
  <c r="K101" i="26" s="1"/>
  <c r="I100" i="26"/>
  <c r="J100" i="26" s="1"/>
  <c r="K100" i="26" s="1"/>
  <c r="I99" i="26"/>
  <c r="J99" i="26" s="1"/>
  <c r="K99" i="26" s="1"/>
  <c r="I98" i="26"/>
  <c r="J98" i="26" s="1"/>
  <c r="K98" i="26" s="1"/>
  <c r="M123" i="26" l="1"/>
  <c r="M135" i="26"/>
  <c r="M115" i="26"/>
  <c r="M124" i="26"/>
  <c r="L137" i="26"/>
  <c r="M112" i="26"/>
  <c r="L105" i="26"/>
  <c r="L109" i="26"/>
  <c r="L113" i="26"/>
  <c r="M117" i="26"/>
  <c r="M121" i="26"/>
  <c r="L122" i="26"/>
  <c r="L126" i="26"/>
  <c r="M129" i="26"/>
  <c r="M133" i="26"/>
  <c r="L134" i="26"/>
  <c r="L138" i="26"/>
  <c r="L142" i="26"/>
  <c r="L124" i="26"/>
  <c r="L112" i="26"/>
  <c r="M125" i="26"/>
  <c r="L133" i="26"/>
  <c r="M141" i="26"/>
  <c r="M105" i="26"/>
  <c r="M109" i="26"/>
  <c r="M113" i="26"/>
  <c r="L118" i="26"/>
  <c r="M122" i="26"/>
  <c r="M126" i="26"/>
  <c r="L130" i="26"/>
  <c r="M142" i="26"/>
  <c r="L115" i="26"/>
  <c r="L136" i="26"/>
  <c r="M136" i="26"/>
  <c r="L125" i="26"/>
  <c r="L145" i="26"/>
  <c r="L121" i="26"/>
  <c r="M118" i="26"/>
  <c r="L123" i="26"/>
  <c r="L127" i="26"/>
  <c r="M97" i="26"/>
  <c r="M96" i="26"/>
  <c r="L94" i="26"/>
  <c r="M93" i="26"/>
  <c r="L91" i="26"/>
  <c r="M90" i="26"/>
  <c r="L90" i="26"/>
  <c r="M89" i="26"/>
  <c r="M86" i="26"/>
  <c r="L86" i="26"/>
  <c r="I97" i="26"/>
  <c r="J97" i="26" s="1"/>
  <c r="K97" i="26" s="1"/>
  <c r="I96" i="26"/>
  <c r="J96" i="26" s="1"/>
  <c r="K96" i="26" s="1"/>
  <c r="I95" i="26"/>
  <c r="J95" i="26" s="1"/>
  <c r="K95" i="26" s="1"/>
  <c r="I94" i="26"/>
  <c r="J94" i="26" s="1"/>
  <c r="K94" i="26" s="1"/>
  <c r="I93" i="26"/>
  <c r="J93" i="26" s="1"/>
  <c r="K93" i="26" s="1"/>
  <c r="J92" i="26"/>
  <c r="K92" i="26" s="1"/>
  <c r="I92" i="26"/>
  <c r="J91" i="26"/>
  <c r="K91" i="26" s="1"/>
  <c r="I91" i="26"/>
  <c r="I90" i="26"/>
  <c r="J90" i="26" s="1"/>
  <c r="K90" i="26" s="1"/>
  <c r="I89" i="26"/>
  <c r="J89" i="26" s="1"/>
  <c r="K89" i="26" s="1"/>
  <c r="I88" i="26"/>
  <c r="J88" i="26" s="1"/>
  <c r="K88" i="26" s="1"/>
  <c r="I87" i="26"/>
  <c r="J87" i="26" s="1"/>
  <c r="K87" i="26" s="1"/>
  <c r="I86" i="26"/>
  <c r="J86" i="26" s="1"/>
  <c r="K86" i="26" s="1"/>
  <c r="M85" i="26"/>
  <c r="L85" i="26"/>
  <c r="M84" i="26"/>
  <c r="M83" i="26"/>
  <c r="L82" i="26"/>
  <c r="M81" i="26"/>
  <c r="L81" i="26"/>
  <c r="M78" i="26"/>
  <c r="L77" i="26"/>
  <c r="M76" i="26"/>
  <c r="M75" i="26"/>
  <c r="L74" i="26"/>
  <c r="J85" i="26"/>
  <c r="K85" i="26" s="1"/>
  <c r="I85" i="26"/>
  <c r="I84" i="26"/>
  <c r="J84" i="26" s="1"/>
  <c r="K84" i="26" s="1"/>
  <c r="I83" i="26"/>
  <c r="J83" i="26" s="1"/>
  <c r="K83" i="26" s="1"/>
  <c r="I82" i="26"/>
  <c r="J82" i="26" s="1"/>
  <c r="K82" i="26" s="1"/>
  <c r="I81" i="26"/>
  <c r="J81" i="26" s="1"/>
  <c r="K81" i="26" s="1"/>
  <c r="I80" i="26"/>
  <c r="J80" i="26" s="1"/>
  <c r="K80" i="26" s="1"/>
  <c r="J79" i="26"/>
  <c r="K79" i="26" s="1"/>
  <c r="I79" i="26"/>
  <c r="I78" i="26"/>
  <c r="J78" i="26" s="1"/>
  <c r="K78" i="26" s="1"/>
  <c r="J77" i="26"/>
  <c r="K77" i="26" s="1"/>
  <c r="I77" i="26"/>
  <c r="I76" i="26"/>
  <c r="J76" i="26" s="1"/>
  <c r="K76" i="26" s="1"/>
  <c r="I75" i="26"/>
  <c r="J75" i="26" s="1"/>
  <c r="K75" i="26" s="1"/>
  <c r="I74" i="26"/>
  <c r="J74" i="26" s="1"/>
  <c r="K74" i="26" s="1"/>
  <c r="M72" i="26"/>
  <c r="L72" i="26"/>
  <c r="M69" i="26"/>
  <c r="L68" i="26"/>
  <c r="L67" i="26"/>
  <c r="M66" i="26"/>
  <c r="M64" i="26"/>
  <c r="L64" i="26"/>
  <c r="K73" i="26"/>
  <c r="K72" i="26"/>
  <c r="K71" i="26"/>
  <c r="K70" i="26"/>
  <c r="K69" i="26"/>
  <c r="K68" i="26"/>
  <c r="K67" i="26"/>
  <c r="K66" i="26"/>
  <c r="K65" i="26"/>
  <c r="K64" i="26"/>
  <c r="K63" i="26"/>
  <c r="J73" i="26"/>
  <c r="J72" i="26"/>
  <c r="J71" i="26"/>
  <c r="J70" i="26"/>
  <c r="J69" i="26"/>
  <c r="J68" i="26"/>
  <c r="J67" i="26"/>
  <c r="J66" i="26"/>
  <c r="J65" i="26"/>
  <c r="J64" i="26"/>
  <c r="J63" i="26"/>
  <c r="I73" i="26"/>
  <c r="I72" i="26"/>
  <c r="I71" i="26"/>
  <c r="I70" i="26"/>
  <c r="I69" i="26"/>
  <c r="I68" i="26"/>
  <c r="I67" i="26"/>
  <c r="I66" i="26"/>
  <c r="I65" i="26"/>
  <c r="I64" i="26"/>
  <c r="I63" i="26"/>
  <c r="K62" i="26"/>
  <c r="I62" i="26"/>
  <c r="J62" i="26" s="1"/>
  <c r="M61" i="26"/>
  <c r="M60" i="26"/>
  <c r="L58" i="26"/>
  <c r="M57" i="26"/>
  <c r="L55" i="26"/>
  <c r="M54" i="26"/>
  <c r="L54" i="26"/>
  <c r="M53" i="26"/>
  <c r="M52" i="26"/>
  <c r="M50" i="26"/>
  <c r="L50" i="26"/>
  <c r="J61" i="26"/>
  <c r="K61" i="26" s="1"/>
  <c r="I61" i="26"/>
  <c r="I60" i="26"/>
  <c r="J60" i="26" s="1"/>
  <c r="K60" i="26" s="1"/>
  <c r="I59" i="26"/>
  <c r="J59" i="26" s="1"/>
  <c r="K59" i="26" s="1"/>
  <c r="I58" i="26"/>
  <c r="J58" i="26" s="1"/>
  <c r="K58" i="26" s="1"/>
  <c r="I57" i="26"/>
  <c r="J57" i="26" s="1"/>
  <c r="K57" i="26" s="1"/>
  <c r="I56" i="26"/>
  <c r="J56" i="26" s="1"/>
  <c r="K56" i="26" s="1"/>
  <c r="I55" i="26"/>
  <c r="J55" i="26" s="1"/>
  <c r="K55" i="26" s="1"/>
  <c r="I54" i="26"/>
  <c r="J54" i="26" s="1"/>
  <c r="K54" i="26" s="1"/>
  <c r="I53" i="26"/>
  <c r="J53" i="26" s="1"/>
  <c r="K53" i="26" s="1"/>
  <c r="I52" i="26"/>
  <c r="J52" i="26" s="1"/>
  <c r="K52" i="26" s="1"/>
  <c r="I51" i="26"/>
  <c r="J51" i="26" s="1"/>
  <c r="K51" i="26" s="1"/>
  <c r="I50" i="26"/>
  <c r="J50" i="26" s="1"/>
  <c r="K50" i="26" s="1"/>
  <c r="M48" i="26"/>
  <c r="L48" i="26"/>
  <c r="L44" i="26"/>
  <c r="L43" i="26"/>
  <c r="M39" i="26"/>
  <c r="M38" i="26"/>
  <c r="I49" i="26"/>
  <c r="J49" i="26" s="1"/>
  <c r="K49" i="26" s="1"/>
  <c r="I48" i="26"/>
  <c r="J48" i="26" s="1"/>
  <c r="K48" i="26" s="1"/>
  <c r="I47" i="26"/>
  <c r="J47" i="26" s="1"/>
  <c r="K47" i="26" s="1"/>
  <c r="I46" i="26"/>
  <c r="J46" i="26" s="1"/>
  <c r="K46" i="26" s="1"/>
  <c r="I45" i="26"/>
  <c r="J45" i="26" s="1"/>
  <c r="K45" i="26" s="1"/>
  <c r="J44" i="26"/>
  <c r="K44" i="26" s="1"/>
  <c r="I44" i="26"/>
  <c r="J43" i="26"/>
  <c r="K43" i="26" s="1"/>
  <c r="I43" i="26"/>
  <c r="I42" i="26"/>
  <c r="J42" i="26" s="1"/>
  <c r="K42" i="26" s="1"/>
  <c r="I41" i="26"/>
  <c r="J41" i="26" s="1"/>
  <c r="K41" i="26" s="1"/>
  <c r="I40" i="26"/>
  <c r="J40" i="26" s="1"/>
  <c r="K40" i="26" s="1"/>
  <c r="I39" i="26"/>
  <c r="J39" i="26" s="1"/>
  <c r="K39" i="26" s="1"/>
  <c r="I38" i="26"/>
  <c r="J38" i="26" s="1"/>
  <c r="K38" i="26" s="1"/>
  <c r="M37" i="26"/>
  <c r="M35" i="26"/>
  <c r="M34" i="26"/>
  <c r="M33" i="26"/>
  <c r="L32" i="26"/>
  <c r="L31" i="26"/>
  <c r="M30" i="26"/>
  <c r="M27" i="26"/>
  <c r="M26" i="26"/>
  <c r="I37" i="26"/>
  <c r="J37" i="26" s="1"/>
  <c r="K37" i="26" s="1"/>
  <c r="J36" i="26"/>
  <c r="K36" i="26" s="1"/>
  <c r="I36" i="26"/>
  <c r="I35" i="26"/>
  <c r="J35" i="26" s="1"/>
  <c r="K35" i="26" s="1"/>
  <c r="I34" i="26"/>
  <c r="J34" i="26" s="1"/>
  <c r="K34" i="26" s="1"/>
  <c r="I33" i="26"/>
  <c r="J33" i="26" s="1"/>
  <c r="K33" i="26" s="1"/>
  <c r="J32" i="26"/>
  <c r="K32" i="26" s="1"/>
  <c r="I32" i="26"/>
  <c r="J31" i="26"/>
  <c r="K31" i="26" s="1"/>
  <c r="I31" i="26"/>
  <c r="I30" i="26"/>
  <c r="J30" i="26" s="1"/>
  <c r="K30" i="26" s="1"/>
  <c r="I29" i="26"/>
  <c r="J29" i="26" s="1"/>
  <c r="K29" i="26" s="1"/>
  <c r="K28" i="26"/>
  <c r="J28" i="26"/>
  <c r="I28" i="26"/>
  <c r="I27" i="26"/>
  <c r="J27" i="26" s="1"/>
  <c r="K27" i="26" s="1"/>
  <c r="I26" i="26"/>
  <c r="J26" i="26" s="1"/>
  <c r="K26" i="26" s="1"/>
  <c r="M24" i="26"/>
  <c r="M23" i="26"/>
  <c r="M47" i="26" s="1"/>
  <c r="L22" i="26"/>
  <c r="L20" i="26"/>
  <c r="L19" i="26"/>
  <c r="M18" i="26"/>
  <c r="M42" i="26" s="1"/>
  <c r="L18" i="26"/>
  <c r="M15" i="26"/>
  <c r="M14" i="26"/>
  <c r="L14" i="26"/>
  <c r="M2" i="26"/>
  <c r="M62" i="26" s="1"/>
  <c r="M3" i="26"/>
  <c r="M63" i="26" s="1"/>
  <c r="M4" i="26"/>
  <c r="M88" i="26" s="1"/>
  <c r="M5" i="26"/>
  <c r="M29" i="26" s="1"/>
  <c r="M7" i="26"/>
  <c r="M67" i="26" s="1"/>
  <c r="M8" i="26"/>
  <c r="M92" i="26" s="1"/>
  <c r="M9" i="26"/>
  <c r="M21" i="26" s="1"/>
  <c r="M45" i="26" s="1"/>
  <c r="M10" i="26"/>
  <c r="M22" i="26" s="1"/>
  <c r="M46" i="26" s="1"/>
  <c r="M11" i="26"/>
  <c r="M71" i="26" s="1"/>
  <c r="M12" i="26"/>
  <c r="M36" i="26" s="1"/>
  <c r="M13" i="26"/>
  <c r="M25" i="26" s="1"/>
  <c r="M49" i="26" s="1"/>
  <c r="L13" i="26"/>
  <c r="L97" i="26" s="1"/>
  <c r="L12" i="26"/>
  <c r="L84" i="26" s="1"/>
  <c r="L11" i="26"/>
  <c r="L71" i="26" s="1"/>
  <c r="L10" i="26"/>
  <c r="L34" i="26" s="1"/>
  <c r="L9" i="26"/>
  <c r="L93" i="26" s="1"/>
  <c r="L8" i="26"/>
  <c r="L80" i="26" s="1"/>
  <c r="L7" i="26"/>
  <c r="L79" i="26" s="1"/>
  <c r="L6" i="26"/>
  <c r="L30" i="26" s="1"/>
  <c r="L5" i="26"/>
  <c r="L89" i="26" s="1"/>
  <c r="L4" i="26"/>
  <c r="L76" i="26" s="1"/>
  <c r="L3" i="26"/>
  <c r="L39" i="26" s="1"/>
  <c r="L2" i="26"/>
  <c r="L26" i="26" s="1"/>
  <c r="M80" i="26" l="1"/>
  <c r="M19" i="26"/>
  <c r="M43" i="26" s="1"/>
  <c r="L35" i="26"/>
  <c r="M68" i="26"/>
  <c r="M31" i="26"/>
  <c r="L49" i="26"/>
  <c r="L73" i="26"/>
  <c r="M94" i="26"/>
  <c r="M16" i="26"/>
  <c r="M40" i="26" s="1"/>
  <c r="M20" i="26"/>
  <c r="M44" i="26" s="1"/>
  <c r="L28" i="26"/>
  <c r="L36" i="26"/>
  <c r="L78" i="26"/>
  <c r="L87" i="26"/>
  <c r="L95" i="26"/>
  <c r="L17" i="26"/>
  <c r="L21" i="26"/>
  <c r="L25" i="26"/>
  <c r="M28" i="26"/>
  <c r="M32" i="26"/>
  <c r="L46" i="26"/>
  <c r="M51" i="26"/>
  <c r="M55" i="26"/>
  <c r="M59" i="26"/>
  <c r="L62" i="26"/>
  <c r="L66" i="26"/>
  <c r="L70" i="26"/>
  <c r="M74" i="26"/>
  <c r="M82" i="26"/>
  <c r="M87" i="26"/>
  <c r="M91" i="26"/>
  <c r="M95" i="26"/>
  <c r="L15" i="26"/>
  <c r="L24" i="26"/>
  <c r="L45" i="26"/>
  <c r="M58" i="26"/>
  <c r="L65" i="26"/>
  <c r="L69" i="26"/>
  <c r="M77" i="26"/>
  <c r="L41" i="26"/>
  <c r="L51" i="26"/>
  <c r="L59" i="26"/>
  <c r="M65" i="26"/>
  <c r="M73" i="26"/>
  <c r="M17" i="26"/>
  <c r="M41" i="26" s="1"/>
  <c r="L29" i="26"/>
  <c r="L33" i="26"/>
  <c r="L37" i="26"/>
  <c r="L38" i="26"/>
  <c r="L42" i="26"/>
  <c r="L52" i="26"/>
  <c r="L56" i="26"/>
  <c r="L60" i="26"/>
  <c r="M70" i="26"/>
  <c r="L75" i="26"/>
  <c r="L83" i="26"/>
  <c r="L88" i="26"/>
  <c r="L92" i="26"/>
  <c r="L96" i="26"/>
  <c r="L23" i="26"/>
  <c r="L27" i="26"/>
  <c r="L40" i="26"/>
  <c r="L16" i="26"/>
  <c r="L47" i="26"/>
  <c r="M56" i="26"/>
  <c r="L63" i="26"/>
  <c r="M79" i="26"/>
  <c r="L53" i="26"/>
  <c r="L57" i="26"/>
  <c r="L61" i="26"/>
  <c r="J25" i="26"/>
  <c r="K25" i="26" s="1"/>
  <c r="I25" i="26"/>
  <c r="I24" i="26"/>
  <c r="J24" i="26" s="1"/>
  <c r="K24" i="26" s="1"/>
  <c r="J23" i="26"/>
  <c r="K23" i="26" s="1"/>
  <c r="I23" i="26"/>
  <c r="I22" i="26"/>
  <c r="J22" i="26" s="1"/>
  <c r="K22" i="26" s="1"/>
  <c r="J21" i="26"/>
  <c r="K21" i="26" s="1"/>
  <c r="I21" i="26"/>
  <c r="I20" i="26"/>
  <c r="J20" i="26" s="1"/>
  <c r="K20" i="26" s="1"/>
  <c r="I19" i="26"/>
  <c r="J19" i="26" s="1"/>
  <c r="K19" i="26" s="1"/>
  <c r="I18" i="26"/>
  <c r="J18" i="26" s="1"/>
  <c r="K18" i="26" s="1"/>
  <c r="J17" i="26"/>
  <c r="K17" i="26" s="1"/>
  <c r="I17" i="26"/>
  <c r="I16" i="26"/>
  <c r="J16" i="26" s="1"/>
  <c r="K16" i="26" s="1"/>
  <c r="J15" i="26"/>
  <c r="K15" i="26" s="1"/>
  <c r="I15" i="26"/>
  <c r="I14" i="26"/>
  <c r="J14" i="26" s="1"/>
  <c r="K14" i="26" s="1"/>
  <c r="I2" i="26"/>
  <c r="J2" i="26"/>
  <c r="I3" i="26"/>
  <c r="J3" i="26"/>
  <c r="I4" i="26"/>
  <c r="J4" i="26"/>
  <c r="I5" i="26"/>
  <c r="J5" i="26"/>
  <c r="I6" i="26"/>
  <c r="J6" i="26"/>
  <c r="I7" i="26"/>
  <c r="J7" i="26"/>
  <c r="I8" i="26"/>
  <c r="J8" i="26"/>
  <c r="I9" i="26"/>
  <c r="J9" i="26"/>
  <c r="I10" i="26"/>
  <c r="J10" i="26"/>
  <c r="I11" i="26"/>
  <c r="J11" i="26"/>
  <c r="I12" i="26"/>
  <c r="J12" i="26"/>
  <c r="I13" i="26"/>
  <c r="J13" i="26"/>
  <c r="K13" i="26"/>
  <c r="K12" i="26"/>
  <c r="K11" i="26"/>
  <c r="K10" i="26"/>
  <c r="K9" i="26"/>
  <c r="K8" i="26"/>
  <c r="K7" i="26"/>
  <c r="K6" i="26"/>
  <c r="K5" i="26"/>
  <c r="K4" i="26"/>
  <c r="K3" i="26"/>
  <c r="K2" i="26"/>
  <c r="W61" i="4" l="1"/>
  <c r="V61" i="4"/>
  <c r="X58" i="4"/>
  <c r="X61" i="4" s="1"/>
  <c r="X53" i="4"/>
  <c r="W53" i="4"/>
  <c r="V53" i="4"/>
  <c r="X50" i="4"/>
  <c r="W45" i="4"/>
  <c r="V45" i="4"/>
  <c r="X42" i="4"/>
  <c r="X45" i="4" s="1"/>
  <c r="X38" i="4"/>
  <c r="W38" i="4"/>
  <c r="V38" i="4"/>
  <c r="X36" i="4"/>
  <c r="W30" i="4"/>
  <c r="V30" i="4"/>
  <c r="X28" i="4"/>
  <c r="X30" i="4" s="1"/>
  <c r="X23" i="4"/>
  <c r="W23" i="4"/>
  <c r="V23" i="4"/>
  <c r="X21" i="4"/>
  <c r="W16" i="4"/>
  <c r="V16" i="4"/>
  <c r="X14" i="4"/>
  <c r="X16" i="4" s="1"/>
  <c r="X9" i="4"/>
  <c r="W9" i="4"/>
  <c r="V9" i="4"/>
  <c r="X7" i="4"/>
  <c r="X6" i="4"/>
  <c r="P58" i="4"/>
  <c r="P61" i="4" s="1"/>
  <c r="P42" i="4"/>
  <c r="P36" i="4"/>
  <c r="P38" i="4" s="1"/>
  <c r="P28" i="4"/>
  <c r="P21" i="4"/>
  <c r="P23" i="4" s="1"/>
  <c r="P7" i="4"/>
  <c r="P14" i="4"/>
  <c r="P6" i="4"/>
  <c r="P50" i="4"/>
  <c r="P53" i="4" s="1"/>
  <c r="H58" i="4"/>
  <c r="H42" i="4"/>
  <c r="H34" i="4"/>
  <c r="H28" i="4"/>
  <c r="H20" i="4"/>
  <c r="H14" i="4"/>
  <c r="H6" i="4"/>
  <c r="AV61" i="4"/>
  <c r="AU61" i="4"/>
  <c r="AT61" i="4"/>
  <c r="AV58" i="4"/>
  <c r="AU53" i="4"/>
  <c r="AT53" i="4"/>
  <c r="AV50" i="4"/>
  <c r="AV53" i="4" s="1"/>
  <c r="AV45" i="4"/>
  <c r="AU45" i="4"/>
  <c r="AT45" i="4"/>
  <c r="AV38" i="4"/>
  <c r="AU38" i="4"/>
  <c r="AT38" i="4"/>
  <c r="AV30" i="4"/>
  <c r="AU30" i="4"/>
  <c r="AT30" i="4"/>
  <c r="AV23" i="4"/>
  <c r="AU23" i="4"/>
  <c r="AT23" i="4"/>
  <c r="AV16" i="4"/>
  <c r="AU16" i="4"/>
  <c r="AT16" i="4"/>
  <c r="AV9" i="4"/>
  <c r="AU9" i="4"/>
  <c r="AT9" i="4"/>
  <c r="AN61" i="4"/>
  <c r="AM61" i="4"/>
  <c r="AL61" i="4"/>
  <c r="AN58" i="4"/>
  <c r="AN53" i="4"/>
  <c r="AM53" i="4"/>
  <c r="AL53" i="4"/>
  <c r="AN50" i="4"/>
  <c r="AN45" i="4"/>
  <c r="AM45" i="4"/>
  <c r="AL45" i="4"/>
  <c r="AN38" i="4"/>
  <c r="AM38" i="4"/>
  <c r="AL38" i="4"/>
  <c r="AN30" i="4"/>
  <c r="AM30" i="4"/>
  <c r="AL30" i="4"/>
  <c r="AN23" i="4"/>
  <c r="AM23" i="4"/>
  <c r="AL23" i="4"/>
  <c r="AN16" i="4"/>
  <c r="AM16" i="4"/>
  <c r="AL16" i="4"/>
  <c r="AN9" i="4"/>
  <c r="AM9" i="4"/>
  <c r="AL9" i="4"/>
  <c r="AE61" i="4"/>
  <c r="AD61" i="4"/>
  <c r="AF58" i="4"/>
  <c r="AF61" i="4" s="1"/>
  <c r="AE53" i="4"/>
  <c r="AD53" i="4"/>
  <c r="AF50" i="4"/>
  <c r="AF53" i="4" s="1"/>
  <c r="AF45" i="4"/>
  <c r="AE45" i="4"/>
  <c r="AD45" i="4"/>
  <c r="AF38" i="4"/>
  <c r="AE38" i="4"/>
  <c r="AD38" i="4"/>
  <c r="AF30" i="4"/>
  <c r="AE30" i="4"/>
  <c r="AD30" i="4"/>
  <c r="AF23" i="4"/>
  <c r="AE23" i="4"/>
  <c r="AD23" i="4"/>
  <c r="AF16" i="4"/>
  <c r="AE16" i="4"/>
  <c r="AD16" i="4"/>
  <c r="AF9" i="4"/>
  <c r="AE9" i="4"/>
  <c r="AD9" i="4"/>
  <c r="O61" i="4"/>
  <c r="N61" i="4"/>
  <c r="O53" i="4"/>
  <c r="N53" i="4"/>
  <c r="P45" i="4"/>
  <c r="O45" i="4"/>
  <c r="N45" i="4"/>
  <c r="O38" i="4"/>
  <c r="N38" i="4"/>
  <c r="P30" i="4"/>
  <c r="O30" i="4"/>
  <c r="N30" i="4"/>
  <c r="O23" i="4"/>
  <c r="N23" i="4"/>
  <c r="P16" i="4"/>
  <c r="O16" i="4"/>
  <c r="N16" i="4"/>
  <c r="P9" i="4"/>
  <c r="O9" i="4"/>
  <c r="N9" i="4"/>
  <c r="AF88" i="1"/>
  <c r="AF75" i="1"/>
  <c r="AF62" i="1"/>
  <c r="AF68" i="1" s="1"/>
  <c r="AF50" i="1"/>
  <c r="AF39" i="1"/>
  <c r="AF30" i="1"/>
  <c r="AF33" i="1" s="1"/>
  <c r="AF19" i="1"/>
  <c r="AF24" i="1" s="1"/>
  <c r="AF8" i="1"/>
  <c r="AF13" i="1" s="1"/>
  <c r="X75" i="1"/>
  <c r="X62" i="1"/>
  <c r="X50" i="1"/>
  <c r="X39" i="1"/>
  <c r="X33" i="1"/>
  <c r="X19" i="1"/>
  <c r="X8" i="1"/>
  <c r="H127" i="1"/>
  <c r="H120" i="1"/>
  <c r="H110" i="1"/>
  <c r="H103" i="1"/>
  <c r="H88" i="1"/>
  <c r="H73" i="1"/>
  <c r="H61" i="1"/>
  <c r="H49" i="1"/>
  <c r="H38" i="1"/>
  <c r="H29" i="1"/>
  <c r="H18" i="1"/>
  <c r="H7" i="1"/>
  <c r="AV135" i="1"/>
  <c r="AU135" i="1"/>
  <c r="AT135" i="1"/>
  <c r="AV132" i="1"/>
  <c r="AU132" i="1"/>
  <c r="AT132" i="1"/>
  <c r="AV128" i="1"/>
  <c r="AU128" i="1"/>
  <c r="AT128" i="1"/>
  <c r="AV123" i="1"/>
  <c r="AU123" i="1"/>
  <c r="AT123" i="1"/>
  <c r="AV113" i="1"/>
  <c r="AU113" i="1"/>
  <c r="AT113" i="1"/>
  <c r="AV106" i="1"/>
  <c r="AU106" i="1"/>
  <c r="AT106" i="1"/>
  <c r="AV92" i="1"/>
  <c r="AU92" i="1"/>
  <c r="AT92" i="1"/>
  <c r="AV81" i="1"/>
  <c r="AU81" i="1"/>
  <c r="AT81" i="1"/>
  <c r="AV68" i="1"/>
  <c r="AU68" i="1"/>
  <c r="AT68" i="1"/>
  <c r="AV56" i="1"/>
  <c r="AU56" i="1"/>
  <c r="AT56" i="1"/>
  <c r="AV44" i="1"/>
  <c r="AU44" i="1"/>
  <c r="AT44" i="1"/>
  <c r="AV33" i="1"/>
  <c r="AU33" i="1"/>
  <c r="AT33" i="1"/>
  <c r="AV24" i="1"/>
  <c r="AU24" i="1"/>
  <c r="AT24" i="1"/>
  <c r="AV13" i="1"/>
  <c r="AU13" i="1"/>
  <c r="AT13" i="1"/>
  <c r="AN135" i="1"/>
  <c r="AM135" i="1"/>
  <c r="AL135" i="1"/>
  <c r="AN132" i="1"/>
  <c r="AM132" i="1"/>
  <c r="AL132" i="1"/>
  <c r="AN128" i="1"/>
  <c r="AM128" i="1"/>
  <c r="AL128" i="1"/>
  <c r="AN123" i="1"/>
  <c r="AM123" i="1"/>
  <c r="AL123" i="1"/>
  <c r="AN113" i="1"/>
  <c r="AM113" i="1"/>
  <c r="AL113" i="1"/>
  <c r="AN106" i="1"/>
  <c r="AM106" i="1"/>
  <c r="AL106" i="1"/>
  <c r="AN92" i="1"/>
  <c r="AM92" i="1"/>
  <c r="AL92" i="1"/>
  <c r="AN81" i="1"/>
  <c r="AM81" i="1"/>
  <c r="AL81" i="1"/>
  <c r="AN68" i="1"/>
  <c r="AM68" i="1"/>
  <c r="AL68" i="1"/>
  <c r="AN56" i="1"/>
  <c r="AM56" i="1"/>
  <c r="AL56" i="1"/>
  <c r="AN44" i="1"/>
  <c r="AM44" i="1"/>
  <c r="AL44" i="1"/>
  <c r="AN33" i="1"/>
  <c r="AM33" i="1"/>
  <c r="AL33" i="1"/>
  <c r="AN24" i="1"/>
  <c r="AM24" i="1"/>
  <c r="AL24" i="1"/>
  <c r="AN13" i="1"/>
  <c r="AM13" i="1"/>
  <c r="AL13" i="1"/>
  <c r="AF135" i="1"/>
  <c r="AE135" i="1"/>
  <c r="AD135" i="1"/>
  <c r="AF132" i="1"/>
  <c r="AE132" i="1"/>
  <c r="AD132" i="1"/>
  <c r="AF128" i="1"/>
  <c r="AE128" i="1"/>
  <c r="AD128" i="1"/>
  <c r="AF123" i="1"/>
  <c r="AE123" i="1"/>
  <c r="AD123" i="1"/>
  <c r="AF113" i="1"/>
  <c r="AE113" i="1"/>
  <c r="AD113" i="1"/>
  <c r="AF106" i="1"/>
  <c r="AE106" i="1"/>
  <c r="AD106" i="1"/>
  <c r="AF92" i="1"/>
  <c r="AE92" i="1"/>
  <c r="AD92" i="1"/>
  <c r="AF81" i="1"/>
  <c r="AE81" i="1"/>
  <c r="AD81" i="1"/>
  <c r="AE68" i="1"/>
  <c r="AD68" i="1"/>
  <c r="AF56" i="1"/>
  <c r="AE56" i="1"/>
  <c r="AD56" i="1"/>
  <c r="AF44" i="1"/>
  <c r="AE44" i="1"/>
  <c r="AD44" i="1"/>
  <c r="AE33" i="1"/>
  <c r="AD33" i="1"/>
  <c r="AE24" i="1"/>
  <c r="AD24" i="1"/>
  <c r="AE13" i="1"/>
  <c r="AD13" i="1"/>
  <c r="X135" i="1"/>
  <c r="W135" i="1"/>
  <c r="V135" i="1"/>
  <c r="X132" i="1"/>
  <c r="W132" i="1"/>
  <c r="V132" i="1"/>
  <c r="X128" i="1"/>
  <c r="W128" i="1"/>
  <c r="V128" i="1"/>
  <c r="X123" i="1"/>
  <c r="W123" i="1"/>
  <c r="V123" i="1"/>
  <c r="X113" i="1"/>
  <c r="W113" i="1"/>
  <c r="V113" i="1"/>
  <c r="X106" i="1"/>
  <c r="W106" i="1"/>
  <c r="V106" i="1"/>
  <c r="X92" i="1"/>
  <c r="W92" i="1"/>
  <c r="V92" i="1"/>
  <c r="X81" i="1"/>
  <c r="W81" i="1"/>
  <c r="V81" i="1"/>
  <c r="X68" i="1"/>
  <c r="W68" i="1"/>
  <c r="V68" i="1"/>
  <c r="X56" i="1"/>
  <c r="W56" i="1"/>
  <c r="V56" i="1"/>
  <c r="X44" i="1"/>
  <c r="W44" i="1"/>
  <c r="V44" i="1"/>
  <c r="W33" i="1"/>
  <c r="V33" i="1"/>
  <c r="X24" i="1"/>
  <c r="W24" i="1"/>
  <c r="V24" i="1"/>
  <c r="X13" i="1"/>
  <c r="W13" i="1"/>
  <c r="V13" i="1"/>
  <c r="P135" i="1"/>
  <c r="O135" i="1"/>
  <c r="N135" i="1"/>
  <c r="P132" i="1"/>
  <c r="O132" i="1"/>
  <c r="N132" i="1"/>
  <c r="P128" i="1"/>
  <c r="O128" i="1"/>
  <c r="N128" i="1"/>
  <c r="P123" i="1"/>
  <c r="O123" i="1"/>
  <c r="N123" i="1"/>
  <c r="P113" i="1"/>
  <c r="O113" i="1"/>
  <c r="N113" i="1"/>
  <c r="P106" i="1"/>
  <c r="O106" i="1"/>
  <c r="N106" i="1"/>
  <c r="P92" i="1"/>
  <c r="O92" i="1"/>
  <c r="N92" i="1"/>
  <c r="P81" i="1"/>
  <c r="O81" i="1"/>
  <c r="N81" i="1"/>
  <c r="P68" i="1"/>
  <c r="O68" i="1"/>
  <c r="N68" i="1"/>
  <c r="P56" i="1"/>
  <c r="O56" i="1"/>
  <c r="N56" i="1"/>
  <c r="P44" i="1"/>
  <c r="O44" i="1"/>
  <c r="N44" i="1"/>
  <c r="P33" i="1"/>
  <c r="O33" i="1"/>
  <c r="N33" i="1"/>
  <c r="P24" i="1"/>
  <c r="O24" i="1"/>
  <c r="N24" i="1"/>
  <c r="P13" i="1"/>
  <c r="O13" i="1"/>
  <c r="N13" i="1"/>
  <c r="S84" i="24"/>
  <c r="S83" i="24"/>
  <c r="S82" i="24"/>
  <c r="S81" i="24"/>
  <c r="S80" i="24"/>
  <c r="S79" i="24"/>
  <c r="S78" i="24"/>
  <c r="S77" i="24"/>
  <c r="S76" i="24"/>
  <c r="S75" i="24"/>
  <c r="S74" i="24"/>
  <c r="S73" i="24"/>
  <c r="S72" i="24"/>
  <c r="S71" i="24"/>
  <c r="S70" i="24"/>
  <c r="S69" i="24"/>
  <c r="S68" i="24"/>
  <c r="S67" i="24"/>
  <c r="S66" i="24"/>
  <c r="S65" i="24"/>
  <c r="S64" i="24"/>
  <c r="S63" i="24"/>
  <c r="S62" i="24"/>
  <c r="S61" i="24"/>
  <c r="S60" i="24"/>
  <c r="S59" i="24"/>
  <c r="S58" i="24"/>
  <c r="S57" i="24"/>
  <c r="S56" i="24"/>
  <c r="S55" i="24"/>
  <c r="S54" i="24"/>
  <c r="S53" i="24"/>
  <c r="S52" i="24"/>
  <c r="S51" i="24"/>
  <c r="S50" i="24"/>
  <c r="S49" i="24"/>
  <c r="S48" i="24"/>
  <c r="S47" i="24"/>
  <c r="S46" i="24"/>
  <c r="S45" i="24"/>
  <c r="S44" i="24"/>
  <c r="S43" i="24"/>
  <c r="S42" i="24"/>
  <c r="S41" i="24"/>
  <c r="S40" i="24"/>
  <c r="S39" i="24"/>
  <c r="S38" i="24"/>
  <c r="S37" i="24"/>
  <c r="S36" i="24"/>
  <c r="S35" i="24"/>
  <c r="S34" i="24"/>
  <c r="S33" i="24"/>
  <c r="S32" i="24"/>
  <c r="S31" i="24"/>
  <c r="S30" i="24"/>
  <c r="S29" i="24"/>
  <c r="S28" i="24"/>
  <c r="S27" i="24"/>
  <c r="S26" i="24"/>
  <c r="S25" i="24"/>
  <c r="S24" i="24"/>
  <c r="S23" i="24"/>
  <c r="S22" i="24"/>
  <c r="S21" i="24"/>
  <c r="S20" i="24"/>
  <c r="S19" i="24"/>
  <c r="S18" i="24"/>
  <c r="S17" i="24"/>
  <c r="S16" i="24"/>
  <c r="S15" i="24"/>
  <c r="S14" i="24"/>
  <c r="S13" i="24"/>
  <c r="S12" i="24"/>
  <c r="S11" i="24"/>
  <c r="S10" i="24"/>
  <c r="S9" i="24"/>
  <c r="S8" i="24"/>
  <c r="S7" i="24"/>
  <c r="S6" i="24"/>
  <c r="S5" i="24"/>
  <c r="S4" i="24"/>
  <c r="S3" i="24"/>
  <c r="R84" i="24"/>
  <c r="R83" i="24"/>
  <c r="R82" i="24"/>
  <c r="R81" i="24"/>
  <c r="R80" i="24"/>
  <c r="R79" i="24"/>
  <c r="R78" i="24"/>
  <c r="R77" i="24"/>
  <c r="R76" i="24"/>
  <c r="R75" i="24"/>
  <c r="R74" i="24"/>
  <c r="R73" i="24"/>
  <c r="R72" i="24"/>
  <c r="R71" i="24"/>
  <c r="R70" i="24"/>
  <c r="R69" i="24"/>
  <c r="R68" i="24"/>
  <c r="R67" i="24"/>
  <c r="R66" i="24"/>
  <c r="R65" i="24"/>
  <c r="R64" i="24"/>
  <c r="R63" i="24"/>
  <c r="R62" i="24"/>
  <c r="R61" i="24"/>
  <c r="R60" i="24"/>
  <c r="R59" i="24"/>
  <c r="R58" i="24"/>
  <c r="R57" i="24"/>
  <c r="R56" i="24"/>
  <c r="R55" i="24"/>
  <c r="R54" i="24"/>
  <c r="R53" i="24"/>
  <c r="R52" i="24"/>
  <c r="R51" i="24"/>
  <c r="R50" i="24"/>
  <c r="R49" i="24"/>
  <c r="R48" i="24"/>
  <c r="R47" i="24"/>
  <c r="R46" i="24"/>
  <c r="R45" i="24"/>
  <c r="R44" i="24"/>
  <c r="R43" i="24"/>
  <c r="R42" i="24"/>
  <c r="R41" i="24"/>
  <c r="R40" i="24"/>
  <c r="R39" i="24"/>
  <c r="R38" i="24"/>
  <c r="R37" i="24"/>
  <c r="R36" i="24"/>
  <c r="R35" i="24"/>
  <c r="R34" i="24"/>
  <c r="R33" i="24"/>
  <c r="R32" i="24"/>
  <c r="R31" i="24"/>
  <c r="R30" i="24"/>
  <c r="R29" i="24"/>
  <c r="R28" i="24"/>
  <c r="R27" i="24"/>
  <c r="R26" i="24"/>
  <c r="R25" i="24"/>
  <c r="R24" i="24"/>
  <c r="R23" i="24"/>
  <c r="R22" i="24"/>
  <c r="R21" i="24"/>
  <c r="R20" i="24"/>
  <c r="R19" i="24"/>
  <c r="R18" i="24"/>
  <c r="R17" i="24"/>
  <c r="R16" i="24"/>
  <c r="R15" i="24"/>
  <c r="R14" i="24"/>
  <c r="R13" i="24"/>
  <c r="R12" i="24"/>
  <c r="R11" i="24"/>
  <c r="R10" i="24"/>
  <c r="R9" i="24"/>
  <c r="R8" i="24"/>
  <c r="R7" i="24"/>
  <c r="R6" i="24"/>
  <c r="R5" i="24"/>
  <c r="R4" i="24"/>
  <c r="R3" i="24"/>
  <c r="P84" i="24" l="1"/>
  <c r="P83" i="24"/>
  <c r="P82" i="24"/>
  <c r="P81" i="24"/>
  <c r="P80" i="24"/>
  <c r="P79" i="24"/>
  <c r="P78" i="24"/>
  <c r="P77" i="24"/>
  <c r="P76" i="24"/>
  <c r="P75" i="24"/>
  <c r="P74" i="24"/>
  <c r="P73" i="24"/>
  <c r="P72" i="24"/>
  <c r="P71" i="24"/>
  <c r="P70" i="24"/>
  <c r="P69" i="24"/>
  <c r="P68" i="24"/>
  <c r="P67" i="24"/>
  <c r="P66" i="24"/>
  <c r="P65" i="24"/>
  <c r="P64" i="24"/>
  <c r="P63" i="24"/>
  <c r="P62" i="24"/>
  <c r="P61" i="24"/>
  <c r="P60" i="24"/>
  <c r="P59" i="24"/>
  <c r="P58" i="24"/>
  <c r="P57" i="24"/>
  <c r="P56" i="24"/>
  <c r="P55" i="24"/>
  <c r="P54" i="24"/>
  <c r="P53" i="24"/>
  <c r="P52" i="24"/>
  <c r="P51" i="24"/>
  <c r="P50" i="24"/>
  <c r="P49" i="24"/>
  <c r="P48" i="24"/>
  <c r="P47" i="24"/>
  <c r="P46" i="24"/>
  <c r="P45" i="24"/>
  <c r="P44" i="24"/>
  <c r="P43" i="24"/>
  <c r="P42" i="24"/>
  <c r="P41" i="24"/>
  <c r="P40" i="24"/>
  <c r="P39" i="24"/>
  <c r="P38" i="24"/>
  <c r="P37" i="24"/>
  <c r="P36" i="24"/>
  <c r="P35" i="24"/>
  <c r="P34" i="24"/>
  <c r="P33" i="24"/>
  <c r="P32" i="24"/>
  <c r="P31" i="24"/>
  <c r="P30" i="24"/>
  <c r="P29" i="24"/>
  <c r="P28" i="24"/>
  <c r="P27" i="24"/>
  <c r="P26" i="24"/>
  <c r="P25" i="24"/>
  <c r="P24" i="24"/>
  <c r="P23" i="24"/>
  <c r="P22" i="24"/>
  <c r="P21" i="24"/>
  <c r="P20" i="24"/>
  <c r="P19" i="24"/>
  <c r="P18" i="24"/>
  <c r="P17" i="24"/>
  <c r="P16" i="24"/>
  <c r="P15" i="24"/>
  <c r="P14" i="24"/>
  <c r="P13" i="24"/>
  <c r="P12" i="24"/>
  <c r="P11" i="24"/>
  <c r="P10" i="24"/>
  <c r="P9" i="24"/>
  <c r="P8" i="24"/>
  <c r="P7" i="24"/>
  <c r="P6" i="24"/>
  <c r="P5" i="24"/>
  <c r="P4" i="24"/>
  <c r="P3" i="24"/>
  <c r="O84" i="24"/>
  <c r="O83" i="24"/>
  <c r="O82" i="24"/>
  <c r="O81" i="24"/>
  <c r="O80" i="24"/>
  <c r="O79" i="24"/>
  <c r="O78" i="24"/>
  <c r="O77" i="24"/>
  <c r="O76" i="24"/>
  <c r="O75" i="24"/>
  <c r="O74" i="24"/>
  <c r="O73" i="24"/>
  <c r="O72" i="24"/>
  <c r="O71" i="24"/>
  <c r="O70" i="24"/>
  <c r="O69" i="24"/>
  <c r="O68" i="24"/>
  <c r="O67" i="24"/>
  <c r="O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O53" i="24"/>
  <c r="O52" i="24"/>
  <c r="O51" i="24"/>
  <c r="O50" i="24"/>
  <c r="O49" i="24"/>
  <c r="O48" i="24"/>
  <c r="O47" i="24"/>
  <c r="O46" i="24"/>
  <c r="O45" i="24"/>
  <c r="O44" i="24"/>
  <c r="O43" i="24"/>
  <c r="O42" i="24"/>
  <c r="O41" i="24"/>
  <c r="O40" i="24"/>
  <c r="O39" i="24"/>
  <c r="O38" i="24"/>
  <c r="O37" i="24"/>
  <c r="O36" i="24"/>
  <c r="O35" i="24"/>
  <c r="O34" i="24"/>
  <c r="O33" i="24"/>
  <c r="O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19" i="24"/>
  <c r="O18" i="24"/>
  <c r="O17" i="24"/>
  <c r="O16" i="24"/>
  <c r="O15" i="24"/>
  <c r="O14" i="24"/>
  <c r="O13" i="24"/>
  <c r="O12" i="24"/>
  <c r="O11" i="24"/>
  <c r="O10" i="24"/>
  <c r="O9" i="24"/>
  <c r="O8" i="24"/>
  <c r="O7" i="24"/>
  <c r="O6" i="24"/>
  <c r="O5" i="24"/>
  <c r="O4" i="24"/>
  <c r="O3" i="24"/>
  <c r="H16" i="13" l="1"/>
  <c r="H15" i="13"/>
  <c r="H14" i="13"/>
  <c r="H13" i="13"/>
  <c r="H12" i="13"/>
  <c r="H11" i="13"/>
  <c r="H10" i="13"/>
  <c r="H9" i="13"/>
  <c r="H8" i="13" l="1"/>
  <c r="H13" i="23"/>
  <c r="H12" i="23"/>
  <c r="H11" i="23"/>
  <c r="H10" i="23"/>
  <c r="H9" i="23"/>
  <c r="H8" i="23"/>
  <c r="H7" i="23"/>
  <c r="H6" i="23"/>
  <c r="H5" i="23"/>
  <c r="H4" i="23"/>
  <c r="H3" i="23"/>
  <c r="H67" i="22" l="1"/>
  <c r="G67" i="22"/>
  <c r="H66" i="22"/>
  <c r="G66" i="22"/>
  <c r="H65" i="22"/>
  <c r="G65" i="22"/>
  <c r="H64" i="22"/>
  <c r="G64" i="22"/>
  <c r="H63" i="22"/>
  <c r="H62" i="22"/>
  <c r="H61" i="22"/>
  <c r="H60" i="22"/>
  <c r="G63" i="22"/>
  <c r="G62" i="22"/>
  <c r="G61" i="22"/>
  <c r="G60" i="22"/>
  <c r="A54" i="22"/>
  <c r="A53" i="22"/>
  <c r="A52" i="22"/>
  <c r="A51" i="22"/>
  <c r="A50" i="22"/>
  <c r="A49" i="22"/>
  <c r="A48" i="22"/>
  <c r="A47" i="22"/>
  <c r="A46" i="22"/>
  <c r="A45" i="22"/>
  <c r="F137" i="3" l="1"/>
  <c r="F130" i="3"/>
  <c r="F123" i="3"/>
  <c r="F116" i="3"/>
  <c r="F109" i="3"/>
  <c r="F102" i="3"/>
  <c r="F95" i="3"/>
  <c r="F88" i="3"/>
  <c r="F81" i="3"/>
  <c r="F74" i="3"/>
  <c r="F67" i="3"/>
  <c r="F60" i="3"/>
  <c r="F53" i="3"/>
  <c r="F46" i="3"/>
  <c r="F39" i="3"/>
  <c r="F32" i="3"/>
  <c r="F25" i="3"/>
  <c r="F18" i="3"/>
  <c r="F11" i="3"/>
  <c r="F4" i="3"/>
  <c r="G53" i="4" l="1"/>
  <c r="F53" i="4"/>
  <c r="H61" i="4"/>
  <c r="G61" i="4"/>
  <c r="F61" i="4"/>
  <c r="H7" i="13"/>
  <c r="H6" i="13"/>
  <c r="H5" i="13"/>
  <c r="H4" i="13"/>
  <c r="AK41" i="16" l="1"/>
  <c r="AJ41" i="16"/>
  <c r="AH41" i="16"/>
  <c r="R40" i="16"/>
  <c r="P40" i="16"/>
  <c r="N40" i="16"/>
  <c r="J40" i="16"/>
  <c r="F40" i="16"/>
  <c r="AK40" i="16"/>
  <c r="AJ40" i="16"/>
  <c r="AH40" i="16"/>
  <c r="AM37" i="16"/>
  <c r="AM36" i="16"/>
  <c r="AM35" i="16"/>
  <c r="AM34" i="16"/>
  <c r="AM33" i="16"/>
  <c r="AM32" i="16"/>
  <c r="AM30" i="16"/>
  <c r="AM29" i="16"/>
  <c r="AM28" i="16"/>
  <c r="AM27" i="16"/>
  <c r="AM26" i="16"/>
  <c r="AM25" i="16"/>
  <c r="AM23" i="16"/>
  <c r="AM22" i="16"/>
  <c r="AM21" i="16"/>
  <c r="AM20" i="16"/>
  <c r="AM19" i="16"/>
  <c r="AM18" i="16"/>
  <c r="AM16" i="16"/>
  <c r="AM15" i="16"/>
  <c r="AM14" i="16"/>
  <c r="AM13" i="16"/>
  <c r="AM12" i="16"/>
  <c r="AM11" i="16"/>
  <c r="AM10" i="16"/>
  <c r="AM9" i="16"/>
  <c r="AM8" i="16"/>
  <c r="AM7" i="16"/>
  <c r="AM4" i="16"/>
  <c r="AM40" i="16" s="1"/>
  <c r="AM41" i="16" s="1"/>
  <c r="AM3" i="16"/>
  <c r="AL13" i="16"/>
  <c r="AL12" i="16"/>
  <c r="AL11" i="16"/>
  <c r="AL10" i="16"/>
  <c r="AL9" i="16"/>
  <c r="AL8" i="16"/>
  <c r="AL4" i="16"/>
  <c r="AL3" i="16"/>
  <c r="AL40" i="16" s="1"/>
  <c r="AL41" i="16" s="1"/>
  <c r="AL37" i="16"/>
  <c r="AL36" i="16"/>
  <c r="AL35" i="16"/>
  <c r="AL34" i="16"/>
  <c r="AL33" i="16"/>
  <c r="AL32" i="16"/>
  <c r="AL30" i="16"/>
  <c r="AL29" i="16"/>
  <c r="AL28" i="16"/>
  <c r="AL27" i="16"/>
  <c r="AL26" i="16"/>
  <c r="AL25" i="16"/>
  <c r="AL23" i="16"/>
  <c r="AL22" i="16"/>
  <c r="AL21" i="16"/>
  <c r="AL20" i="16"/>
  <c r="AL19" i="16"/>
  <c r="AL18" i="16"/>
  <c r="AL16" i="16"/>
  <c r="AL15" i="16"/>
  <c r="AL14" i="16"/>
  <c r="AK38" i="16"/>
  <c r="AK37" i="16"/>
  <c r="AK36" i="16"/>
  <c r="AK35" i="16"/>
  <c r="AK34" i="16"/>
  <c r="AK33" i="16"/>
  <c r="AK32" i="16"/>
  <c r="AK31" i="16"/>
  <c r="AK30" i="16"/>
  <c r="AK29" i="16"/>
  <c r="AK28" i="16"/>
  <c r="AK27" i="16"/>
  <c r="AK26" i="16"/>
  <c r="AK25" i="16"/>
  <c r="AK24" i="16"/>
  <c r="AK23" i="16"/>
  <c r="AK22" i="16"/>
  <c r="AK21" i="16"/>
  <c r="AK20" i="16"/>
  <c r="AK19" i="16"/>
  <c r="AK18" i="16"/>
  <c r="AK17" i="16"/>
  <c r="AK16" i="16"/>
  <c r="AK15" i="16"/>
  <c r="AK14" i="16"/>
  <c r="AK13" i="16"/>
  <c r="AK12" i="16"/>
  <c r="AK11" i="16"/>
  <c r="AK10" i="16"/>
  <c r="AK9" i="16"/>
  <c r="AK8" i="16"/>
  <c r="AK7" i="16"/>
  <c r="AK6" i="16"/>
  <c r="AK5" i="16"/>
  <c r="AK4" i="16"/>
  <c r="AK3" i="16"/>
  <c r="AJ11" i="16"/>
  <c r="AJ10" i="16"/>
  <c r="AJ9" i="16"/>
  <c r="AJ8" i="16"/>
  <c r="AJ38" i="16"/>
  <c r="AJ37" i="16"/>
  <c r="AJ36" i="16"/>
  <c r="AJ35" i="16"/>
  <c r="AJ34" i="16"/>
  <c r="AJ33" i="16"/>
  <c r="AJ32" i="16"/>
  <c r="AJ31" i="16"/>
  <c r="AJ30" i="16"/>
  <c r="AJ29" i="16"/>
  <c r="AJ28" i="16"/>
  <c r="AJ27" i="16"/>
  <c r="AJ26" i="16"/>
  <c r="AJ25" i="16"/>
  <c r="AJ24" i="16"/>
  <c r="AJ23" i="16"/>
  <c r="AJ22" i="16"/>
  <c r="AJ21" i="16"/>
  <c r="AJ20" i="16"/>
  <c r="AJ19" i="16"/>
  <c r="AJ18" i="16"/>
  <c r="AJ17" i="16"/>
  <c r="AJ16" i="16"/>
  <c r="AJ15" i="16"/>
  <c r="AJ14" i="16"/>
  <c r="AJ13" i="16"/>
  <c r="AJ12" i="16"/>
  <c r="AJ7" i="16"/>
  <c r="AJ6" i="16"/>
  <c r="AJ5" i="16"/>
  <c r="AJ4" i="16"/>
  <c r="AJ3" i="16"/>
  <c r="AI38" i="16"/>
  <c r="AI31" i="16"/>
  <c r="AI24" i="16"/>
  <c r="AI17" i="16"/>
  <c r="AI16" i="16"/>
  <c r="AI15" i="16"/>
  <c r="AI11" i="16"/>
  <c r="AI10" i="16"/>
  <c r="AI9" i="16"/>
  <c r="AI8" i="16"/>
  <c r="AI7" i="16"/>
  <c r="AI6" i="16"/>
  <c r="AI5" i="16"/>
  <c r="AI37" i="16"/>
  <c r="AI36" i="16"/>
  <c r="AI35" i="16"/>
  <c r="AI34" i="16"/>
  <c r="AI33" i="16"/>
  <c r="AI32" i="16"/>
  <c r="AI30" i="16"/>
  <c r="AI29" i="16"/>
  <c r="AI28" i="16"/>
  <c r="AI27" i="16"/>
  <c r="AI26" i="16"/>
  <c r="AI25" i="16"/>
  <c r="AI23" i="16"/>
  <c r="AI22" i="16"/>
  <c r="AI21" i="16"/>
  <c r="AI20" i="16"/>
  <c r="AI19" i="16"/>
  <c r="AI18" i="16"/>
  <c r="AI14" i="16"/>
  <c r="AI13" i="16"/>
  <c r="AI12" i="16"/>
  <c r="AI4" i="16"/>
  <c r="AI3" i="16"/>
  <c r="T15" i="16"/>
  <c r="N16" i="16"/>
  <c r="N15" i="16"/>
  <c r="F15" i="16" s="1"/>
  <c r="T38" i="16"/>
  <c r="T36" i="16"/>
  <c r="T34" i="16"/>
  <c r="T32" i="16"/>
  <c r="T31" i="16"/>
  <c r="T29" i="16"/>
  <c r="T27" i="16"/>
  <c r="T25" i="16"/>
  <c r="T24" i="16"/>
  <c r="T22" i="16"/>
  <c r="T20" i="16"/>
  <c r="T18" i="16"/>
  <c r="T17" i="16"/>
  <c r="T13" i="16"/>
  <c r="T12" i="16"/>
  <c r="T8" i="16"/>
  <c r="T7" i="16"/>
  <c r="T6" i="16"/>
  <c r="T5" i="16"/>
  <c r="T3" i="16"/>
  <c r="N38" i="16"/>
  <c r="J38" i="16"/>
  <c r="F38" i="16"/>
  <c r="N37" i="16"/>
  <c r="J37" i="16"/>
  <c r="F37" i="16"/>
  <c r="N36" i="16"/>
  <c r="J36" i="16"/>
  <c r="F36" i="16" s="1"/>
  <c r="N35" i="16"/>
  <c r="J35" i="16"/>
  <c r="F35" i="16"/>
  <c r="N34" i="16"/>
  <c r="J34" i="16"/>
  <c r="F34" i="16"/>
  <c r="N33" i="16"/>
  <c r="J33" i="16"/>
  <c r="F33" i="16" s="1"/>
  <c r="N32" i="16"/>
  <c r="J32" i="16"/>
  <c r="F32" i="16" s="1"/>
  <c r="N31" i="16"/>
  <c r="J31" i="16"/>
  <c r="F31" i="16"/>
  <c r="N30" i="16"/>
  <c r="F30" i="16" s="1"/>
  <c r="J30" i="16"/>
  <c r="N29" i="16"/>
  <c r="J29" i="16"/>
  <c r="F29" i="16"/>
  <c r="N28" i="16"/>
  <c r="J28" i="16"/>
  <c r="F28" i="16"/>
  <c r="N27" i="16"/>
  <c r="J27" i="16"/>
  <c r="F27" i="16"/>
  <c r="N26" i="16"/>
  <c r="J26" i="16"/>
  <c r="F26" i="16"/>
  <c r="N25" i="16"/>
  <c r="J25" i="16"/>
  <c r="F25" i="16" s="1"/>
  <c r="N24" i="16"/>
  <c r="J24" i="16"/>
  <c r="N23" i="16"/>
  <c r="J23" i="16"/>
  <c r="F23" i="16"/>
  <c r="N22" i="16"/>
  <c r="J22" i="16"/>
  <c r="F22" i="16" s="1"/>
  <c r="N21" i="16"/>
  <c r="J21" i="16"/>
  <c r="F21" i="16" s="1"/>
  <c r="N20" i="16"/>
  <c r="J20" i="16"/>
  <c r="F20" i="16" s="1"/>
  <c r="N19" i="16"/>
  <c r="J19" i="16"/>
  <c r="F19" i="16"/>
  <c r="N18" i="16"/>
  <c r="J18" i="16"/>
  <c r="F18" i="16" s="1"/>
  <c r="N17" i="16"/>
  <c r="F17" i="16" s="1"/>
  <c r="J17" i="16"/>
  <c r="J16" i="16"/>
  <c r="F16" i="16" s="1"/>
  <c r="J15" i="16"/>
  <c r="N14" i="16"/>
  <c r="J14" i="16"/>
  <c r="F14" i="16"/>
  <c r="J13" i="16"/>
  <c r="F13" i="16" s="1"/>
  <c r="N12" i="16"/>
  <c r="J12" i="16"/>
  <c r="N11" i="16"/>
  <c r="F11" i="16" s="1"/>
  <c r="J11" i="16"/>
  <c r="N10" i="16"/>
  <c r="J10" i="16"/>
  <c r="N9" i="16"/>
  <c r="J9" i="16"/>
  <c r="F9" i="16" s="1"/>
  <c r="N8" i="16"/>
  <c r="J8" i="16"/>
  <c r="N7" i="16"/>
  <c r="J7" i="16"/>
  <c r="N6" i="16"/>
  <c r="J6" i="16"/>
  <c r="N5" i="16"/>
  <c r="J5" i="16"/>
  <c r="N4" i="16"/>
  <c r="J4" i="16"/>
  <c r="F4" i="16" s="1"/>
  <c r="F3" i="16"/>
  <c r="N3" i="16"/>
  <c r="J3" i="16"/>
  <c r="AI40" i="16" l="1"/>
  <c r="AI41" i="16" s="1"/>
  <c r="F24" i="16"/>
  <c r="F12" i="16"/>
  <c r="F10" i="16"/>
  <c r="F8" i="16"/>
  <c r="F6" i="16"/>
  <c r="F5" i="16"/>
  <c r="H3" i="13"/>
  <c r="H18" i="12"/>
  <c r="H12" i="11"/>
  <c r="H18" i="11" s="1"/>
  <c r="G18" i="11"/>
  <c r="F18" i="11"/>
  <c r="G30" i="12"/>
  <c r="F30" i="12"/>
  <c r="H29" i="12"/>
  <c r="H28" i="12"/>
  <c r="H27" i="12"/>
  <c r="H26" i="12"/>
  <c r="H25" i="12"/>
  <c r="H24" i="12"/>
  <c r="H23" i="12"/>
  <c r="H22" i="12"/>
  <c r="H21" i="12"/>
  <c r="H20" i="12"/>
  <c r="H19" i="12"/>
  <c r="H17" i="12"/>
  <c r="H17" i="11"/>
  <c r="H16" i="11"/>
  <c r="H15" i="11"/>
  <c r="H14" i="11"/>
  <c r="H13" i="11"/>
  <c r="G15" i="12"/>
  <c r="F15" i="12"/>
  <c r="H14" i="12"/>
  <c r="G9" i="11"/>
  <c r="H8" i="11"/>
  <c r="H9" i="11" s="1"/>
  <c r="F9" i="11"/>
  <c r="H9" i="12"/>
  <c r="H8" i="12"/>
  <c r="H7" i="12"/>
  <c r="H6" i="12"/>
  <c r="H15" i="12" s="1"/>
  <c r="H5" i="12"/>
  <c r="H4" i="12"/>
  <c r="H7" i="11"/>
  <c r="H6" i="11"/>
  <c r="H5" i="11"/>
  <c r="H4" i="11"/>
  <c r="H11" i="11"/>
  <c r="H13" i="12"/>
  <c r="H12" i="12"/>
  <c r="H11" i="12"/>
  <c r="H10" i="12"/>
  <c r="H3" i="12"/>
  <c r="H3" i="11"/>
  <c r="G24" i="10"/>
  <c r="F24" i="10"/>
  <c r="H23" i="10"/>
  <c r="H22" i="10"/>
  <c r="H24" i="10" s="1"/>
  <c r="G20" i="10"/>
  <c r="F20" i="10"/>
  <c r="H19" i="10"/>
  <c r="H18" i="10"/>
  <c r="H17" i="10"/>
  <c r="H7" i="10"/>
  <c r="H6" i="10"/>
  <c r="H5" i="10"/>
  <c r="H4" i="10"/>
  <c r="G15" i="10"/>
  <c r="F15" i="10"/>
  <c r="H14" i="10"/>
  <c r="H13" i="10"/>
  <c r="H12" i="10"/>
  <c r="H15" i="10" s="1"/>
  <c r="G10" i="10"/>
  <c r="F10" i="10"/>
  <c r="H9" i="10"/>
  <c r="H8" i="10"/>
  <c r="H3" i="10"/>
  <c r="H30" i="12" l="1"/>
  <c r="H20" i="10"/>
  <c r="H10" i="10"/>
  <c r="H50" i="4"/>
  <c r="H53" i="4" s="1"/>
  <c r="H92" i="1"/>
  <c r="G92" i="1"/>
  <c r="F92" i="1"/>
  <c r="AD11" i="16" l="1"/>
  <c r="AD9" i="16"/>
  <c r="AD8" i="16"/>
  <c r="AD10" i="16"/>
  <c r="G115" i="7"/>
  <c r="F115" i="7"/>
  <c r="H114" i="7"/>
  <c r="H113" i="7"/>
  <c r="G86" i="6"/>
  <c r="F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112" i="6"/>
  <c r="G113" i="6"/>
  <c r="F113" i="6"/>
  <c r="H111" i="6"/>
  <c r="H110" i="6"/>
  <c r="H109" i="6"/>
  <c r="H108" i="6"/>
  <c r="H107" i="6"/>
  <c r="H106" i="6"/>
  <c r="H105" i="6"/>
  <c r="H104" i="6"/>
  <c r="H103" i="6"/>
  <c r="H102" i="6"/>
  <c r="G100" i="6"/>
  <c r="F100" i="6"/>
  <c r="H99" i="6"/>
  <c r="H98" i="6"/>
  <c r="H97" i="6"/>
  <c r="H96" i="6"/>
  <c r="H95" i="6"/>
  <c r="H94" i="6"/>
  <c r="H93" i="6"/>
  <c r="H92" i="6"/>
  <c r="H91" i="6"/>
  <c r="H90" i="6"/>
  <c r="H89" i="6"/>
  <c r="H88" i="6"/>
  <c r="H115" i="7" l="1"/>
  <c r="H86" i="6"/>
  <c r="H113" i="6"/>
  <c r="H100" i="6"/>
  <c r="H109" i="7"/>
  <c r="G111" i="7"/>
  <c r="F111" i="7"/>
  <c r="H110" i="7"/>
  <c r="H108" i="7"/>
  <c r="H107" i="7"/>
  <c r="G68" i="7"/>
  <c r="F68" i="7"/>
  <c r="H67" i="7"/>
  <c r="H68" i="7" s="1"/>
  <c r="H142" i="5"/>
  <c r="H136" i="8"/>
  <c r="G105" i="7"/>
  <c r="F105" i="7"/>
  <c r="H104" i="7"/>
  <c r="H103" i="7"/>
  <c r="H102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123" i="8"/>
  <c r="H122" i="8"/>
  <c r="H121" i="8"/>
  <c r="H102" i="8"/>
  <c r="H101" i="8"/>
  <c r="H100" i="8"/>
  <c r="H73" i="8"/>
  <c r="H72" i="8"/>
  <c r="H71" i="8"/>
  <c r="H49" i="8"/>
  <c r="H48" i="8"/>
  <c r="H47" i="8"/>
  <c r="H25" i="8"/>
  <c r="H24" i="8"/>
  <c r="H23" i="8"/>
  <c r="H154" i="8"/>
  <c r="G154" i="8"/>
  <c r="F154" i="8"/>
  <c r="H151" i="8"/>
  <c r="H150" i="8"/>
  <c r="H149" i="8"/>
  <c r="H157" i="5"/>
  <c r="H156" i="5"/>
  <c r="H155" i="5"/>
  <c r="H105" i="5"/>
  <c r="H104" i="5"/>
  <c r="H103" i="5"/>
  <c r="H75" i="5"/>
  <c r="H74" i="5"/>
  <c r="H73" i="5"/>
  <c r="H50" i="5"/>
  <c r="H49" i="5"/>
  <c r="H48" i="5"/>
  <c r="H178" i="8"/>
  <c r="G124" i="8"/>
  <c r="F124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G160" i="5"/>
  <c r="F160" i="5"/>
  <c r="H159" i="5"/>
  <c r="H158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1" i="5"/>
  <c r="H140" i="5"/>
  <c r="H139" i="5"/>
  <c r="H138" i="5"/>
  <c r="H137" i="5"/>
  <c r="H136" i="5"/>
  <c r="H135" i="5"/>
  <c r="H134" i="5"/>
  <c r="H133" i="5"/>
  <c r="H132" i="5"/>
  <c r="G177" i="5"/>
  <c r="F177" i="5"/>
  <c r="H176" i="5"/>
  <c r="H175" i="5"/>
  <c r="H174" i="5"/>
  <c r="H173" i="5"/>
  <c r="H172" i="5"/>
  <c r="H171" i="5"/>
  <c r="H170" i="5"/>
  <c r="H169" i="5"/>
  <c r="H168" i="5"/>
  <c r="H167" i="5"/>
  <c r="H166" i="5"/>
  <c r="G164" i="5"/>
  <c r="F164" i="5"/>
  <c r="H163" i="5"/>
  <c r="H162" i="5"/>
  <c r="H164" i="5" s="1"/>
  <c r="G74" i="7"/>
  <c r="F74" i="7"/>
  <c r="H73" i="7"/>
  <c r="H72" i="7"/>
  <c r="H71" i="7"/>
  <c r="G65" i="7"/>
  <c r="F65" i="7"/>
  <c r="H64" i="7"/>
  <c r="H65" i="7" s="1"/>
  <c r="G62" i="7"/>
  <c r="F62" i="7"/>
  <c r="H61" i="7"/>
  <c r="H60" i="7"/>
  <c r="H59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G31" i="7"/>
  <c r="F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61" i="6"/>
  <c r="F61" i="6"/>
  <c r="H60" i="6"/>
  <c r="G33" i="6"/>
  <c r="H32" i="6"/>
  <c r="F33" i="6"/>
  <c r="H74" i="7" l="1"/>
  <c r="H111" i="7"/>
  <c r="H105" i="7"/>
  <c r="H62" i="7"/>
  <c r="H124" i="8"/>
  <c r="H160" i="5"/>
  <c r="H177" i="5"/>
  <c r="H31" i="7"/>
  <c r="H9" i="9"/>
  <c r="G9" i="9"/>
  <c r="F9" i="9"/>
  <c r="H34" i="9"/>
  <c r="G34" i="9"/>
  <c r="F34" i="9"/>
  <c r="H26" i="9"/>
  <c r="G26" i="9"/>
  <c r="F26" i="9"/>
  <c r="H21" i="9"/>
  <c r="G21" i="9"/>
  <c r="F21" i="9"/>
  <c r="G34" i="2" l="1"/>
  <c r="F34" i="2"/>
  <c r="H33" i="2"/>
  <c r="H34" i="2" s="1"/>
  <c r="H29" i="2"/>
  <c r="H9" i="4"/>
  <c r="G9" i="4"/>
  <c r="F9" i="4"/>
  <c r="AG36" i="16" l="1"/>
  <c r="AG28" i="16"/>
  <c r="AG20" i="16"/>
  <c r="AG12" i="16"/>
  <c r="AG33" i="16"/>
  <c r="AG5" i="16"/>
  <c r="AG24" i="16"/>
  <c r="AG15" i="16"/>
  <c r="AG22" i="16"/>
  <c r="AG29" i="16"/>
  <c r="AG13" i="16"/>
  <c r="AG35" i="16"/>
  <c r="AG27" i="16"/>
  <c r="AG19" i="16"/>
  <c r="AG7" i="16"/>
  <c r="AG17" i="16"/>
  <c r="AG16" i="16"/>
  <c r="AG31" i="16"/>
  <c r="AG3" i="16"/>
  <c r="AG38" i="16"/>
  <c r="AG14" i="16"/>
  <c r="AG37" i="16"/>
  <c r="AG34" i="16"/>
  <c r="AG26" i="16"/>
  <c r="AG18" i="16"/>
  <c r="AG6" i="16"/>
  <c r="AG25" i="16"/>
  <c r="AG32" i="16"/>
  <c r="AG4" i="16"/>
  <c r="AG23" i="16"/>
  <c r="AG30" i="16"/>
  <c r="AG21" i="16"/>
  <c r="H161" i="8"/>
  <c r="G209" i="8"/>
  <c r="H153" i="8"/>
  <c r="F209" i="8"/>
  <c r="H152" i="8"/>
  <c r="H135" i="8"/>
  <c r="H133" i="8"/>
  <c r="H132" i="8"/>
  <c r="H134" i="8"/>
  <c r="H131" i="8"/>
  <c r="H130" i="8"/>
  <c r="H12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28" i="8"/>
  <c r="H127" i="8"/>
  <c r="H126" i="8"/>
  <c r="G174" i="8"/>
  <c r="F174" i="8"/>
  <c r="H173" i="8"/>
  <c r="H172" i="8"/>
  <c r="H171" i="8"/>
  <c r="H168" i="8"/>
  <c r="H169" i="8" s="1"/>
  <c r="G169" i="8"/>
  <c r="F169" i="8"/>
  <c r="H49" i="6"/>
  <c r="H59" i="6"/>
  <c r="H58" i="6"/>
  <c r="H57" i="6"/>
  <c r="H56" i="6"/>
  <c r="H55" i="6"/>
  <c r="H54" i="6"/>
  <c r="H53" i="6"/>
  <c r="H52" i="6"/>
  <c r="H51" i="6"/>
  <c r="H50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158" i="8"/>
  <c r="G159" i="8"/>
  <c r="F159" i="8"/>
  <c r="G166" i="8"/>
  <c r="F166" i="8"/>
  <c r="H165" i="8"/>
  <c r="H164" i="8"/>
  <c r="H163" i="8"/>
  <c r="H157" i="8"/>
  <c r="H156" i="8"/>
  <c r="G105" i="8"/>
  <c r="F105" i="8"/>
  <c r="H104" i="8"/>
  <c r="H103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G76" i="8"/>
  <c r="F76" i="8"/>
  <c r="H69" i="8"/>
  <c r="H68" i="8"/>
  <c r="H67" i="8"/>
  <c r="H66" i="8"/>
  <c r="H65" i="8"/>
  <c r="H64" i="8"/>
  <c r="H63" i="8"/>
  <c r="H62" i="8"/>
  <c r="H61" i="8"/>
  <c r="H60" i="8"/>
  <c r="H59" i="8"/>
  <c r="H58" i="8"/>
  <c r="G52" i="8"/>
  <c r="F52" i="8"/>
  <c r="H45" i="8"/>
  <c r="H44" i="8"/>
  <c r="H43" i="8"/>
  <c r="H42" i="8"/>
  <c r="H41" i="8"/>
  <c r="H40" i="8"/>
  <c r="H39" i="8"/>
  <c r="H38" i="8"/>
  <c r="H37" i="8"/>
  <c r="H36" i="8"/>
  <c r="H35" i="8"/>
  <c r="H34" i="8"/>
  <c r="G28" i="8"/>
  <c r="F28" i="8"/>
  <c r="H27" i="8"/>
  <c r="H26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124" i="5"/>
  <c r="H123" i="5"/>
  <c r="H101" i="5"/>
  <c r="H100" i="5"/>
  <c r="H99" i="5"/>
  <c r="H98" i="5"/>
  <c r="H97" i="5"/>
  <c r="H96" i="5"/>
  <c r="H95" i="5"/>
  <c r="H94" i="5"/>
  <c r="H93" i="5"/>
  <c r="H92" i="5"/>
  <c r="H91" i="5"/>
  <c r="H90" i="5"/>
  <c r="H71" i="5"/>
  <c r="H70" i="5"/>
  <c r="H69" i="5"/>
  <c r="H68" i="5"/>
  <c r="H67" i="5"/>
  <c r="H66" i="5"/>
  <c r="H65" i="5"/>
  <c r="H64" i="5"/>
  <c r="H63" i="5"/>
  <c r="H62" i="5"/>
  <c r="H61" i="5"/>
  <c r="H60" i="5"/>
  <c r="H46" i="5"/>
  <c r="H45" i="5"/>
  <c r="H44" i="5"/>
  <c r="H43" i="5"/>
  <c r="H42" i="5"/>
  <c r="H41" i="5"/>
  <c r="H40" i="5"/>
  <c r="H39" i="5"/>
  <c r="H38" i="5"/>
  <c r="H37" i="5"/>
  <c r="H36" i="5"/>
  <c r="H35" i="5"/>
  <c r="G29" i="5"/>
  <c r="F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179" i="8"/>
  <c r="F179" i="8"/>
  <c r="H177" i="8"/>
  <c r="H176" i="8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29" i="5" l="1"/>
  <c r="H61" i="6"/>
  <c r="H33" i="6"/>
  <c r="H209" i="8"/>
  <c r="H28" i="8"/>
  <c r="H174" i="8"/>
  <c r="H159" i="8"/>
  <c r="H76" i="8"/>
  <c r="H166" i="8"/>
  <c r="H105" i="8"/>
  <c r="H52" i="8"/>
  <c r="H179" i="8"/>
  <c r="G130" i="5"/>
  <c r="F130" i="5"/>
  <c r="H129" i="5"/>
  <c r="H128" i="5"/>
  <c r="H127" i="5"/>
  <c r="H126" i="5"/>
  <c r="H125" i="5"/>
  <c r="H122" i="5"/>
  <c r="H121" i="5"/>
  <c r="H118" i="5"/>
  <c r="H117" i="5"/>
  <c r="H116" i="5"/>
  <c r="H112" i="5"/>
  <c r="H120" i="5"/>
  <c r="H119" i="5"/>
  <c r="H115" i="5"/>
  <c r="H114" i="5"/>
  <c r="H113" i="5"/>
  <c r="H111" i="5"/>
  <c r="H130" i="5" l="1"/>
  <c r="H108" i="5"/>
  <c r="H107" i="5"/>
  <c r="H106" i="5"/>
  <c r="H102" i="5"/>
  <c r="H89" i="5"/>
  <c r="H88" i="5"/>
  <c r="H87" i="5"/>
  <c r="H86" i="5"/>
  <c r="H85" i="5"/>
  <c r="H84" i="5"/>
  <c r="H83" i="5"/>
  <c r="H82" i="5"/>
  <c r="H81" i="5"/>
  <c r="G109" i="5"/>
  <c r="F109" i="5"/>
  <c r="H79" i="5"/>
  <c r="G79" i="5"/>
  <c r="F79" i="5"/>
  <c r="H54" i="5"/>
  <c r="G54" i="5"/>
  <c r="F54" i="5"/>
  <c r="H109" i="5" l="1"/>
  <c r="N142" i="3"/>
  <c r="M142" i="3"/>
  <c r="L142" i="3"/>
  <c r="N135" i="3"/>
  <c r="M135" i="3"/>
  <c r="L135" i="3"/>
  <c r="N128" i="3"/>
  <c r="M128" i="3"/>
  <c r="L128" i="3"/>
  <c r="N121" i="3"/>
  <c r="M121" i="3"/>
  <c r="L121" i="3"/>
  <c r="N114" i="3"/>
  <c r="M114" i="3"/>
  <c r="L114" i="3"/>
  <c r="N107" i="3"/>
  <c r="M107" i="3"/>
  <c r="L107" i="3"/>
  <c r="N100" i="3"/>
  <c r="M100" i="3"/>
  <c r="L100" i="3"/>
  <c r="N93" i="3"/>
  <c r="M93" i="3"/>
  <c r="L93" i="3"/>
  <c r="N86" i="3"/>
  <c r="M86" i="3"/>
  <c r="L86" i="3"/>
  <c r="N79" i="3"/>
  <c r="M79" i="3"/>
  <c r="L79" i="3"/>
  <c r="N72" i="3"/>
  <c r="M72" i="3"/>
  <c r="L72" i="3"/>
  <c r="N65" i="3"/>
  <c r="M65" i="3"/>
  <c r="L65" i="3"/>
  <c r="N58" i="3"/>
  <c r="M58" i="3"/>
  <c r="L58" i="3"/>
  <c r="N51" i="3"/>
  <c r="M51" i="3"/>
  <c r="L51" i="3"/>
  <c r="N44" i="3"/>
  <c r="M44" i="3"/>
  <c r="L44" i="3"/>
  <c r="N37" i="3"/>
  <c r="M37" i="3"/>
  <c r="L37" i="3"/>
  <c r="N30" i="3"/>
  <c r="M30" i="3"/>
  <c r="L30" i="3"/>
  <c r="N23" i="3"/>
  <c r="M23" i="3"/>
  <c r="L23" i="3"/>
  <c r="N16" i="3"/>
  <c r="M16" i="3"/>
  <c r="L16" i="3"/>
  <c r="N9" i="3"/>
  <c r="M9" i="3"/>
  <c r="L9" i="3"/>
  <c r="H16" i="4"/>
  <c r="G16" i="4"/>
  <c r="F16" i="4"/>
  <c r="H30" i="4"/>
  <c r="G30" i="4"/>
  <c r="F30" i="4"/>
  <c r="H45" i="4"/>
  <c r="G45" i="4"/>
  <c r="F45" i="4"/>
  <c r="H38" i="4"/>
  <c r="G38" i="4"/>
  <c r="F38" i="4"/>
  <c r="AG9" i="16" l="1"/>
  <c r="AG8" i="16"/>
  <c r="AG10" i="16"/>
  <c r="AG11" i="16"/>
  <c r="H23" i="4"/>
  <c r="G23" i="4"/>
  <c r="F23" i="4"/>
  <c r="H30" i="2"/>
  <c r="G30" i="2"/>
  <c r="F30" i="2"/>
  <c r="H26" i="2"/>
  <c r="G26" i="2"/>
  <c r="F26" i="2"/>
  <c r="H22" i="2"/>
  <c r="G22" i="2"/>
  <c r="F22" i="2"/>
  <c r="H18" i="2"/>
  <c r="G18" i="2"/>
  <c r="F18" i="2"/>
  <c r="H14" i="2"/>
  <c r="AF5" i="16" s="1"/>
  <c r="G14" i="2"/>
  <c r="F14" i="2"/>
  <c r="H10" i="2"/>
  <c r="G10" i="2"/>
  <c r="F10" i="2"/>
  <c r="H6" i="2"/>
  <c r="G6" i="2"/>
  <c r="F6" i="2"/>
  <c r="AE3" i="16" l="1"/>
  <c r="AE17" i="16"/>
  <c r="AE4" i="16"/>
  <c r="AE16" i="16"/>
  <c r="AE15" i="16"/>
  <c r="AE12" i="16"/>
  <c r="AE14" i="16"/>
  <c r="AE13" i="16"/>
  <c r="AF31" i="16"/>
  <c r="AF23" i="16"/>
  <c r="AF15" i="16"/>
  <c r="AF7" i="16"/>
  <c r="AF38" i="16"/>
  <c r="AF30" i="16"/>
  <c r="AF22" i="16"/>
  <c r="AF14" i="16"/>
  <c r="AF6" i="16"/>
  <c r="AF27" i="16"/>
  <c r="AF11" i="16"/>
  <c r="AF26" i="16"/>
  <c r="AF10" i="16"/>
  <c r="AF33" i="16"/>
  <c r="AF9" i="16"/>
  <c r="AF24" i="16"/>
  <c r="AF16" i="16"/>
  <c r="AF37" i="16"/>
  <c r="AF29" i="16"/>
  <c r="AF21" i="16"/>
  <c r="AF13" i="16"/>
  <c r="AF4" i="16"/>
  <c r="AF36" i="16"/>
  <c r="AF28" i="16"/>
  <c r="AF20" i="16"/>
  <c r="AF12" i="16"/>
  <c r="AF3" i="16"/>
  <c r="AF35" i="16"/>
  <c r="AF19" i="16"/>
  <c r="AF34" i="16"/>
  <c r="AF18" i="16"/>
  <c r="AF25" i="16"/>
  <c r="AF17" i="16"/>
  <c r="AF32" i="16"/>
  <c r="AF8" i="16"/>
  <c r="AE8" i="16"/>
  <c r="AE7" i="16"/>
  <c r="AE6" i="16"/>
  <c r="AE5" i="16"/>
  <c r="AE10" i="16"/>
  <c r="AE11" i="16"/>
  <c r="AE9" i="16"/>
  <c r="AE31" i="16"/>
  <c r="AE23" i="16"/>
  <c r="AE29" i="16"/>
  <c r="AE34" i="16"/>
  <c r="AE25" i="16"/>
  <c r="AE32" i="16"/>
  <c r="AE38" i="16"/>
  <c r="AE30" i="16"/>
  <c r="AE22" i="16"/>
  <c r="AE37" i="16"/>
  <c r="AE21" i="16"/>
  <c r="AE26" i="16"/>
  <c r="AE33" i="16"/>
  <c r="AE36" i="16"/>
  <c r="AE28" i="16"/>
  <c r="AE20" i="16"/>
  <c r="AE18" i="16"/>
  <c r="AE24" i="16"/>
  <c r="AE35" i="16"/>
  <c r="AE27" i="16"/>
  <c r="AE19" i="16"/>
  <c r="AG40" i="16"/>
  <c r="AG41" i="16" s="1"/>
  <c r="H135" i="1"/>
  <c r="G135" i="1"/>
  <c r="F135" i="1"/>
  <c r="H132" i="1"/>
  <c r="G132" i="1"/>
  <c r="F132" i="1"/>
  <c r="AF40" i="16" l="1"/>
  <c r="AF41" i="16" s="1"/>
  <c r="AE40" i="16"/>
  <c r="AE41" i="16" s="1"/>
  <c r="H128" i="1"/>
  <c r="G128" i="1"/>
  <c r="F128" i="1"/>
  <c r="H24" i="1"/>
  <c r="G24" i="1"/>
  <c r="F24" i="1"/>
  <c r="H123" i="1"/>
  <c r="G123" i="1"/>
  <c r="F123" i="1"/>
  <c r="H113" i="1"/>
  <c r="G113" i="1"/>
  <c r="F113" i="1"/>
  <c r="H106" i="1"/>
  <c r="G106" i="1"/>
  <c r="F106" i="1"/>
  <c r="H81" i="1"/>
  <c r="G81" i="1"/>
  <c r="F81" i="1"/>
  <c r="H68" i="1"/>
  <c r="G68" i="1"/>
  <c r="F68" i="1"/>
  <c r="H56" i="1"/>
  <c r="G56" i="1"/>
  <c r="F56" i="1"/>
  <c r="H44" i="1"/>
  <c r="G44" i="1"/>
  <c r="F44" i="1"/>
  <c r="H33" i="1"/>
  <c r="G33" i="1"/>
  <c r="F33" i="1"/>
  <c r="H13" i="1"/>
  <c r="G13" i="1"/>
  <c r="F13" i="1"/>
  <c r="AD7" i="16" l="1"/>
  <c r="AD6" i="16"/>
  <c r="AD33" i="16"/>
  <c r="AD25" i="16"/>
  <c r="AD5" i="16"/>
  <c r="AD4" i="16"/>
  <c r="AD38" i="16"/>
  <c r="AD37" i="16"/>
  <c r="AD36" i="16"/>
  <c r="AD28" i="16"/>
  <c r="AD20" i="16"/>
  <c r="AD12" i="16"/>
  <c r="AD32" i="16"/>
  <c r="AD31" i="16"/>
  <c r="AD15" i="16"/>
  <c r="AD30" i="16"/>
  <c r="AD21" i="16"/>
  <c r="AD35" i="16"/>
  <c r="AD27" i="16"/>
  <c r="AD19" i="16"/>
  <c r="AD3" i="16"/>
  <c r="AD34" i="16"/>
  <c r="AD26" i="16"/>
  <c r="AD18" i="16"/>
  <c r="AD17" i="16"/>
  <c r="AD24" i="16"/>
  <c r="AD16" i="16"/>
  <c r="AD23" i="16"/>
  <c r="AD22" i="16"/>
  <c r="AD14" i="16"/>
  <c r="AD29" i="16"/>
  <c r="AD13" i="16"/>
  <c r="AD40" i="16" l="1"/>
  <c r="AD41" i="16" s="1"/>
</calcChain>
</file>

<file path=xl/comments1.xml><?xml version="1.0" encoding="utf-8"?>
<comments xmlns="http://schemas.openxmlformats.org/spreadsheetml/2006/main">
  <authors>
    <author>Lubun, Mike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4 inch pricing and adjusted for extra 1 inch 
 3.61/4 = 0.9025
0.9025 * 5 = 4.5125
13.4% O&amp;P adjustmed
4.5125 * 1.134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adjusted for extra inch
0.18 / 5 =0.045
0.045 * 5 = 0.225
13.4 % O&amp;P
0.225*1.134 = 0.26
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4 inch pricing and adjusted for extra 1 inch 
 3.61/4 = 0.9025
0.9025 * 5 = 4.5125
13.4% O&amp;P adjustmed
4.5125 * 1.134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adjusted for extra inch
0.18 / 5 =0.045
0.045 * 5 = 0.225
13.4 % O&amp;P
0.225*1.134 = 0.26
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4 inch pricing and adjusted for extra 1 inch 
 3.61/4 = 0.9025
0.9025 * 5 = 4.5125
13.4% O&amp;P adjustmed
4.5125 * 1.134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adjusted for extra inch
0.18 / 5 =0.045
0.045 * 5 = 0.225
13.4 % O&amp;P
0.225*1.134 = 0.26
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16.7% O&amp;P 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V14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W14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4 inch pricing and adjusted for extra 1 inch 
 3.61/4 = 0.9025
0.9025 * 5 = 4.5125
13.4% O&amp;P adjustmed
4.5125 * 1.134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adjusted for extra inch
0.18 / 5 =0.045
0.045 * 5 = 0.225
13.4 % O&amp;P
0.225*1.134 = 0.26
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V21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W21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16.7% O&amp;P 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V2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W2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16.7% O&amp;P 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O3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V3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W3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16.7% O&amp;P 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20.4% O&amp;P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30% O&amp;P</t>
        </r>
      </text>
    </comment>
    <comment ref="N5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27% O&amp;P</t>
        </r>
      </text>
    </comment>
    <comment ref="O5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27% O&amp;P</t>
        </r>
      </text>
    </comment>
    <comment ref="V5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27% O&amp;P</t>
        </r>
      </text>
    </comment>
    <comment ref="W5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27% O&amp;P</t>
        </r>
      </text>
    </comment>
    <comment ref="F5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30% O&amp;P</t>
        </r>
      </text>
    </comment>
    <comment ref="N5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27% O&amp;P</t>
        </r>
      </text>
    </comment>
    <comment ref="O5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27% O&amp;P</t>
        </r>
      </text>
    </comment>
    <comment ref="V5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27% O&amp;P</t>
        </r>
      </text>
    </comment>
    <comment ref="W5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27% O&amp;P</t>
        </r>
      </text>
    </comment>
  </commentList>
</comments>
</file>

<file path=xl/comments10.xml><?xml version="1.0" encoding="utf-8"?>
<comments xmlns="http://schemas.openxmlformats.org/spreadsheetml/2006/main">
  <authors>
    <author>Lubun, Mike</author>
  </authors>
  <commentList>
    <comment ref="D15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indirect fired, gravity vent, stainless steel heat exchanger, 70F temp rise, includes standard controls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single zone, constant volume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multi zone, constant volume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hot water coil, deduct 5% material, from gas fired, labour is the same
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hot water coil, deduct 5% material, from gas fired, labour is the same
</t>
        </r>
      </text>
    </comment>
    <comment ref="D6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hot water coil, deduct 5% material, from gas fired, labour is the same
</t>
        </r>
      </text>
    </comment>
    <comment ref="D63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hot water coil, deduct 5% material, from gas fired, labour is the same
</t>
        </r>
      </text>
    </comment>
    <comment ref="D64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electric heat, deduct 3% material from gas and 5% labour from gas
</t>
        </r>
      </text>
    </comment>
    <comment ref="D65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electric heat, deduct 3% material from gas and 5% labour from gas
</t>
        </r>
      </text>
    </comment>
    <comment ref="D6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electric heat, deduct 3% material from gas and 5% labour from gas
</t>
        </r>
      </text>
    </comment>
    <comment ref="D6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electric heat, deduct 3% material from gas and 5% labour from gas
</t>
        </r>
      </text>
    </comment>
  </commentList>
</comments>
</file>

<file path=xl/comments11.xml><?xml version="1.0" encoding="utf-8"?>
<comments xmlns="http://schemas.openxmlformats.org/spreadsheetml/2006/main">
  <authors>
    <author>Lubun, Mike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cast iron ciculating, close coupled bronze impeller</t>
        </r>
      </text>
    </comment>
  </commentList>
</comments>
</file>

<file path=xl/comments12.xml><?xml version="1.0" encoding="utf-8"?>
<comments xmlns="http://schemas.openxmlformats.org/spreadsheetml/2006/main">
  <authors>
    <author>Lubun, Mike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cast iron ciculating, close coupled bronze impeller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spring type fasteners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23 inch wide batts</t>
        </r>
      </text>
    </comment>
    <comment ref="E5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bare, not sheathing finish</t>
        </r>
      </text>
    </comment>
    <comment ref="E74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40 PSI material</t>
        </r>
      </text>
    </comment>
  </commentList>
</comments>
</file>

<file path=xl/comments13.xml><?xml version="1.0" encoding="utf-8"?>
<comments xmlns="http://schemas.openxmlformats.org/spreadsheetml/2006/main">
  <authors>
    <author>Lubun, Mike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cast iron ciculating, close coupled bronze impeller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difference in price between clear and fimed glass of the same type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25% O&amp;P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Lubun, Mike
differenc ein price between clear and filmed for the same insulating glass type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38.5% O&amp;P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25% O&amp;P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25% O&amp;P
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difference in insulating glass cost between clear without films and clear with films for the same type of glass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38.5% O&amp;P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38.5% O&amp;P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25% O&amp;P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25% O&amp;P
</t>
        </r>
      </text>
    </comment>
  </commentList>
</comments>
</file>

<file path=xl/comments2.xml><?xml version="1.0" encoding="utf-8"?>
<comments xmlns="http://schemas.openxmlformats.org/spreadsheetml/2006/main">
  <authors>
    <author>Lubun, Mike</author>
  </authors>
  <commentList>
    <comment ref="V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adjusted for 28.3% O&amp;P
</t>
        </r>
      </text>
    </comment>
    <comment ref="W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adjusted for 28.3% O&amp;P
</t>
        </r>
      </text>
    </comment>
    <comment ref="AD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29% O&amp;P adjustment</t>
        </r>
      </text>
    </comment>
    <comment ref="AE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29% O&amp;P adjustment
</t>
        </r>
      </text>
    </comment>
    <comment ref="V19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adjusted for 28.3% O&amp;P
</t>
        </r>
      </text>
    </comment>
    <comment ref="W19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adjusted for 28.3% O&amp;P
</t>
        </r>
      </text>
    </comment>
    <comment ref="AD19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29% O&amp;P adjustment</t>
        </r>
      </text>
    </comment>
    <comment ref="AE19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29% O&amp;P adjustment
</t>
        </r>
      </text>
    </comment>
    <comment ref="AD3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29% O&amp;P adjustment</t>
        </r>
      </text>
    </comment>
    <comment ref="AE3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29% O&amp;P adjustment
</t>
        </r>
      </text>
    </comment>
    <comment ref="V39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adjusted for 28.3% O&amp;P
</t>
        </r>
      </text>
    </comment>
    <comment ref="W39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adjusted for 28.3% O&amp;P
</t>
        </r>
      </text>
    </comment>
    <comment ref="AD39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29% O&amp;P adjustment</t>
        </r>
      </text>
    </comment>
    <comment ref="AE39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29% O&amp;P adjustment
</t>
        </r>
      </text>
    </comment>
    <comment ref="V5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adjusted for 28.3% O&amp;P
</t>
        </r>
      </text>
    </comment>
    <comment ref="W5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adjusted for 28.3% O&amp;P
</t>
        </r>
      </text>
    </comment>
    <comment ref="AD5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29% O&amp;P adjustment</t>
        </r>
      </text>
    </comment>
    <comment ref="AE5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29% O&amp;P adjustment
</t>
        </r>
      </text>
    </comment>
    <comment ref="B53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excluding pre-engineered steel accessory items and insulation</t>
        </r>
      </text>
    </comment>
    <comment ref="J53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excluding pre-engineered steel accessory items and insulation</t>
        </r>
      </text>
    </comment>
    <comment ref="R53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excluding pre-engineered steel accessory items and insulation</t>
        </r>
      </text>
    </comment>
    <comment ref="Z53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excluding pre-engineered steel accessory items and insulation</t>
        </r>
      </text>
    </comment>
    <comment ref="AH53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excluding pre-engineered steel accessory items and insulation</t>
        </r>
      </text>
    </comment>
    <comment ref="AP53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excluding pre-engineered steel accessory items and insulation</t>
        </r>
      </text>
    </comment>
    <comment ref="V6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adjusted for 28.3% O&amp;P
</t>
        </r>
      </text>
    </comment>
    <comment ref="W6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adjusted for 28.3% O&amp;P
</t>
        </r>
      </text>
    </comment>
    <comment ref="AD6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29% O&amp;P adjustment</t>
        </r>
      </text>
    </comment>
    <comment ref="AE6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29% O&amp;P adjustment
</t>
        </r>
      </text>
    </comment>
    <comment ref="V75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adjusted for 28.3% O&amp;P
</t>
        </r>
      </text>
    </comment>
    <comment ref="W75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adjusted for 28.3% O&amp;P
</t>
        </r>
      </text>
    </comment>
    <comment ref="AD75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29% O&amp;P adjustment</t>
        </r>
      </text>
    </comment>
    <comment ref="AE75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29% O&amp;P adjustment
</t>
        </r>
      </text>
    </comment>
    <comment ref="F8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N8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V8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AD88" authorId="0">
      <text>
        <r>
          <rPr>
            <sz val="9"/>
            <color indexed="81"/>
            <rFont val="Tahoma"/>
            <family val="2"/>
          </rPr>
          <t xml:space="preserve">
Adjusted 4" thickness for extra 0.5 inches
17% O&amp;P added
Material:
2.75/8 for half inch increments = 0.34375 per half inch
9*0.34375 = 3.09375 * 1.17 = 3.62</t>
        </r>
      </text>
    </comment>
    <comment ref="AE8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17% O&amp;P added
cost per half inch labour = 0.41/8 =0.05125
9 * 0.05125 =0.46125
0.46125 * 1.17 = 0.54
</t>
        </r>
      </text>
    </comment>
    <comment ref="AL8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AT8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F95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forms priced to 6 in height, adjusted to 10 in heght by multioply material by 1.5
</t>
        </r>
      </text>
    </comment>
    <comment ref="N95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forms priced to 6 in height, adjusted to 10 in heght by multioply material by 1.5
</t>
        </r>
      </text>
    </comment>
    <comment ref="V95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forms priced to 6 in height, adjusted to 10 in heght by multioply material by 1.5
</t>
        </r>
      </text>
    </comment>
    <comment ref="AD95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forms priced to 6 in height, adjusted to 10 in heght by multioply material by 1.5
</t>
        </r>
      </text>
    </comment>
    <comment ref="AL95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forms priced to 6 in height, adjusted to 10 in heght by multioply material by 1.5
</t>
        </r>
      </text>
    </comment>
    <comment ref="AT95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forms priced to 6 in height, adjusted to 10 in heght by multioply material by 1.5
</t>
        </r>
      </text>
    </comment>
    <comment ref="F9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8 inch thickness and added 20% more</t>
        </r>
      </text>
    </comment>
    <comment ref="N9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8 inch thickness and added 20% more</t>
        </r>
      </text>
    </comment>
    <comment ref="V9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8 inch thickness and added 20% more</t>
        </r>
      </text>
    </comment>
    <comment ref="AD9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8 inch thickness and added 20% more</t>
        </r>
      </text>
    </comment>
    <comment ref="AL9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8 inch thickness and added 20% more</t>
        </r>
      </text>
    </comment>
    <comment ref="AT9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8 inch thickness and added 20% more</t>
        </r>
      </text>
    </comment>
    <comment ref="F9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8 in height and added 20%</t>
        </r>
      </text>
    </comment>
    <comment ref="N9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8 in height and added 20%</t>
        </r>
      </text>
    </comment>
    <comment ref="V9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8 in height and added 20%</t>
        </r>
      </text>
    </comment>
    <comment ref="AD9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8 in height and added 20%</t>
        </r>
      </text>
    </comment>
    <comment ref="AL9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8 in height and added 20%</t>
        </r>
      </text>
    </comment>
    <comment ref="AT9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8 in height and added 20%</t>
        </r>
      </text>
    </comment>
    <comment ref="F10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 price by 1.5 to reflect 10 inch tilt-up wall from 6 inch wall, additional steel required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 price by 1.25 to reflect 10 inch tilt-up wall from 6 inch wall, additional labour required</t>
        </r>
      </text>
    </comment>
    <comment ref="N10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 price by 1.5 to reflect 10 inch tilt-up wall from 6 inch wall, additional steel required</t>
        </r>
      </text>
    </comment>
    <comment ref="O10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 price by 1.25 to reflect 10 inch tilt-up wall from 6 inch wall, additional labour required</t>
        </r>
      </text>
    </comment>
    <comment ref="V10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 price by 1.5 to reflect 10 inch tilt-up wall from 6 inch wall, additional steel required</t>
        </r>
      </text>
    </comment>
    <comment ref="W10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 price by 1.25 to reflect 10 inch tilt-up wall from 6 inch wall, additional labour required</t>
        </r>
      </text>
    </comment>
    <comment ref="AD10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 price by 1.5 to reflect 10 inch tilt-up wall from 6 inch wall, additional steel required</t>
        </r>
      </text>
    </comment>
    <comment ref="AE10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 price by 1.25 to reflect 10 inch tilt-up wall from 6 inch wall, additional labour required</t>
        </r>
      </text>
    </comment>
    <comment ref="AL10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 price by 1.5 to reflect 10 inch tilt-up wall from 6 inch wall, additional steel required</t>
        </r>
      </text>
    </comment>
    <comment ref="AM10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 price by 1.25 to reflect 10 inch tilt-up wall from 6 inch wall, additional labour required</t>
        </r>
      </text>
    </comment>
    <comment ref="AT10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 price by 1.5 to reflect 10 inch tilt-up wall from 6 inch wall, additional steel required</t>
        </r>
      </text>
    </comment>
    <comment ref="AU10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 price by 1.25 to reflect 10 inch tilt-up wall from 6 inch wall, additional labour required</t>
        </r>
      </text>
    </comment>
    <comment ref="F103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L103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2 " and adjusted for 4 inch</t>
        </r>
      </text>
    </comment>
    <comment ref="N103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T103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2 " and adjusted for 4 inch</t>
        </r>
      </text>
    </comment>
    <comment ref="V103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AB103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2 " and adjusted for 4 inch</t>
        </r>
      </text>
    </comment>
    <comment ref="AD103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AJ103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2 " and adjusted for 4 inch</t>
        </r>
      </text>
    </comment>
    <comment ref="AL103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AR103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2 " and adjusted for 4 inch</t>
        </r>
      </text>
    </comment>
    <comment ref="AT103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F11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N11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V11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AD11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AL11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AT11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F12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N12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V12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AD12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AL12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AT12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F12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data for 2 inch XPS panel, steel increased by 50% for 4 inch metal panel</t>
        </r>
      </text>
    </comment>
    <comment ref="N12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data for 2 inch XPS panel, steel increased by 50% for 4 inch metal panel</t>
        </r>
      </text>
    </comment>
    <comment ref="V12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data for 2 inch XPS panel, steel increased by 50% for 4 inch metal panel</t>
        </r>
      </text>
    </comment>
    <comment ref="AD12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data for 2 inch XPS panel, steel increased by 50% for 4 inch metal panel</t>
        </r>
      </text>
    </comment>
    <comment ref="AL12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data for 2 inch XPS panel, steel increased by 50% for 4 inch metal panel</t>
        </r>
      </text>
    </comment>
    <comment ref="AT12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data for 2 inch XPS panel, steel increased by 50% for 4 inch metal panel</t>
        </r>
      </text>
    </comment>
    <comment ref="F12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N12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V12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AD12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AL12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AT12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</commentList>
</comments>
</file>

<file path=xl/comments3.xml><?xml version="1.0" encoding="utf-8"?>
<comments xmlns="http://schemas.openxmlformats.org/spreadsheetml/2006/main">
  <authors>
    <author>Lubun, Mike</author>
  </authors>
  <commentList>
    <comment ref="F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forms priced to 6 in height, adjusted to 10 in heght by multioply material by 1.5
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8 inch thickness and added 20% more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8 in height and added 20%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 price by 1.5 to reflect 10 inch tilt-up wall from 6 inch wall, additional steel required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adjust price by 1.25 to reflect 10 inch tilt-up wall from 6 inch wall, additional labour required</t>
        </r>
      </text>
    </comment>
    <comment ref="D20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2 " and adjusted for 4 inch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  <comment ref="F33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includes 18.5% O&amp;P to match with assembly entries which include O&amp;P
</t>
        </r>
      </text>
    </comment>
  </commentList>
</comments>
</file>

<file path=xl/comments4.xml><?xml version="1.0" encoding="utf-8"?>
<comments xmlns="http://schemas.openxmlformats.org/spreadsheetml/2006/main">
  <authors>
    <author>Lubun, Mike</author>
  </authors>
  <commentList>
    <comment ref="H9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(</t>
        </r>
      </text>
    </comment>
    <comment ref="F25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16.7% O&amp;P</t>
        </r>
      </text>
    </comment>
    <comment ref="G25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includes 16.7% O&amp;P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25.7% O&amp;P</t>
        </r>
      </text>
    </comment>
  </commentList>
</comments>
</file>

<file path=xl/comments5.xml><?xml version="1.0" encoding="utf-8"?>
<comments xmlns="http://schemas.openxmlformats.org/spreadsheetml/2006/main">
  <authors>
    <author>Lubun, Mike</author>
  </authors>
  <commentList>
    <comment ref="E24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means D30201103320</t>
        </r>
      </text>
    </comment>
    <comment ref="E26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D30203100060
</t>
        </r>
      </text>
    </comment>
    <comment ref="E49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means D30201103320</t>
        </r>
      </text>
    </comment>
    <comment ref="E51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D30203100060
</t>
        </r>
      </text>
    </comment>
    <comment ref="E74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means D30201103320</t>
        </r>
      </text>
    </comment>
    <comment ref="E76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D30203100060
</t>
        </r>
      </text>
    </comment>
    <comment ref="D102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means D30201103320</t>
        </r>
      </text>
    </comment>
    <comment ref="E106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D30203100060
</t>
        </r>
      </text>
    </comment>
    <comment ref="A111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D30501301030 plus boiler system to provide hot water</t>
        </r>
      </text>
    </comment>
    <comment ref="D125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6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gas boiler pump data D30201103320 </t>
        </r>
      </text>
    </comment>
    <comment ref="E127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means D30201103320</t>
        </r>
      </text>
    </comment>
    <comment ref="E129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D30203100060
</t>
        </r>
      </text>
    </comment>
    <comment ref="E156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means D30201103320</t>
        </r>
      </text>
    </comment>
    <comment ref="A16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D30501201030</t>
        </r>
      </text>
    </comment>
  </commentList>
</comments>
</file>

<file path=xl/comments6.xml><?xml version="1.0" encoding="utf-8"?>
<comments xmlns="http://schemas.openxmlformats.org/spreadsheetml/2006/main">
  <authors>
    <author>Lubun, Mike</author>
  </authors>
  <commentList>
    <comment ref="E24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means D30201103320</t>
        </r>
      </text>
    </comment>
    <comment ref="E48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means D30201103320</t>
        </r>
      </text>
    </comment>
    <comment ref="E72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means D30201103320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1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means D30201103320</t>
        </r>
      </text>
    </comment>
    <comment ref="A10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D30501301030 plus boiler system to provide hot water</t>
        </r>
      </text>
    </comment>
    <comment ref="D120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2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means D30201103320</t>
        </r>
      </text>
    </comment>
    <comment ref="E150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means D30201103320</t>
        </r>
      </text>
    </comment>
    <comment ref="A15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D3050201120
</t>
        </r>
      </text>
    </comment>
    <comment ref="A161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23833106300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D30502601040
</t>
        </r>
      </text>
    </comment>
    <comment ref="A171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D30502451010
</t>
        </r>
      </text>
    </comment>
    <comment ref="A17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cost per 3000 ft2
D50905101600
</t>
        </r>
      </text>
    </comment>
  </commentList>
</comments>
</file>

<file path=xl/comments7.xml><?xml version="1.0" encoding="utf-8"?>
<comments xmlns="http://schemas.openxmlformats.org/spreadsheetml/2006/main">
  <authors>
    <author>Lubun, Mike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D30401341050
</t>
        </r>
      </text>
    </comment>
    <comment ref="B32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VAV AHU unit only, 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D30401341050 wit replacement of VAV components with CV packaged components 237413103140
</t>
        </r>
      </text>
    </comment>
    <comment ref="B60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VAV AHU unit only, 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D30401341050 wit replacement of VAV components with CV packaged components 237413103140
</t>
        </r>
      </text>
    </comment>
    <comment ref="B99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VAV AHU unit only, </t>
        </r>
      </text>
    </comment>
  </commentList>
</comments>
</file>

<file path=xl/comments8.xml><?xml version="1.0" encoding="utf-8"?>
<comments xmlns="http://schemas.openxmlformats.org/spreadsheetml/2006/main">
  <authors>
    <author>Lubun, Mike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gas boiler pump data D30201103320 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chiller from this assembly only</t>
        </r>
      </text>
    </comment>
    <comment ref="E27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means D30201103320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5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gas boiler pump data D30201103320 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chiller from this assembly only</t>
        </r>
      </text>
    </comment>
    <comment ref="E56" authorId="0">
      <text>
        <r>
          <rPr>
            <b/>
            <sz val="9"/>
            <color indexed="81"/>
            <rFont val="Tahoma"/>
            <charset val="1"/>
          </rPr>
          <t>Lubun, Mike:</t>
        </r>
        <r>
          <rPr>
            <sz val="9"/>
            <color indexed="81"/>
            <rFont val="Tahoma"/>
            <charset val="1"/>
          </rPr>
          <t xml:space="preserve">
used means D30201103320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cooling tower from this assembly only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cooling tower from this assembly only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D30502601040
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D30502601040
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D30502451010
</t>
        </r>
      </text>
    </comment>
    <comment ref="B101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used cooling tower from this assembly only</t>
        </r>
      </text>
    </comment>
    <comment ref="A107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D30502451010
</t>
        </r>
      </text>
    </comment>
  </commentList>
</comments>
</file>

<file path=xl/comments9.xml><?xml version="1.0" encoding="utf-8"?>
<comments xmlns="http://schemas.openxmlformats.org/spreadsheetml/2006/main">
  <authors>
    <author>Lubun, Mike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Lubun, Mike: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<sst xmlns="http://schemas.openxmlformats.org/spreadsheetml/2006/main" count="8590" uniqueCount="1297">
  <si>
    <t>Type</t>
  </si>
  <si>
    <t>Component</t>
  </si>
  <si>
    <t>Material</t>
  </si>
  <si>
    <t>Labour</t>
  </si>
  <si>
    <t>Total</t>
  </si>
  <si>
    <t>Wood Framed 2" x6", 16 " O.C. with 1" x 8" T&amp;G Redwood Siding</t>
  </si>
  <si>
    <t>LF</t>
  </si>
  <si>
    <t>plywood sheathing, CDX, 0.5 in</t>
  </si>
  <si>
    <t>Ft2</t>
  </si>
  <si>
    <t>foil face fibreglass batts, 6 " thick, 15" wide, RSI 3.52</t>
  </si>
  <si>
    <t>ft2</t>
  </si>
  <si>
    <t>wood siding T&amp;G "B" grade</t>
  </si>
  <si>
    <t>stains, paints, 2 coats + sealer</t>
  </si>
  <si>
    <t>gypsum wallboard 0.5 in thick</t>
  </si>
  <si>
    <t>polyethylene 4 ml vapour barrier</t>
  </si>
  <si>
    <t>Unit</t>
  </si>
  <si>
    <t>weather barrier, spunbonded polyethylene</t>
  </si>
  <si>
    <t>Polymer  EIFS with 2 in EPS and finish</t>
  </si>
  <si>
    <t>Wood Framed 2" x6", 16 " O.C. with 1 " x 8" vinyl siding</t>
  </si>
  <si>
    <t>vinyl siding, clapboard profile, woodgrain texture, 0.048 " thick</t>
  </si>
  <si>
    <t>aluminum flashing, mill finish. 0.013 " thick</t>
  </si>
  <si>
    <t>Wood Framed 2" x6", 16 " O.C. with 12" painted metal siding</t>
  </si>
  <si>
    <t>metal decking strips, galvanized, 18 gauge</t>
  </si>
  <si>
    <t>10 yr finish metal siding, 24 gauge, 0.0239 " thick with fasteners</t>
  </si>
  <si>
    <t>CLF</t>
  </si>
  <si>
    <t xml:space="preserve">joint sealants. tapes, foam, adhesive </t>
  </si>
  <si>
    <t>aluminum closure strips, mill finish. 0.032 " thick</t>
  </si>
  <si>
    <t>Wood Framed 2" x6", 16 " O.C. with 4" brick standard face veneer</t>
  </si>
  <si>
    <t>Sheet metal flashing, 0.019" thick</t>
  </si>
  <si>
    <t>brick, running bond, includes morter, scaffolding: 3% brick waste, 25% morter waste</t>
  </si>
  <si>
    <t>masonry anchors, wall ties, galvanized 22 gauge</t>
  </si>
  <si>
    <t>C</t>
  </si>
  <si>
    <t>Concrete Block Wall, Regular Weight 6 x 8 x 16 Hollow Core, 2000 PSI, Reinforced and Grouted with Insulated 2 x 6 Wooden Stud Wall</t>
  </si>
  <si>
    <t>Block, tooled joints both sides, includes morter, excludes, scaffolding, reinforcing, grout</t>
  </si>
  <si>
    <t>lb</t>
  </si>
  <si>
    <t>masonry #5 and #6 reinforcing bars placed vertically</t>
  </si>
  <si>
    <t>masonry reinforcing bars, galvanized ladder type 9 gauge with ties placed horizontally</t>
  </si>
  <si>
    <t>Control joint, PVC</t>
  </si>
  <si>
    <t>Grout, 8" thick including pumping</t>
  </si>
  <si>
    <t>Tilt-up Concrete Wall, 10" thick with 4 " polystyrene, 3000 PSI</t>
  </si>
  <si>
    <t>Erection crewn</t>
  </si>
  <si>
    <t>Day</t>
  </si>
  <si>
    <t>C.I.P. forms, wood to 10 inches high, including erecting, bracing, stripping cleaning</t>
  </si>
  <si>
    <t>Form aligner for C.I.P. footing forms, material only</t>
  </si>
  <si>
    <t>Ea</t>
  </si>
  <si>
    <t>Welded wire fabric sheets 6"x6" 42 lbs per Ft2, excludes accessories</t>
  </si>
  <si>
    <t>yd3</t>
  </si>
  <si>
    <t>Structural concrete, 3000 PSI, 6" thick includes, levelling, excludes additives and treatment</t>
  </si>
  <si>
    <t>Concrete surface treatment, sprayed membrane compound</t>
  </si>
  <si>
    <t>Tilt-up panel release agent, 1 gal/700ft2</t>
  </si>
  <si>
    <t>XPS, 25 PSI, 4" RSI 3.52</t>
  </si>
  <si>
    <t>Precast Concrete Wall, 6" thick with 4 " polystyrene, 3000 PSI</t>
  </si>
  <si>
    <t>Erection crew</t>
  </si>
  <si>
    <t>Precast panel, 30 ft x 10 ft smooth white face finish, includes erection on prepared openings</t>
  </si>
  <si>
    <t>Poured Concrete Wall, 6" thick with 4 " polystyrene, 3000 PSI</t>
  </si>
  <si>
    <t>C.I.P. forms, plywood to 8ft  high, including erecting, bracing, stripping cleaning</t>
  </si>
  <si>
    <t>SFCA</t>
  </si>
  <si>
    <t>Reinforcing Steel, #3 to #7, includes labour for accessories, but excludes accessories</t>
  </si>
  <si>
    <t>Structural concrete, 3000 PSI, 6" thick includes pumping, levelling, consolidation, excludes additives and treatment</t>
  </si>
  <si>
    <t>Concrete finishing, surface treatment, patching, tie break-off</t>
  </si>
  <si>
    <t>Slab lifting inserts, galvanized, 1" diameter by 10" high material only</t>
  </si>
  <si>
    <t>Steel Framed 2" x6", 16 " O.C. with 1" x 8" T&amp;G Redwood Siding</t>
  </si>
  <si>
    <t>standard metal studs with glavanized top and bottom plate, 16 gauge, load bearing</t>
  </si>
  <si>
    <t>Type Code</t>
  </si>
  <si>
    <t>XPS, 25 PSI, 2" RSI 1.76</t>
  </si>
  <si>
    <t>Steel Sandwich Panel Wall, 4.5 in thick with 4 " polystyrene, factory fabricated, baked enamel exterior finish</t>
  </si>
  <si>
    <t>Steel siding, factory panel, galvanized, 22 gauge, colored 1 side and baked enamal exterior finish, includes 2 in. polystyrene</t>
  </si>
  <si>
    <t>Angle framing structural steel, field fabricated</t>
  </si>
  <si>
    <t>Spandrel glass 3/8" plate</t>
  </si>
  <si>
    <t>Aluminum panel with 2 inches fibreglass</t>
  </si>
  <si>
    <t>Curtainwall: Glazed Spandrel</t>
  </si>
  <si>
    <t>Curtainwall: Vision</t>
  </si>
  <si>
    <t>Curtainwall: Sandwich Panel Spandrel</t>
  </si>
  <si>
    <t>22 gauge sheet metal galvanized with 2" fibreglass, polyvinyl exterior finish</t>
  </si>
  <si>
    <t>Aluminum Commercial Sliders</t>
  </si>
  <si>
    <t>aluminum window: stock 5'x3' including framing and insulated glazing</t>
  </si>
  <si>
    <t>Vinyl Commercial Picture Windows</t>
  </si>
  <si>
    <t>71"x35" picture with insulating glass, low E, finished extensions and jambs</t>
  </si>
  <si>
    <t>Built-up Deck Roof on a Nailable Deck</t>
  </si>
  <si>
    <t>plywood underlayment 0.5" thick</t>
  </si>
  <si>
    <t>extruded polystyrene, 4" (RSI3.52), 25 PSI</t>
  </si>
  <si>
    <t>Deck Roof with a Membrane on a Nailable Deck</t>
  </si>
  <si>
    <t>60 ml Single ply EPDM membrane fully adhered to underlayment, 0.4 lb/ft2 no ballast or aggregate topping</t>
  </si>
  <si>
    <t xml:space="preserve">Steel Roofing, painted galvanized </t>
  </si>
  <si>
    <t>Steel roofing, 28 gauge, 1.08 lb/ft2</t>
  </si>
  <si>
    <t>Plywood underlayment 0.75' thick</t>
  </si>
  <si>
    <t xml:space="preserve">Asphalt Shingle Roofing, </t>
  </si>
  <si>
    <t>Deck Roof with a Membrane on a Steel Deck</t>
  </si>
  <si>
    <t>Steel decking, open type galvanized, 1.5" rib depth, 18 gauge</t>
  </si>
  <si>
    <t>Recessed Ceiling Mount Fixtures:  grid suspension, 2x4 fixtures, T8, 32 watt lamps, 20FC, acrylic prismatic diffusers</t>
  </si>
  <si>
    <t>Recessed Ceiling Mount Fixtures:  grid suspension, 2x4 fixtures, T8, 32 watt lamps, 40FC, acrylic prismatic diffusers</t>
  </si>
  <si>
    <t>Recessed Ceiling Mount Fixtures:  grid suspension, 2x4 fixtures, T8, 32 watt lamps, 60FC, acrylic prismatic diffusers</t>
  </si>
  <si>
    <t>Recessed Ceiling Mount Fixtures:  grid suspension, 2x4 fixtures, T8, 32 watt lamps, 80FC, acrylic prismatic diffusers</t>
  </si>
  <si>
    <t>Wire 600V #12 in raceway</t>
  </si>
  <si>
    <t>Metal conduit. 0.5 in diamater, 11 coupling per 100 LF</t>
  </si>
  <si>
    <t>Steel Outlet boxes, set flush in concrete 4 " deep</t>
  </si>
  <si>
    <t>Steel Outlet boxes, on framing</t>
  </si>
  <si>
    <t>Recessed Ceiling Mount Fixtures:  grid suspension, 2x4 fixtures, T8, 32 watt lamps, 100FC, acrylic prismatic diffusers</t>
  </si>
  <si>
    <t>Fluorescent Lighting 0.8 W/ft2 (8.6 W/m2)  5 Fixtures/1000 Ft2</t>
  </si>
  <si>
    <t>Fluorescent Lighting 1.6 W/ft2 (17.2 W/m2) 10 Fixtures per 1000 ft2</t>
  </si>
  <si>
    <t>Fluorescent Lighting 2.4 W/ft2 (25.8 W/m2) 15 Fixtures per 1000 ft2</t>
  </si>
  <si>
    <t>Fluorescent Lighting 3.2 W/ft2 (34.4 W/m2) 20 Fixtures per 1000 ft2</t>
  </si>
  <si>
    <t>Fluorescent Lighting 4 W/ft2 (43 W/m2) 25 Fixtures per 1000 ft2</t>
  </si>
  <si>
    <t>High Bay (10 ft above work plane) Fluorescent Lighting .5 W/ft2 (5.4 W/m2) 2 Fixtures per 1000 ft2</t>
  </si>
  <si>
    <t>Pendant Mount, 4-54W T5HO 16" x 4' fixtures, 29FC, includes hardware</t>
  </si>
  <si>
    <t>High Bay (10 ft above work plane) Fluorescent Lighting 1.5 W/ft2 (16 W/m2) 7 Fixtures per 1000 ft2</t>
  </si>
  <si>
    <t>Pendant Mount, 4-54W T5HO 16" x 4' fixtures, 103FC, includes hardware</t>
  </si>
  <si>
    <t>High Bay (10 ft above work plane) Fluorescent Lighting 2.5 W/ft2 (27 W/m2) 11 Fixtures per 1000 ft2</t>
  </si>
  <si>
    <t>H.I.D. High Bay (16 ft above work plane) 1 W/ft2 (10.8 W/m2) 1 Fixtures per 1000 ft2</t>
  </si>
  <si>
    <t>Metal Halide 1000 W bulb Surface Mount, aluminum reflector 52FC, includes hardware</t>
  </si>
  <si>
    <t>H.I.D. High Bay (16 ft above work plane) 2 W/ft2 (21.5 W/m2) 2 Fixtures per 1000 ft2</t>
  </si>
  <si>
    <t>H.I.D. High Bay (16 ft above work plane) 4 W/ft2 (43 W/m2) 4 Fixtures per 1000 ft2</t>
  </si>
  <si>
    <t>Metal Halide 1000 W bulb Surface Mount, aluminum reflector 210FC, includes hardware</t>
  </si>
  <si>
    <t>Metal Halide 1000 W bulb Surface Mount, aluminum reflector 262FC, includes hardware</t>
  </si>
  <si>
    <t>H.I.D. High Bay (16 ft above work plane) 5 W/ft2 (54 W/m2) 5Fixtures per 1000 ft2</t>
  </si>
  <si>
    <t>H.I.D. High Bay (20 ft above work plane) 1 W/ft2 (10.8 W/m2) 1 Fixtures per 1000 ft2</t>
  </si>
  <si>
    <t>Metal Halide 1000 W bulb Surface Mount, aluminum reflector 50FC, includes hardware</t>
  </si>
  <si>
    <t>Metal Halide 1000 W bulb Surface Mount, aluminum reflector 101FC, includes hardware</t>
  </si>
  <si>
    <t>H.I.D. High Bay (20 ft above work plane) 2 W/ft2 (21.5 W/m2) 2 Fixtures per 1000 ft2</t>
  </si>
  <si>
    <t>H.I.D. High Bay (20 ft above work plane) 4 W/ft2 (43 W/m2) 4 Fixtures per 1000 ft2</t>
  </si>
  <si>
    <t>Metal Halide 1000 W bulb Surface Mount, aluminum reflector 202FC, includes hardware</t>
  </si>
  <si>
    <t>H.I.D. High Bay (20 ft above work plane) 5 W/ft2 (54 W/m2) 5 Fixtures per 1000 ft2</t>
  </si>
  <si>
    <t>Metal Halide 1000 W bulb Surface Mount, aluminum reflector 252FC, includes hardware</t>
  </si>
  <si>
    <t>H.I.D. Low Bay (16 ft above work plane) 1 W/ft2 (10.8 W/m2) 4 Fixtures per 1000 ft2</t>
  </si>
  <si>
    <t>Metal Halide 250W lamps Type J Surface Mount, aluminum reflector 28FC, includes hardware</t>
  </si>
  <si>
    <t>Metal Halide 250W lamps Type J Surface Mount, aluminum reflector 48FC, includes hardware</t>
  </si>
  <si>
    <t>H.I.D. Low Bay (16 ft above work plane) 2 W/ft2 (21.5 W/m2) 7 Fixtures per 1000 ft2</t>
  </si>
  <si>
    <t>H.I.D. Low Bay (16 ft above work plane) 4 W/ft2 (43 W/m2) 14 Fixtures per 1000 ft2</t>
  </si>
  <si>
    <t>Metal Halide 250W lamps Type J Surface Mount, aluminum reflector 95FC, includes hardware</t>
  </si>
  <si>
    <t>H.I.D. Low Bay (16 ft above work plane) 5 W/ft2 (54 W/m2) 18 Fixtures per 1000 ft2</t>
  </si>
  <si>
    <t>Metal Halide 250W lamps Type J Surface Mount, aluminum reflector 122FC, includes hardware</t>
  </si>
  <si>
    <t>Apt. Building: Hot water, fin tube radiation, per 10,000 ft2 area, 100,000 ft3 Vol</t>
  </si>
  <si>
    <t>Apt Feed Piping, Type L, 1.25 ' dia. Includes coupling and hangers</t>
  </si>
  <si>
    <t>Branch Piping, Type L, 1.5 ' dia. Includes coupling and hangers</t>
  </si>
  <si>
    <t>Central Supply Piping, Type L, 2 ' dia. Includes coupling and hangers</t>
  </si>
  <si>
    <t>Insulation for 1.25" dia. piping, 1" with 8 oz canvas wrap</t>
  </si>
  <si>
    <t>Insulation for 1.5" dia. piping, 1" with 8 oz canvas wrap</t>
  </si>
  <si>
    <t>Insulation for 2" dia. piping, 1" with 8 oz canvas wrap</t>
  </si>
  <si>
    <t>Ea.</t>
  </si>
  <si>
    <t>Expansion Tank, steel 24 US gal capacity</t>
  </si>
  <si>
    <t>Chemical Treatment, 12 gall inline</t>
  </si>
  <si>
    <t>Circulating pump, 50 gpm, 2 hp, close coupled</t>
  </si>
  <si>
    <t>Condensing Boiler (82.7% AFUE) packaged with standard controls and insulated jacket.  544  MBH output for 7250 ft2 bldg</t>
  </si>
  <si>
    <t>Fin tube units, copper tube, aluminum fins, 7 'high 3/4' copper tube, excludes piping</t>
  </si>
  <si>
    <t>Gas vent, prefab double-wall round, 6" diameter (assumed 10 ft height per 10,000 ft2 area)</t>
  </si>
  <si>
    <t>VLF</t>
  </si>
  <si>
    <t>Hydronic heating rough-in baseboard panel with supply and balance valves</t>
  </si>
  <si>
    <t>Steel Piping, Schedule 40 , 1.5 ' dia. Includes coupling and hangers</t>
  </si>
  <si>
    <t>Central Supply Piping, Schedule 40, 3 ' dia. Includes coupling and hangers</t>
  </si>
  <si>
    <t>Insulation for 3" dia. piping, 1" with 8 oz canvas wrap</t>
  </si>
  <si>
    <t>Expansion Tank, steel 61 US gal capacity</t>
  </si>
  <si>
    <t>Fin tube units, copper tube, 4.25' steel fins, 14 'high, 1.25' steel tube, excludes piping</t>
  </si>
  <si>
    <t>Unit heater, 81 MBH, 60F enterig air horizontal flow</t>
  </si>
  <si>
    <t>Hydronic heating rough-in with piping supports and controls</t>
  </si>
  <si>
    <t>Commercial Building: Hot water, fin tube radiation, 10,000 ft2 area,100,000 ft3 Vol.2 Storeys</t>
  </si>
  <si>
    <t>Commercial Building: Hot water, terminal unit heaters, 10,000 ft2 area, 100,000 ft3 Vol. 2 Storeys</t>
  </si>
  <si>
    <t>Commercial Building: Hot water, 4-pipe fan coil, 10,000 ft2 area, 100,000 ft3 Vol. 2 Storeys</t>
  </si>
  <si>
    <t>Steel Piping, Schedule 40 , 0.75 ' dia. Includes coupling and hangers</t>
  </si>
  <si>
    <t>Central Supply Piping, Schedule 40, 1.25' dia. Includes coupling and hangers</t>
  </si>
  <si>
    <t>Insulation for 0.75" dia. piping, 1" with 8 oz canvas wrap</t>
  </si>
  <si>
    <t>Valves, bronze, gate-type, class 150, 3/4"</t>
  </si>
  <si>
    <t>Steel elbows, threaded, 3/4"</t>
  </si>
  <si>
    <t>Steel Tees, threaded, 3/4'</t>
  </si>
  <si>
    <t>Steel unions, threaded 3/4'</t>
  </si>
  <si>
    <t>Circuit setter balance vales, bronze, 3/4"</t>
  </si>
  <si>
    <t>Water Balancing</t>
  </si>
  <si>
    <t>Fan Coil, cabinet, 1/2 ton cooling, includes filters and controls</t>
  </si>
  <si>
    <t>Commercial Building: Gas RTU,  10,000 ft2 area, 100,000 ft3 Vol. 2 Storeys</t>
  </si>
  <si>
    <t>Sub-assembly, duct work, 240 lbs galvanized with 2 " fibreglass insulation, aluminum diffusers 24" x 12" , return registers aluminum with one damper</t>
  </si>
  <si>
    <t>Steel Piping, Schedule 40 , 2 " dia. Includes coupling and hangers</t>
  </si>
  <si>
    <t>Central Supply Piping, Schedule 40, 2.5" dia. Includes coupling and hangers</t>
  </si>
  <si>
    <t xml:space="preserve">Steel  flanges, reducers </t>
  </si>
  <si>
    <t>Balancing: air side</t>
  </si>
  <si>
    <t>Balancing: water side</t>
  </si>
  <si>
    <t>Strainer, Y-type, bronze flanged,2.5" pipe size</t>
  </si>
  <si>
    <t>Controls: temperature, Solenioid, 3 ways valves</t>
  </si>
  <si>
    <t>Metal ducting, galvanized steel, includes fitting, joints, supportand allowance for flexible connections to VAV terminals</t>
  </si>
  <si>
    <t>lb.</t>
  </si>
  <si>
    <t>Duct Insulation, board type, fibreglass liner, fire rated, 2" thick, 3 lb density</t>
  </si>
  <si>
    <t>SF</t>
  </si>
  <si>
    <t xml:space="preserve">VAV terminal gate valves, bronze 3/4" </t>
  </si>
  <si>
    <t>Pipe, Schedule 40 3/4" including couplings, hangers</t>
  </si>
  <si>
    <t>Pipe insulation, 1" fibreglass with jacket</t>
  </si>
  <si>
    <t>Elbows, reducers, union piping. 3/4"</t>
  </si>
  <si>
    <t>Duct thermal insulation, fibreglass, 1.5" thick</t>
  </si>
  <si>
    <t>Control valves, motors, actuators, 3/4" pipe size</t>
  </si>
  <si>
    <t>Circuit setter balance valves, bronze, 3/4" strainer, 3/4" pipe</t>
  </si>
  <si>
    <t xml:space="preserve">Ducting to VAV terminals, supply and return, 200 lb galvanized steelincluding supports </t>
  </si>
  <si>
    <t>Duct accessories, volume control, dampers,</t>
  </si>
  <si>
    <t>Mixing box, VAV controller, hot water coil, damper and actuator</t>
  </si>
  <si>
    <t>Diffuser, aluminum ceiling, 24"x24" perforated lay-in panel, 8" x 8" blade damper</t>
  </si>
  <si>
    <t>VAV Terminal Air Balance</t>
  </si>
  <si>
    <t>Duct Flexible fibreglass, fire-rated, 1" thick</t>
  </si>
  <si>
    <t>VAV Terminal Reheat Coil Balance</t>
  </si>
  <si>
    <t>Electric Baseboard, Low Density 10,000 ft2</t>
  </si>
  <si>
    <t>Wiring, 600V #12. type THW, in raceway</t>
  </si>
  <si>
    <t>Intermediate 1/2" metal conduit (assume 2 terminations, 2 elbows, 11 clamps and 11 couplings per 100 LF)</t>
  </si>
  <si>
    <t>Steel Piping, Schedule 40 , 0.75 " dia. Includes coupling and hangers</t>
  </si>
  <si>
    <t>Steel Tees and unions, threaded, 3/4'</t>
  </si>
  <si>
    <t>Steel caps 3/4"</t>
  </si>
  <si>
    <t>Controls, electric with setback</t>
  </si>
  <si>
    <t>Vent chimney, double wall galvanized steel, 6" dia.</t>
  </si>
  <si>
    <t>Vent, elbows, tees,fittings, caps, 6" dia.</t>
  </si>
  <si>
    <t>Chimney roof flashing and support</t>
  </si>
  <si>
    <t xml:space="preserve">Thermostat and wiring </t>
  </si>
  <si>
    <t xml:space="preserve">Commercial Building: Hydronic Unit Heaters,  10,000 ft2 area, 6 x 100 MBH </t>
  </si>
  <si>
    <t>Steel Piping, Schedule 40 , 1" and 1.25" dia. Includes coupling and hangers</t>
  </si>
  <si>
    <t>Steel elbows, threaded, 1.25"</t>
  </si>
  <si>
    <t>Steel unions, threaded, 1.25"</t>
  </si>
  <si>
    <t>Steel reducers, threaded, 1.25"</t>
  </si>
  <si>
    <t>Valves, bronze, gate class 150, 1.25"</t>
  </si>
  <si>
    <t>Circuit setter bronze valves 1.25"</t>
  </si>
  <si>
    <t>Water balance</t>
  </si>
  <si>
    <t>Fan coil heating/cooling valves and controls</t>
  </si>
  <si>
    <t>Control valves, motor actuated, 2-way</t>
  </si>
  <si>
    <t>Strainer, Y type, 1.25" dia.</t>
  </si>
  <si>
    <t>Hydronic heater, propellor, horizontal flow, 115V, 133 MBH ea. Capacity</t>
  </si>
  <si>
    <t>Valves, butterfly, 2.5", pressure relief, 3/8"</t>
  </si>
  <si>
    <t xml:space="preserve">Valves, gates, class 150 3/4" </t>
  </si>
  <si>
    <t>Steel Pipe. Schedule 40 3/4" including hangers</t>
  </si>
  <si>
    <t>Steel Pipe Schedule 40, 2.5" including hanger</t>
  </si>
  <si>
    <t>Insulation for boiler piping, 1" fibreglass</t>
  </si>
  <si>
    <t>Elbows, Tees, unions, for 3/4" piping</t>
  </si>
  <si>
    <t>Elbows, Tees, unions, for 2.5" piping</t>
  </si>
  <si>
    <t>Flange, 150 lb, 2.5" pipe size, 1 weld per joint</t>
  </si>
  <si>
    <t>Valves, gate, flanges,125 lb. 2.5"</t>
  </si>
  <si>
    <t>Control thermometers for 3/4" piping</t>
  </si>
  <si>
    <t>Controls, burner soleniod valve, 3-way, flanged,2.5" pipe size</t>
  </si>
  <si>
    <t>Air control, air separator, closed loop system, 2.5" piping, including bladder tank</t>
  </si>
  <si>
    <t xml:space="preserve">Strainer Y type, flanged, 125 lb, 2.5" pipe </t>
  </si>
  <si>
    <t>Unit heater, 81 MBH, 60F entering air horizontal flow</t>
  </si>
  <si>
    <t>Commercial Building: RTU,  10,000 ft2 area, 100,000 ft3 Vol. 2 Storeys</t>
  </si>
  <si>
    <t>Air balance</t>
  </si>
  <si>
    <t>Commercial Building: CV with DX Cooling, Hot Water Heating Hot Water Reheat, 10,000 ft2 area, 100,000 ft3 Vol. 2 Storeys</t>
  </si>
  <si>
    <t>Metal ducting, galvanized steel, includes fitting, joints, supportand allowance for flexible connections to CV terminals</t>
  </si>
  <si>
    <t xml:space="preserve"> terminal gate valves, bronze 3/4" </t>
  </si>
  <si>
    <t xml:space="preserve">Ducting to CV terminals, supply and return, 200 lb galvanized steelincluding supports </t>
  </si>
  <si>
    <t>Terminal Reheat Coil Balance</t>
  </si>
  <si>
    <t>Valves, gated, 3/4"</t>
  </si>
  <si>
    <t>ASHP, thru-wall system, 1.5 ton cooling, 5 MBH htg, cabinet type, includes tubing, curb, pads, ducting (7 required for 10,000 ft2)</t>
  </si>
  <si>
    <t xml:space="preserve">Air Source Heat pump with Suplemental Electric Heating </t>
  </si>
  <si>
    <t>Single packaged A/C unit, 10 tons with electric heating, air cooled, constant volume, excludes remote condensor</t>
  </si>
  <si>
    <t xml:space="preserve">RTU Air Source Heat pump with Supplemental Electric Heating </t>
  </si>
  <si>
    <t xml:space="preserve">ASHP, roof-top unit, 10 tons cooling, includes curb, pads, </t>
  </si>
  <si>
    <t>Air Balance</t>
  </si>
  <si>
    <t>Steel Piping, Schedule 40 , 1" dia. Includes coupling and hangers</t>
  </si>
  <si>
    <t>Insulation for 1" dia. piping, 1" with jacket</t>
  </si>
  <si>
    <t xml:space="preserve">Valves, gates, class 150, 1" </t>
  </si>
  <si>
    <t>Elbows, Tees, unions, for 1" piping</t>
  </si>
  <si>
    <t>Ducting, galvanized steel, 200 lb, including joints, supports, flexible connections</t>
  </si>
  <si>
    <t>Insulation for ducting, 1.5" fibreglass with vapour barrier wrap</t>
  </si>
  <si>
    <t>Circuit setter balance valve, bronze, 1"</t>
  </si>
  <si>
    <t xml:space="preserve">Duct accessories, dampers, louvers, </t>
  </si>
  <si>
    <t>Ductwork flexible coated fibreglass, 6" dia. Insulated, with poly jacket, 12" w.g. pressure resistance</t>
  </si>
  <si>
    <t>Diffuser, aluminum ceiling, T-bar 24"x24" lay-in frame</t>
  </si>
  <si>
    <t>Water Balance</t>
  </si>
  <si>
    <t>Commercial Building: Hot water distributed heat pump system, 1 ton hp units ducted horizontally, 10,000 ft2 area, 100,000 ft3 Vol. 2 Storeys</t>
  </si>
  <si>
    <t>Commercial Building: Unit Heaters 10,000 ft2 area, 100,000 Ft3 Vol, 2 Storeys</t>
  </si>
  <si>
    <t>3ph 208-240V, 5 kW electric unit heaters, includes, fan and mounting brackets (6 required)</t>
  </si>
  <si>
    <t>Commercial Building: VAV with DX Cooling, Hot Water Reheat, 10,000 ft2 area, 100,000 ft3 Vol. 2 Storeys</t>
  </si>
  <si>
    <t>B20101066000</t>
  </si>
  <si>
    <t>B20101115330</t>
  </si>
  <si>
    <t>standard wood studs with single bottom plate and double top plate, 16" O.C.</t>
  </si>
  <si>
    <t>B20101292000</t>
  </si>
  <si>
    <t>B20101291400</t>
  </si>
  <si>
    <t>B20101463250</t>
  </si>
  <si>
    <t>B20101483700</t>
  </si>
  <si>
    <t>B20101486050</t>
  </si>
  <si>
    <t>Wood Framed 2" x6", 16 " O.C. with 1" EPS EIFS</t>
  </si>
  <si>
    <t>B20101525140</t>
  </si>
  <si>
    <t>B20101484850</t>
  </si>
  <si>
    <t>B20101024200</t>
  </si>
  <si>
    <t>B20101012100</t>
  </si>
  <si>
    <t>B20202203400</t>
  </si>
  <si>
    <t>B20202205500</t>
  </si>
  <si>
    <t>B30101052000</t>
  </si>
  <si>
    <t>roof deck extruded polystyrene, 4" (RSI3.52), 25 PSI</t>
  </si>
  <si>
    <t>Spruce Wood decking, 2 " thick</t>
  </si>
  <si>
    <t>asphalt flood coat, gravel base coated glass-fibre sheet and 2 plies glass fibre felt (type IV) mopped on nailable deck</t>
  </si>
  <si>
    <t>B30101203300</t>
  </si>
  <si>
    <t>B3010130100</t>
  </si>
  <si>
    <t>Asphalt felt, #15</t>
  </si>
  <si>
    <t>Premium shingles, Class C, 300-385 lbs/ft2</t>
  </si>
  <si>
    <t>B30101401250</t>
  </si>
  <si>
    <t>6' x 4' picture with insulating glass, 2 lites, low E, finished extensions and jambs</t>
  </si>
  <si>
    <t>Vinyl-Wood Clad Commercial Casement Windows</t>
  </si>
  <si>
    <t>B20201081130</t>
  </si>
  <si>
    <t>Aluminum Commercial Picture  Windows</t>
  </si>
  <si>
    <t>D50202100520</t>
  </si>
  <si>
    <t>D50202100500</t>
  </si>
  <si>
    <t>D50202100540</t>
  </si>
  <si>
    <t>D50202100560</t>
  </si>
  <si>
    <t>D50202100580</t>
  </si>
  <si>
    <t>D50202180200</t>
  </si>
  <si>
    <t>D50202180600</t>
  </si>
  <si>
    <t>D50202181000</t>
  </si>
  <si>
    <t>D50202260280</t>
  </si>
  <si>
    <t>Metal Halide 1000 W bulb Surface Mount, aluminum reflector 105FC, includes hardware</t>
  </si>
  <si>
    <t>D50202260480</t>
  </si>
  <si>
    <t>D50202260880</t>
  </si>
  <si>
    <t>D50202261080</t>
  </si>
  <si>
    <t>D50202300280</t>
  </si>
  <si>
    <t>D50202300480</t>
  </si>
  <si>
    <t>D50202300880</t>
  </si>
  <si>
    <t>D50202301040</t>
  </si>
  <si>
    <t>D50202420240</t>
  </si>
  <si>
    <t>D50202420400</t>
  </si>
  <si>
    <t>D50202420720</t>
  </si>
  <si>
    <t>D5020240880</t>
  </si>
  <si>
    <t>D30105101800</t>
  </si>
  <si>
    <t>D30201103320</t>
  </si>
  <si>
    <t>D30203100060</t>
  </si>
  <si>
    <t>D30105301920</t>
  </si>
  <si>
    <t>D30401221010</t>
  </si>
  <si>
    <t>D30201261050</t>
  </si>
  <si>
    <t>D30105202000</t>
  </si>
  <si>
    <t>D30501301040</t>
  </si>
  <si>
    <t>D30501503920</t>
  </si>
  <si>
    <t>D3010530190</t>
  </si>
  <si>
    <t>D30502011020</t>
  </si>
  <si>
    <t>D30502601040</t>
  </si>
  <si>
    <t>D30502451010</t>
  </si>
  <si>
    <t>D30401341050</t>
  </si>
  <si>
    <t>D30502401020</t>
  </si>
  <si>
    <t>Pendant Mount, 4-54W T5HO 16" x 4' fixtures, 162 FC, includes hardware</t>
  </si>
  <si>
    <t>D50905101600</t>
  </si>
  <si>
    <t>D30401141030</t>
  </si>
  <si>
    <t>D30401161020</t>
  </si>
  <si>
    <t>Roof-top AHU, weatherproof packaging, with htg/clg coil section, filters, mixing box, 10000 cfm unit VAV</t>
  </si>
  <si>
    <t>Roof top AHU, weatherproof packaging, with htg/clg coil section, filters, mixing box, 10000 cfm unit CV</t>
  </si>
  <si>
    <t>D30301103400</t>
  </si>
  <si>
    <t>Packaged air cooled scroll with integral condensor, 20 ton cooling including controls</t>
  </si>
  <si>
    <t>Commercial Building: chilled water, Air Cooled Scroll Chiller, 4-pipe fan coil, 10,000 ft2 area, 100,000 ft3 Vol. 2 Storeys</t>
  </si>
  <si>
    <t>D30301153920</t>
  </si>
  <si>
    <t>Cooling tower pumps and piping</t>
  </si>
  <si>
    <t>Cooling tower, packaged unit, galvanized steel, induced draft, cross-flow, belt drive fan, sized for 61 tons</t>
  </si>
  <si>
    <t>tonAC</t>
  </si>
  <si>
    <t>ASHP, roof-top unit, 10 tons cooling, includes curb, pads, 2 required</t>
  </si>
  <si>
    <t>ASHP, thru-wall system, 1.5 ton cooling, 5 MBH htg, cabinet type, includes tubing, curb, pads, ducting (16 required for 10,000 ft2)</t>
  </si>
  <si>
    <t>935 W baseboard heaters, 5' long  (44 required)</t>
  </si>
  <si>
    <t>Circulating pump, 50 gpm, 1/8 hp, close coupled</t>
  </si>
  <si>
    <t xml:space="preserve">Condensing Boiler (83% AFUE) packaged with standard controls and insulated jacket.  167  MBH output </t>
  </si>
  <si>
    <t>Chemical Treatment, 1.7 gal inline</t>
  </si>
  <si>
    <t xml:space="preserve">Electric packaged with standard controls and insulated jacket.  45 kW, 164 MBH output </t>
  </si>
  <si>
    <t xml:space="preserve"> RTUs, single zone, MUA, 250 MBH heating, includes controls. Curb and economizer</t>
  </si>
  <si>
    <t>Cabinet heater, gravity vent, propeller fan, override controls,  100MBH units</t>
  </si>
  <si>
    <t>D30501201020</t>
  </si>
  <si>
    <t>Commercial Building: Gas Unit Heaters,  10,000 ft2 area, requires 4  60 MBH Suspended Heaters</t>
  </si>
  <si>
    <t>D30301153880</t>
  </si>
  <si>
    <t>Reciprocating water cooled chiller with multiple compressors 19 tons including controls</t>
  </si>
  <si>
    <t>HP, water to air, single package 1 ton cooling, 13 MBH heating at 75F (10 required, 5 per floor)</t>
  </si>
  <si>
    <t>D30502351020</t>
  </si>
  <si>
    <t xml:space="preserve">A/C Unit with Suplemental Electric Heating </t>
  </si>
  <si>
    <t>PTAC through wall system, 1 ton cooling, electric htg, cabinet type, includes tubing, curb, pads, ducting (10 required for 10,000 ft2)</t>
  </si>
  <si>
    <t>Split System, air cooled condensing  units, 8 required for 10,000 ft2 office</t>
  </si>
  <si>
    <t>D30501703520</t>
  </si>
  <si>
    <t>Condensing unit, air cooled, 3 ton compressor includes standard controls (8 required)</t>
  </si>
  <si>
    <t>Roof-top A/C subassembly for ducting (8 required)</t>
  </si>
  <si>
    <t>Fan coil A/C DX includes filters and controls</t>
  </si>
  <si>
    <t>System</t>
  </si>
  <si>
    <t>Piping and refrigerant piping</t>
  </si>
  <si>
    <t>Commercial Building: VAV with DX Cooling, No Reheat, 10,000 ft2 area, 100,000 ft3 Vol. 2 Storeys</t>
  </si>
  <si>
    <t>Commercial Building: CV with DX Cooling, No Reheat, 10,000 ft2 area, 100,000 ft3 Vol. 2 Storeys</t>
  </si>
  <si>
    <t>Metal ducting, galvanized steel, includes fitting, joints, supportand allowance for flexible connections to terminals</t>
  </si>
  <si>
    <t>Commercial Building: Make-Up Air Unit with DX Cooling, Hot Water Heating, 10,000 ft2 area, 100,000 ft3 Vol. 2 Storeys</t>
  </si>
  <si>
    <t>Heating only Gas-Fired Makeup Air Unit, 250 MBTH, includes standard controls, stainless steel heat exchanger (THIS IS A SUBSTITUTE FOR A HOT WATER COIL IN THE MUA AS A HOT WATER COIL OPTION FOR A MUA DOES NOT EXIST IN RSMEANS)</t>
  </si>
  <si>
    <t>Commercial Building: chilled water, Water Cooled Chiller, 4-pipe fan coil, 10,000 ft2 area, 100,000 ft3 Vol. 2 Storeys</t>
  </si>
  <si>
    <t>Roof-top A/C subassembly for ducting</t>
  </si>
  <si>
    <t>D30501523840</t>
  </si>
  <si>
    <t>Roof-top AHU with DX Cooling (SEER 14) for 10,000 ft2, office</t>
  </si>
  <si>
    <t>A/C Unit SEER 14, 5 ton cooling, gas heating: 112 MBH,  includes standard controls, curb and economizer (2 units required, 1 per floor)</t>
  </si>
  <si>
    <t>Concrete Block Wall, Regular Weight 6 x 8 x 16 Hollow Core, 2000 PSI, Reinforced and Grouted with Exterior Bick veneer wall</t>
  </si>
  <si>
    <t>6" thick fibreglass, kraft coated ceiling insulation, 15" wide blanket (RSI3.52)</t>
  </si>
  <si>
    <t>Steel Roofing, painted galvanized Attic Insulation</t>
  </si>
  <si>
    <t>Asphalt Shingle Roofing, Attic Insulation</t>
  </si>
  <si>
    <t>Cooling water chemical feeder</t>
  </si>
  <si>
    <t>Liquid Cooler, Closed Circuit type Cooling Tower, 50 ton for 10,000 ft2, office</t>
  </si>
  <si>
    <t>50 ton liquid cooler,includes vibration switch, sump sweeper, piping, coils, cold water basin ,fan motor, external platform</t>
  </si>
  <si>
    <t>Forced Draft Cooling Tower, 60 ton for 10,000 ft2, office</t>
  </si>
  <si>
    <t>D30303101010</t>
  </si>
  <si>
    <t xml:space="preserve">Control system </t>
  </si>
  <si>
    <t>Bronze Gate Valves, 1.5" 125 psi, Iron butterfly valves 200 lb 4"</t>
  </si>
  <si>
    <t>Electric heat trace system 115V 5W/linear foot</t>
  </si>
  <si>
    <t>Air Cooled Condensor, 50 ton for 10,000 ft2, office</t>
  </si>
  <si>
    <t xml:space="preserve">50 ton condensor, belt drive, propellor fan </t>
  </si>
  <si>
    <t>Evaporative Condensor, 50 ton for 10,000 ft2, office</t>
  </si>
  <si>
    <t xml:space="preserve">50 ton condensor, copper coi, pump, fan motor, 30 def F delta T, </t>
  </si>
  <si>
    <t>Fan Damper control</t>
  </si>
  <si>
    <t>Commercial Water Heater  for 10,000 ft2, office</t>
  </si>
  <si>
    <t>100 deg temp rise, water heater, 73 gph, 75 MBH input (21 kW), includes controls, excludes vent</t>
  </si>
  <si>
    <t>4" diam double wall gas galvanized steel U.L. listed vent 100 ft</t>
  </si>
  <si>
    <t>fittings (4" dia. Elbow)</t>
  </si>
  <si>
    <t>Roof flashing for 4" diameter piping</t>
  </si>
  <si>
    <t>Top cap for 4" dia.</t>
  </si>
  <si>
    <t>Commercial Electric Boiler Heater  for 10,000 ft2, office</t>
  </si>
  <si>
    <t>100 deg temp rise, water heater, 49 gph, 12 kW 80 gallon tank</t>
  </si>
  <si>
    <t>D20202401860</t>
  </si>
  <si>
    <t>2 Valves, bronze gate, 1.25" 125 psi; pressure releif 0.75" self closing</t>
  </si>
  <si>
    <t>pipe, copper .75 " dia Type L includes couplings and hanger, assume 10 ft</t>
  </si>
  <si>
    <t>pipe, copper 1.25 " dia Type L includes couplings and hanger assume 100 ft</t>
  </si>
  <si>
    <t>Elbows, Tees, unions, adapters (assume 10 of each)</t>
  </si>
  <si>
    <t>D20202501780</t>
  </si>
  <si>
    <t>Black Steel 3/4 diameter pipe assume 10 ft for gas fitting</t>
  </si>
  <si>
    <t>Elbows, Tees, unions, adapters for gas fitting</t>
  </si>
  <si>
    <t>D30203301010</t>
  </si>
  <si>
    <t>Circulating pump with motor, 2.5" size end suction 3 hp to 150 gpm, includes all piping, valves, ddc controls, water balancing, strainers, expansion joints, and gauges</t>
  </si>
  <si>
    <t>D30201261010</t>
  </si>
  <si>
    <t>15 kW Electric hot water boiler, standard controls,</t>
  </si>
  <si>
    <t>100 MBH hot water boiler packaged includes standard controls and insulated jacket</t>
  </si>
  <si>
    <t xml:space="preserve">Expansion tank </t>
  </si>
  <si>
    <t>Fans: Centrifugal  AirFoil, Motor and Drive Complete</t>
  </si>
  <si>
    <t>ea.</t>
  </si>
  <si>
    <t>Space Function</t>
  </si>
  <si>
    <t>MNECB W/m2</t>
  </si>
  <si>
    <t>MNECB Fixture Type</t>
  </si>
  <si>
    <t>MNECB Fixture W</t>
  </si>
  <si>
    <t>Assembly</t>
  </si>
  <si>
    <t>Auditorium/Exhibit</t>
  </si>
  <si>
    <t>2-4ft 32W T8 w/1 elec ballast</t>
  </si>
  <si>
    <t>Lobby</t>
  </si>
  <si>
    <t>Atria</t>
  </si>
  <si>
    <t>Recreation/Lounge</t>
  </si>
  <si>
    <t>Cenference/Meeting</t>
  </si>
  <si>
    <t>Indoor Athletics-Seating</t>
  </si>
  <si>
    <t>250W Metal Halide</t>
  </si>
  <si>
    <t>Recreational Sports Area</t>
  </si>
  <si>
    <t>Professional Sports Area</t>
  </si>
  <si>
    <t>Locker Rooms &amp; Shower</t>
  </si>
  <si>
    <t>Hotel/Motel</t>
  </si>
  <si>
    <t>Banquet Room</t>
  </si>
  <si>
    <t>Prefunction Area</t>
  </si>
  <si>
    <t>Guest Rooms</t>
  </si>
  <si>
    <t>Lobby/Reception</t>
  </si>
  <si>
    <t>Shop (non-Industrial)</t>
  </si>
  <si>
    <t>Machinery</t>
  </si>
  <si>
    <t>400W Metal Halide</t>
  </si>
  <si>
    <t>Electric/Electronic</t>
  </si>
  <si>
    <t>Painting</t>
  </si>
  <si>
    <t>Carpentry</t>
  </si>
  <si>
    <t>Welding</t>
  </si>
  <si>
    <t>Auto Repair</t>
  </si>
  <si>
    <t>Office</t>
  </si>
  <si>
    <t xml:space="preserve">Cat1 - enclosed </t>
  </si>
  <si>
    <t>Cat2-open</t>
  </si>
  <si>
    <t>Cat3-partitioned</t>
  </si>
  <si>
    <t>Computer/Office Eqpt</t>
  </si>
  <si>
    <t>Filing-inactive</t>
  </si>
  <si>
    <t>Sorting and Mailing</t>
  </si>
  <si>
    <t>Retail</t>
  </si>
  <si>
    <t>Type D - general merch.</t>
  </si>
  <si>
    <t>Type E -food &amp; misc</t>
  </si>
  <si>
    <t>Food Services</t>
  </si>
  <si>
    <t>Bar/Lounge</t>
  </si>
  <si>
    <t>Leisure Dining</t>
  </si>
  <si>
    <t>Cafeteria</t>
  </si>
  <si>
    <t>Kitchen</t>
  </si>
  <si>
    <t>Dormitory</t>
  </si>
  <si>
    <t>Bedroom</t>
  </si>
  <si>
    <t>Study Hall</t>
  </si>
  <si>
    <t>Education</t>
  </si>
  <si>
    <t>Classroom</t>
  </si>
  <si>
    <t>Library-Stack Ceiling Light</t>
  </si>
  <si>
    <t>Card File</t>
  </si>
  <si>
    <t>Reading</t>
  </si>
  <si>
    <t>Laboratories</t>
  </si>
  <si>
    <t>Storage/Warehouse</t>
  </si>
  <si>
    <t>Inactive</t>
  </si>
  <si>
    <t>Active-Bulky</t>
  </si>
  <si>
    <t>Active-Fine</t>
  </si>
  <si>
    <t>Material Handling</t>
  </si>
  <si>
    <t>Services/Common</t>
  </si>
  <si>
    <t>Mech/Elec room</t>
  </si>
  <si>
    <t>Corridors</t>
  </si>
  <si>
    <t>Washrooms</t>
  </si>
  <si>
    <t>Active Stairway</t>
  </si>
  <si>
    <t>Emergency Stairway/Exit</t>
  </si>
  <si>
    <t>Baggage Area</t>
  </si>
  <si>
    <t>Airway Concourse</t>
  </si>
  <si>
    <t>Airway Waiting/Lounge</t>
  </si>
  <si>
    <t>Fire Engine Room</t>
  </si>
  <si>
    <t>Museum-Exhibit Area</t>
  </si>
  <si>
    <t>Museum-Restoration</t>
  </si>
  <si>
    <t>Museum Storage-inactive</t>
  </si>
  <si>
    <t>Museum Storage-active</t>
  </si>
  <si>
    <t>Laundry-Washing</t>
  </si>
  <si>
    <t>Laundry-Sorting &amp; ironing</t>
  </si>
  <si>
    <t>Lux/m2</t>
  </si>
  <si>
    <t>FC/ft2</t>
  </si>
  <si>
    <t>Fixture Type (4.8 m ceiling ht)</t>
  </si>
  <si>
    <t>Fixture Type (2.4 m ceiling ht)</t>
  </si>
  <si>
    <t>Fixture Type (&gt;4.8 m ceiling ht)</t>
  </si>
  <si>
    <t>Recessed</t>
  </si>
  <si>
    <t>high</t>
  </si>
  <si>
    <t>low</t>
  </si>
  <si>
    <t>Htg</t>
  </si>
  <si>
    <t>Clg</t>
  </si>
  <si>
    <t>Orient</t>
  </si>
  <si>
    <t>N</t>
  </si>
  <si>
    <t>Win type</t>
  </si>
  <si>
    <t>Door Type</t>
  </si>
  <si>
    <t>Wall Type</t>
  </si>
  <si>
    <t>Slab Type</t>
  </si>
  <si>
    <t>Roof Type</t>
  </si>
  <si>
    <t>E</t>
  </si>
  <si>
    <t>Corridor</t>
  </si>
  <si>
    <t>M Corridor</t>
  </si>
  <si>
    <t>S</t>
  </si>
  <si>
    <t>Bath</t>
  </si>
  <si>
    <t>Gym</t>
  </si>
  <si>
    <t>W</t>
  </si>
  <si>
    <t>Café</t>
  </si>
  <si>
    <t>Library</t>
  </si>
  <si>
    <t>Mech</t>
  </si>
  <si>
    <t>Corridor-POD1</t>
  </si>
  <si>
    <t>Corner-Class1-POD1</t>
  </si>
  <si>
    <t>Corner-Class2-POD1</t>
  </si>
  <si>
    <t>Multi-Class1-POD1</t>
  </si>
  <si>
    <t>Multi-Class2-POD1</t>
  </si>
  <si>
    <t>Multi-Class1-POD2</t>
  </si>
  <si>
    <t>Multi-Class2-POD2</t>
  </si>
  <si>
    <t>Corner-Class1-POD2</t>
  </si>
  <si>
    <t>Corner-Class2-POD2</t>
  </si>
  <si>
    <t>Corridor-POD2</t>
  </si>
  <si>
    <t>Multi-Class1-POD3</t>
  </si>
  <si>
    <t>Multi-Class2-POD3</t>
  </si>
  <si>
    <t>Corner-Class1-POD3</t>
  </si>
  <si>
    <t>Corner-Class2-POD3</t>
  </si>
  <si>
    <t>Corridor-POD3</t>
  </si>
  <si>
    <t>Zone Names</t>
  </si>
  <si>
    <t>Space Type</t>
  </si>
  <si>
    <t>Office-Cat2</t>
  </si>
  <si>
    <t>Washroom</t>
  </si>
  <si>
    <t>Mech/Elec Room</t>
  </si>
  <si>
    <t>Wall L (m)</t>
  </si>
  <si>
    <t>Wall Area (m2)</t>
  </si>
  <si>
    <t>Win L (m)</t>
  </si>
  <si>
    <t>Win Ht (m)</t>
  </si>
  <si>
    <t>Win Area (m2)</t>
  </si>
  <si>
    <t>Door Width (m)</t>
  </si>
  <si>
    <t>Door Ht (m)</t>
  </si>
  <si>
    <t>Door Area (m2)</t>
  </si>
  <si>
    <t>Roof Area (m2)</t>
  </si>
  <si>
    <t>Slab Area (m2)</t>
  </si>
  <si>
    <t>Vent</t>
  </si>
  <si>
    <t>Htg Type</t>
  </si>
  <si>
    <t>Gas</t>
  </si>
  <si>
    <t>Water</t>
  </si>
  <si>
    <t>DX</t>
  </si>
  <si>
    <t>none</t>
  </si>
  <si>
    <t>Clg Type</t>
  </si>
  <si>
    <t>Vent Type</t>
  </si>
  <si>
    <t>CV</t>
  </si>
  <si>
    <t>VAV</t>
  </si>
  <si>
    <t>MUA</t>
  </si>
  <si>
    <t>DHW</t>
  </si>
  <si>
    <t>Tank</t>
  </si>
  <si>
    <t>DHW Type</t>
  </si>
  <si>
    <t>Wall $</t>
  </si>
  <si>
    <t>Win $</t>
  </si>
  <si>
    <t>Door $</t>
  </si>
  <si>
    <t>Roof $</t>
  </si>
  <si>
    <t>Slab $</t>
  </si>
  <si>
    <t>Light $</t>
  </si>
  <si>
    <t>Htg $</t>
  </si>
  <si>
    <t>Clg $</t>
  </si>
  <si>
    <t>Vent $</t>
  </si>
  <si>
    <t>DHW $</t>
  </si>
  <si>
    <t>Total Cost</t>
  </si>
  <si>
    <t>Total Area</t>
  </si>
  <si>
    <t xml:space="preserve">Cost /m2 </t>
  </si>
  <si>
    <t>Ht (m)</t>
  </si>
  <si>
    <t>Library-Stack Ceiling</t>
  </si>
  <si>
    <t>RS Means Ref #</t>
  </si>
  <si>
    <t>Fans $/Unit</t>
  </si>
  <si>
    <t>Gas DHW $/ft</t>
  </si>
  <si>
    <t>Elec DHW $/ft2</t>
  </si>
  <si>
    <t>Cooling ower and Evaporative Coolers $/ft2</t>
  </si>
  <si>
    <t>Space Cooling $/ft2</t>
  </si>
  <si>
    <t>Ventilation $/ft2</t>
  </si>
  <si>
    <t>Elec Space Heating $/ft2</t>
  </si>
  <si>
    <t>Gas Space Heating $/ft2</t>
  </si>
  <si>
    <t>Lighting $/ft2</t>
  </si>
  <si>
    <t>Glazing $/ft2</t>
  </si>
  <si>
    <t>Unfinished Walls $/ft2</t>
  </si>
  <si>
    <t>Exterior Walls $/ft2</t>
  </si>
  <si>
    <t>elementary school: NECB Ottawa (MNECB Lighting Reference Values)</t>
  </si>
  <si>
    <t>Code:</t>
  </si>
  <si>
    <t>Yellow = .osm data</t>
  </si>
  <si>
    <t>White = derived data (table not available)</t>
  </si>
  <si>
    <t>Green = calculated  (.osm * RS Means sheets)</t>
  </si>
  <si>
    <t>50 ton blow through galvanized steel induced draft crossflow cooling tower, belt driven fan, includes standard controls but excludes piping and pumps</t>
  </si>
  <si>
    <t>Light Type</t>
  </si>
  <si>
    <t>Light W/m2</t>
  </si>
  <si>
    <t>W/m2</t>
  </si>
  <si>
    <t>NECB W/m2</t>
  </si>
  <si>
    <t>Building Type</t>
  </si>
  <si>
    <t>Automotive Facility</t>
  </si>
  <si>
    <t>Convention centre</t>
  </si>
  <si>
    <t>Courthouse</t>
  </si>
  <si>
    <t>Dining, Bar, Lounge/Leisure</t>
  </si>
  <si>
    <t>Dining, Cafeteria/Fast Food</t>
  </si>
  <si>
    <t>Dining, Family</t>
  </si>
  <si>
    <t>Exercise Centre</t>
  </si>
  <si>
    <t>Fire Station</t>
  </si>
  <si>
    <t>Gymnasium</t>
  </si>
  <si>
    <t>Health Care Clinic</t>
  </si>
  <si>
    <t>Hospital</t>
  </si>
  <si>
    <t>Hotel</t>
  </si>
  <si>
    <t>Libray</t>
  </si>
  <si>
    <t>Manufacturing Facility</t>
  </si>
  <si>
    <t>Motel</t>
  </si>
  <si>
    <t>Motion Picture Theatre</t>
  </si>
  <si>
    <t>Multifamily</t>
  </si>
  <si>
    <t>Museum</t>
  </si>
  <si>
    <t>Parking Garage</t>
  </si>
  <si>
    <t>Penetentiary</t>
  </si>
  <si>
    <t>Performing Arts Centre</t>
  </si>
  <si>
    <t>Police Station</t>
  </si>
  <si>
    <t>Post Office</t>
  </si>
  <si>
    <t>Religious Building</t>
  </si>
  <si>
    <t>School/University</t>
  </si>
  <si>
    <t>Sports Arena</t>
  </si>
  <si>
    <t>Town Hall</t>
  </si>
  <si>
    <t>Transportation</t>
  </si>
  <si>
    <t>Warehouse</t>
  </si>
  <si>
    <t>Workshop</t>
  </si>
  <si>
    <t>NECB Fixture Type</t>
  </si>
  <si>
    <t>NECB Fixture W</t>
  </si>
  <si>
    <t>Common Space Types</t>
  </si>
  <si>
    <t>Atrum (first 13 m height)</t>
  </si>
  <si>
    <t>0.1/m (ht)</t>
  </si>
  <si>
    <t>Atrium (above 13 m height)</t>
  </si>
  <si>
    <t>0.7/m (ht)</t>
  </si>
  <si>
    <t>Audience/Seating Permanent</t>
  </si>
  <si>
    <t>Auditorium</t>
  </si>
  <si>
    <t>Classroom/Lecture/Training</t>
  </si>
  <si>
    <t>Conference/Meeting/Multipurpose</t>
  </si>
  <si>
    <t>Corridor/Transition &gt;=2.4 m wide</t>
  </si>
  <si>
    <t>Corridor/Transition &lt;2.4 m wide</t>
  </si>
  <si>
    <t>Dining Area</t>
  </si>
  <si>
    <t>Dining Area for Bar LoungeLeisure</t>
  </si>
  <si>
    <t>Dining for Family Dining</t>
  </si>
  <si>
    <t>Dressing/Fitting Room for Arts</t>
  </si>
  <si>
    <t>Food Preparation</t>
  </si>
  <si>
    <t>Laboratory for Classrooms</t>
  </si>
  <si>
    <t>Laboratory for Medical/Industrial/Research</t>
  </si>
  <si>
    <t>Lobby: Elevator</t>
  </si>
  <si>
    <t>Lobby: Performing Arts Theatre</t>
  </si>
  <si>
    <t>Lobby: Motion Picture</t>
  </si>
  <si>
    <t>Locker Room</t>
  </si>
  <si>
    <t>Sales Area</t>
  </si>
  <si>
    <t>Stairway</t>
  </si>
  <si>
    <t>Storage</t>
  </si>
  <si>
    <t>Building Specific Space Types</t>
  </si>
  <si>
    <t>Automotive Service/Repair</t>
  </si>
  <si>
    <t>Bank Office: Banking Activity Area</t>
  </si>
  <si>
    <t>Audience Seating</t>
  </si>
  <si>
    <t>Exhibit Space</t>
  </si>
  <si>
    <t>Courthouse/Police Station/Penetentiary</t>
  </si>
  <si>
    <t>Courtroom</t>
  </si>
  <si>
    <t>Confinement Cell</t>
  </si>
  <si>
    <t>Judges Chambers</t>
  </si>
  <si>
    <t>Penetentiary Audience Seating</t>
  </si>
  <si>
    <t>Penetentiary Classroom</t>
  </si>
  <si>
    <t>Penetentiary Dining</t>
  </si>
  <si>
    <t>Dormitory: Living Quarters</t>
  </si>
  <si>
    <t>Sleeping Quarters</t>
  </si>
  <si>
    <t>Gymnasium/Fitness Centre</t>
  </si>
  <si>
    <t>Fitness Area</t>
  </si>
  <si>
    <t>Gymnasium Audience-Seating</t>
  </si>
  <si>
    <t>Playing Area</t>
  </si>
  <si>
    <t>Emergency</t>
  </si>
  <si>
    <t>Exam/Treatment</t>
  </si>
  <si>
    <t>Laundry: Washing</t>
  </si>
  <si>
    <t>Lounge/Recreation</t>
  </si>
  <si>
    <t>Medical Supply</t>
  </si>
  <si>
    <t>Nursery</t>
  </si>
  <si>
    <t>Nurses Station</t>
  </si>
  <si>
    <t>Operating Room</t>
  </si>
  <si>
    <t>Patient Room</t>
  </si>
  <si>
    <t>Pharmacy</t>
  </si>
  <si>
    <t>Physical Therapy</t>
  </si>
  <si>
    <t>Radiology/Imaging</t>
  </si>
  <si>
    <t>Recovery</t>
  </si>
  <si>
    <t>Hotel Dining</t>
  </si>
  <si>
    <t>Highway Lodging Dining</t>
  </si>
  <si>
    <t>Highway Lodging Guest Rooms</t>
  </si>
  <si>
    <t>Manufacturing</t>
  </si>
  <si>
    <t>Detailed Manufacturing</t>
  </si>
  <si>
    <t>Equipment Room</t>
  </si>
  <si>
    <t>Extra High Bay (&gt;15 m floor to ceiling height)</t>
  </si>
  <si>
    <t>High Bay (7.5 - 15 m floor to ceiling height)</t>
  </si>
  <si>
    <t>Low Bay (&lt;7.5  m floor to ceiling height)</t>
  </si>
  <si>
    <t>Parking Garage: Garage Area</t>
  </si>
  <si>
    <t>Post Office: Sorting Area</t>
  </si>
  <si>
    <t>Fellowship Hall</t>
  </si>
  <si>
    <t>Worship Pulpit, Choir</t>
  </si>
  <si>
    <t>Dessing/Fitting Room</t>
  </si>
  <si>
    <t>Mall Concourse</t>
  </si>
  <si>
    <t>Ring Sports Area</t>
  </si>
  <si>
    <t>Terminal Ticket Counter</t>
  </si>
  <si>
    <t>Fine Material Storage</t>
  </si>
  <si>
    <t>Medium/Bulky Material</t>
  </si>
  <si>
    <t>Medium/Bulky Material with permanent shelving</t>
  </si>
  <si>
    <t>Court Sports Area: Class 1 (Pro or Div 1 College)</t>
  </si>
  <si>
    <t>Court Sports Area: Class 3 (High School)</t>
  </si>
  <si>
    <t>Court Sports Area: Class 2  (Div 2 or 3 College)</t>
  </si>
  <si>
    <t>Court Sports Area: Class 4 (Elementary School)</t>
  </si>
  <si>
    <t>Fixture Type</t>
  </si>
  <si>
    <t>Fixture W</t>
  </si>
  <si>
    <t>W/ft2</t>
  </si>
  <si>
    <t>Fix/1000ft2</t>
  </si>
  <si>
    <t>Mount</t>
  </si>
  <si>
    <t>FC/fix</t>
  </si>
  <si>
    <t>Lux/fix</t>
  </si>
  <si>
    <t>Capacity (kW)</t>
  </si>
  <si>
    <t>235213102820</t>
  </si>
  <si>
    <t>235213102800</t>
  </si>
  <si>
    <t>235213102740</t>
  </si>
  <si>
    <t>235213102680</t>
  </si>
  <si>
    <t>235213102640</t>
  </si>
  <si>
    <t>235213102620</t>
  </si>
  <si>
    <t>235213102600</t>
  </si>
  <si>
    <t>235213102580</t>
  </si>
  <si>
    <t>235213102540</t>
  </si>
  <si>
    <t>235213102520</t>
  </si>
  <si>
    <t>235213102500</t>
  </si>
  <si>
    <t>235213102460</t>
  </si>
  <si>
    <t>235213102420</t>
  </si>
  <si>
    <t>235213102400</t>
  </si>
  <si>
    <t>235213102340</t>
  </si>
  <si>
    <t>235213102280</t>
  </si>
  <si>
    <t>235213102220</t>
  </si>
  <si>
    <t>235213102180</t>
  </si>
  <si>
    <t>235213102120</t>
  </si>
  <si>
    <t>235213102070</t>
  </si>
  <si>
    <t>235213102040</t>
  </si>
  <si>
    <t>235213102020</t>
  </si>
  <si>
    <t>Boilers $/Unit</t>
  </si>
  <si>
    <t>Material O&amp;P</t>
  </si>
  <si>
    <t>Labour O&amp;P</t>
  </si>
  <si>
    <t>Total O&amp;P</t>
  </si>
  <si>
    <t>Capacity (MBH)</t>
  </si>
  <si>
    <t>AFUE</t>
  </si>
  <si>
    <t>235219208030</t>
  </si>
  <si>
    <t>235219208050</t>
  </si>
  <si>
    <t>235219208080</t>
  </si>
  <si>
    <t>235219208090</t>
  </si>
  <si>
    <t>235219208120</t>
  </si>
  <si>
    <t>235219208130</t>
  </si>
  <si>
    <t>Pulse</t>
  </si>
  <si>
    <t>235216240100</t>
  </si>
  <si>
    <t>235216240120</t>
  </si>
  <si>
    <t>235216240140</t>
  </si>
  <si>
    <t>235216240160</t>
  </si>
  <si>
    <t>235216240180</t>
  </si>
  <si>
    <t>235216240200</t>
  </si>
  <si>
    <t>235216240220</t>
  </si>
  <si>
    <t>Condensing</t>
  </si>
  <si>
    <t>235223203540</t>
  </si>
  <si>
    <t>235223203500</t>
  </si>
  <si>
    <t>235223203460</t>
  </si>
  <si>
    <t>235223203440</t>
  </si>
  <si>
    <t>235223203400</t>
  </si>
  <si>
    <t>235223203380</t>
  </si>
  <si>
    <t>235223203360</t>
  </si>
  <si>
    <t>235223203320</t>
  </si>
  <si>
    <t>235223203300</t>
  </si>
  <si>
    <t>235223203280</t>
  </si>
  <si>
    <t>235223203260</t>
  </si>
  <si>
    <t>235223203240</t>
  </si>
  <si>
    <t>235223203220</t>
  </si>
  <si>
    <t>235223203180</t>
  </si>
  <si>
    <t>235223203140</t>
  </si>
  <si>
    <t>235223203080</t>
  </si>
  <si>
    <t>235223203060</t>
  </si>
  <si>
    <t>235223203000</t>
  </si>
  <si>
    <t>Cast Iron</t>
  </si>
  <si>
    <t>235226702252</t>
  </si>
  <si>
    <t>235226702244</t>
  </si>
  <si>
    <t>235226702236</t>
  </si>
  <si>
    <t>235226702232</t>
  </si>
  <si>
    <t>235226702228</t>
  </si>
  <si>
    <t>235226702220</t>
  </si>
  <si>
    <t>235226702216</t>
  </si>
  <si>
    <t>235226702212</t>
  </si>
  <si>
    <t>235226702204</t>
  </si>
  <si>
    <t>Packaged Water-tube</t>
  </si>
  <si>
    <t>235226702120</t>
  </si>
  <si>
    <t>235226702100</t>
  </si>
  <si>
    <t>235226702080</t>
  </si>
  <si>
    <t>235226702068</t>
  </si>
  <si>
    <t>235226702044</t>
  </si>
  <si>
    <t>235226702040</t>
  </si>
  <si>
    <t>235226702034</t>
  </si>
  <si>
    <t>235226702026</t>
  </si>
  <si>
    <t>235226702022</t>
  </si>
  <si>
    <t>235226702018</t>
  </si>
  <si>
    <t>235226702010</t>
  </si>
  <si>
    <t>Oil</t>
  </si>
  <si>
    <t>2352233402020</t>
  </si>
  <si>
    <t>2352233402060</t>
  </si>
  <si>
    <t>2352233402100</t>
  </si>
  <si>
    <t>2352233402140</t>
  </si>
  <si>
    <t>2352233402180</t>
  </si>
  <si>
    <t>2352233402220</t>
  </si>
  <si>
    <t>2352233402260</t>
  </si>
  <si>
    <t>2352233402280</t>
  </si>
  <si>
    <t>2352233402320</t>
  </si>
  <si>
    <t>2352233402360</t>
  </si>
  <si>
    <t>2352233402400</t>
  </si>
  <si>
    <t>2352233402460</t>
  </si>
  <si>
    <t>235226407320</t>
  </si>
  <si>
    <t>235226407280</t>
  </si>
  <si>
    <t>235226407220</t>
  </si>
  <si>
    <t>235226407180</t>
  </si>
  <si>
    <t>235226407140</t>
  </si>
  <si>
    <t>235226407100</t>
  </si>
  <si>
    <t>235226407060</t>
  </si>
  <si>
    <t>235226407020</t>
  </si>
  <si>
    <t>Steel</t>
  </si>
  <si>
    <t>Eff.</t>
  </si>
  <si>
    <t>Chillers $/Unit</t>
  </si>
  <si>
    <t>Capacity (ton)</t>
  </si>
  <si>
    <t>236413134130</t>
  </si>
  <si>
    <t>236413134150</t>
  </si>
  <si>
    <t>236413134170</t>
  </si>
  <si>
    <t>236413134190</t>
  </si>
  <si>
    <t>236413134220</t>
  </si>
  <si>
    <t>Absorption</t>
  </si>
  <si>
    <t>236413160050</t>
  </si>
  <si>
    <t>236413160240</t>
  </si>
  <si>
    <t>236413160400</t>
  </si>
  <si>
    <t>236413160600</t>
  </si>
  <si>
    <t>236413160800</t>
  </si>
  <si>
    <t>Indirect Absorption</t>
  </si>
  <si>
    <t>236416100278</t>
  </si>
  <si>
    <t>236416100279</t>
  </si>
  <si>
    <t>236416100280</t>
  </si>
  <si>
    <t>236416100290</t>
  </si>
  <si>
    <t>236416100300</t>
  </si>
  <si>
    <t>236416100304</t>
  </si>
  <si>
    <t>236416100310</t>
  </si>
  <si>
    <t>236416100316</t>
  </si>
  <si>
    <t>236416100320</t>
  </si>
  <si>
    <t>236416100330</t>
  </si>
  <si>
    <t>236416100360</t>
  </si>
  <si>
    <t>236416100380</t>
  </si>
  <si>
    <t>236416100430</t>
  </si>
  <si>
    <t>Centrifugal Packaged water cooled</t>
  </si>
  <si>
    <t>236419101000</t>
  </si>
  <si>
    <t>236419101020</t>
  </si>
  <si>
    <t>236419101040</t>
  </si>
  <si>
    <t>236419101080</t>
  </si>
  <si>
    <t>236419101100</t>
  </si>
  <si>
    <t>236419101120</t>
  </si>
  <si>
    <t>236419101130</t>
  </si>
  <si>
    <t>236419101160</t>
  </si>
  <si>
    <t>236419101170</t>
  </si>
  <si>
    <t>236419101180</t>
  </si>
  <si>
    <t>236419101210</t>
  </si>
  <si>
    <t>Reciprocating water cooled</t>
  </si>
  <si>
    <t>236419104020</t>
  </si>
  <si>
    <t>236419104040</t>
  </si>
  <si>
    <t>236419104060</t>
  </si>
  <si>
    <t>236419104070</t>
  </si>
  <si>
    <t>236419104080</t>
  </si>
  <si>
    <t>236419104090</t>
  </si>
  <si>
    <t>236419104120</t>
  </si>
  <si>
    <t>236419104130</t>
  </si>
  <si>
    <t>236419104140</t>
  </si>
  <si>
    <t>236419104150</t>
  </si>
  <si>
    <t>Reciprocating air cooled</t>
  </si>
  <si>
    <t>236423100490</t>
  </si>
  <si>
    <t>236423100510</t>
  </si>
  <si>
    <t>236423100515</t>
  </si>
  <si>
    <t>236423100520</t>
  </si>
  <si>
    <t>236423100536</t>
  </si>
  <si>
    <t>Scroll air cooled</t>
  </si>
  <si>
    <t>236423100700</t>
  </si>
  <si>
    <t>236423100710</t>
  </si>
  <si>
    <t>236423100760</t>
  </si>
  <si>
    <t>236423100780</t>
  </si>
  <si>
    <t>236423100800</t>
  </si>
  <si>
    <t>236423100820</t>
  </si>
  <si>
    <t>Scroll Water cooled</t>
  </si>
  <si>
    <t>236426100120</t>
  </si>
  <si>
    <t>236426100124</t>
  </si>
  <si>
    <t>236426100132</t>
  </si>
  <si>
    <t>236426100136</t>
  </si>
  <si>
    <t>236426100140</t>
  </si>
  <si>
    <t>Screw air cooled</t>
  </si>
  <si>
    <t>236426101210</t>
  </si>
  <si>
    <t>236426101220</t>
  </si>
  <si>
    <t>236426101230</t>
  </si>
  <si>
    <t>236426101240</t>
  </si>
  <si>
    <t>236426101250</t>
  </si>
  <si>
    <t>236426101260</t>
  </si>
  <si>
    <t>236426101270</t>
  </si>
  <si>
    <t>Screw water cooled</t>
  </si>
  <si>
    <t>236433108020</t>
  </si>
  <si>
    <t>236433108030</t>
  </si>
  <si>
    <t>236433108040</t>
  </si>
  <si>
    <t>236433108050</t>
  </si>
  <si>
    <t>236433108060</t>
  </si>
  <si>
    <t>236433108070</t>
  </si>
  <si>
    <t>236433108080</t>
  </si>
  <si>
    <t>DX air cooled</t>
  </si>
  <si>
    <t>Towers $/Unit</t>
  </si>
  <si>
    <t>236513102510</t>
  </si>
  <si>
    <t>236513102520</t>
  </si>
  <si>
    <t>236513102524</t>
  </si>
  <si>
    <t>236513102528</t>
  </si>
  <si>
    <t>236513102532</t>
  </si>
  <si>
    <t>236513102536</t>
  </si>
  <si>
    <t>236513102540</t>
  </si>
  <si>
    <t>236513102544</t>
  </si>
  <si>
    <t>236513102548</t>
  </si>
  <si>
    <t>236513102552</t>
  </si>
  <si>
    <t>236513102556</t>
  </si>
  <si>
    <t>236513102564</t>
  </si>
  <si>
    <t>236513102572</t>
  </si>
  <si>
    <t>236513102580</t>
  </si>
  <si>
    <t>236513102588</t>
  </si>
  <si>
    <t>236513102596</t>
  </si>
  <si>
    <t>Blow Through</t>
  </si>
  <si>
    <t>236533100100</t>
  </si>
  <si>
    <t>236533100150</t>
  </si>
  <si>
    <t>236533100200</t>
  </si>
  <si>
    <t>236533100250</t>
  </si>
  <si>
    <t>236533100300</t>
  </si>
  <si>
    <t>Liquid Cooler</t>
  </si>
  <si>
    <t>Furnaces $/Unit</t>
  </si>
  <si>
    <t>Capacity (MBTU)</t>
  </si>
  <si>
    <t>235413101140</t>
  </si>
  <si>
    <t>235413101160</t>
  </si>
  <si>
    <t>235413101120</t>
  </si>
  <si>
    <t>235413101100</t>
  </si>
  <si>
    <t>235416133020</t>
  </si>
  <si>
    <t>235416133040</t>
  </si>
  <si>
    <t>235416133060</t>
  </si>
  <si>
    <t>235416133100</t>
  </si>
  <si>
    <t>235416133120</t>
  </si>
  <si>
    <t>235416133130</t>
  </si>
  <si>
    <t>235416133140</t>
  </si>
  <si>
    <t>235416133160</t>
  </si>
  <si>
    <t>235416133180</t>
  </si>
  <si>
    <t>G</t>
  </si>
  <si>
    <t>Upflow</t>
  </si>
  <si>
    <t>???????</t>
  </si>
  <si>
    <t># Stories</t>
  </si>
  <si>
    <t>Height</t>
  </si>
  <si>
    <t>Glazing Type</t>
  </si>
  <si>
    <t>&lt;4</t>
  </si>
  <si>
    <t>&gt;4</t>
  </si>
  <si>
    <t>&gt;2</t>
  </si>
  <si>
    <t>Capacity (cfm)</t>
  </si>
  <si>
    <t>237413103100</t>
  </si>
  <si>
    <t>237413103140</t>
  </si>
  <si>
    <t>237413103150</t>
  </si>
  <si>
    <t>237413103160</t>
  </si>
  <si>
    <t>237413103170</t>
  </si>
  <si>
    <t>237413103180</t>
  </si>
  <si>
    <t>237413103210</t>
  </si>
  <si>
    <t>237413103240</t>
  </si>
  <si>
    <t>237413103250</t>
  </si>
  <si>
    <t>237413103260</t>
  </si>
  <si>
    <t>237413103270</t>
  </si>
  <si>
    <t>237413103280</t>
  </si>
  <si>
    <t>AHU  $/Unit</t>
  </si>
  <si>
    <t>237423161020</t>
  </si>
  <si>
    <t>237423161040</t>
  </si>
  <si>
    <t>237423161060</t>
  </si>
  <si>
    <t>237423161080</t>
  </si>
  <si>
    <t>237423161100</t>
  </si>
  <si>
    <t>237423161120</t>
  </si>
  <si>
    <t>237423161140</t>
  </si>
  <si>
    <t>237423161160</t>
  </si>
  <si>
    <t>237423161180</t>
  </si>
  <si>
    <t>237423161200</t>
  </si>
  <si>
    <t>Furnace</t>
  </si>
  <si>
    <t>237433101280</t>
  </si>
  <si>
    <t>Clg Cap (ton)</t>
  </si>
  <si>
    <t>237433101100</t>
  </si>
  <si>
    <t>237433101120</t>
  </si>
  <si>
    <t>237433101140</t>
  </si>
  <si>
    <t>237433101145</t>
  </si>
  <si>
    <t>237433101150</t>
  </si>
  <si>
    <t>237433101160</t>
  </si>
  <si>
    <t>237433101170</t>
  </si>
  <si>
    <t>237433101180</t>
  </si>
  <si>
    <t>237433101190</t>
  </si>
  <si>
    <t>237433101200</t>
  </si>
  <si>
    <t>237433101210</t>
  </si>
  <si>
    <t>237433101220</t>
  </si>
  <si>
    <t>237433101240</t>
  </si>
  <si>
    <t>237433101260</t>
  </si>
  <si>
    <t>237433101265</t>
  </si>
  <si>
    <t>237433101270</t>
  </si>
  <si>
    <t>237433101275</t>
  </si>
  <si>
    <t>237433101310</t>
  </si>
  <si>
    <t>237433101314</t>
  </si>
  <si>
    <t>237433101318</t>
  </si>
  <si>
    <t>237433101322</t>
  </si>
  <si>
    <t>237433101326</t>
  </si>
  <si>
    <t>237433101330</t>
  </si>
  <si>
    <t>237433101334</t>
  </si>
  <si>
    <t>237433101338</t>
  </si>
  <si>
    <t>237433101342</t>
  </si>
  <si>
    <t>237433101346</t>
  </si>
  <si>
    <t>Coil</t>
  </si>
  <si>
    <t>237433102400</t>
  </si>
  <si>
    <t>237433102100</t>
  </si>
  <si>
    <t>237433102140</t>
  </si>
  <si>
    <t>237433102180</t>
  </si>
  <si>
    <t>237433102220</t>
  </si>
  <si>
    <t>237433102600</t>
  </si>
  <si>
    <t>Pumps $/Unit</t>
  </si>
  <si>
    <t>Type Size</t>
  </si>
  <si>
    <t>Type Code (hp)</t>
  </si>
  <si>
    <t>Component (GPM)</t>
  </si>
  <si>
    <t>Circulating, cast iron, close coupled, bronze impeller</t>
  </si>
  <si>
    <t>Component (cfm)</t>
  </si>
  <si>
    <t>Centrifugal, Utility set, belt drive with motor</t>
  </si>
  <si>
    <t>&lt;2</t>
  </si>
  <si>
    <t>Insulation $/ft2</t>
  </si>
  <si>
    <t>RSI</t>
  </si>
  <si>
    <t>Thick (mm)</t>
  </si>
  <si>
    <t>Rigid Board</t>
  </si>
  <si>
    <t>072113100020</t>
  </si>
  <si>
    <t>072113100025</t>
  </si>
  <si>
    <t>072113100030</t>
  </si>
  <si>
    <t>072113100040</t>
  </si>
  <si>
    <t>072113100060</t>
  </si>
  <si>
    <t>072113100080</t>
  </si>
  <si>
    <t>072113100120</t>
  </si>
  <si>
    <t>Fibreboard</t>
  </si>
  <si>
    <t>Fibreglassboard</t>
  </si>
  <si>
    <t>072113101610</t>
  </si>
  <si>
    <t>072113101620</t>
  </si>
  <si>
    <t>072113101630</t>
  </si>
  <si>
    <t>072113101640</t>
  </si>
  <si>
    <t>072113101650</t>
  </si>
  <si>
    <t>072113101660</t>
  </si>
  <si>
    <t>072113101670</t>
  </si>
  <si>
    <t>072113101680</t>
  </si>
  <si>
    <t>Isoboard foil</t>
  </si>
  <si>
    <t>072113101900</t>
  </si>
  <si>
    <t>072113101940</t>
  </si>
  <si>
    <t>072113101960</t>
  </si>
  <si>
    <t>072113102680</t>
  </si>
  <si>
    <t>072113102700</t>
  </si>
  <si>
    <t>Mineral Fibreboard</t>
  </si>
  <si>
    <t>Expanded Foamboard</t>
  </si>
  <si>
    <t>072113130600</t>
  </si>
  <si>
    <t>072113130700</t>
  </si>
  <si>
    <t>Floor Batts</t>
  </si>
  <si>
    <t>072116102100</t>
  </si>
  <si>
    <t>072116102150</t>
  </si>
  <si>
    <t>072116102210</t>
  </si>
  <si>
    <t>072116102220</t>
  </si>
  <si>
    <t>Fibreglass Faced</t>
  </si>
  <si>
    <t>Wall Batts</t>
  </si>
  <si>
    <t>Fibreglass Foil Faced</t>
  </si>
  <si>
    <t>072116200440</t>
  </si>
  <si>
    <t>072116200446</t>
  </si>
  <si>
    <t>072116200480</t>
  </si>
  <si>
    <t>072116200486</t>
  </si>
  <si>
    <t>072116200550</t>
  </si>
  <si>
    <t>072116200580</t>
  </si>
  <si>
    <t>Spray</t>
  </si>
  <si>
    <t>Polyurethane closed cell</t>
  </si>
  <si>
    <t>072129100310</t>
  </si>
  <si>
    <t>072129100320</t>
  </si>
  <si>
    <t>072129100330</t>
  </si>
  <si>
    <t>072129100335</t>
  </si>
  <si>
    <t>072129100340</t>
  </si>
  <si>
    <t>072129100350</t>
  </si>
  <si>
    <t>072129100360</t>
  </si>
  <si>
    <t>Blown Ceiling</t>
  </si>
  <si>
    <t>072126100020</t>
  </si>
  <si>
    <t>072126100030</t>
  </si>
  <si>
    <t>072126100050</t>
  </si>
  <si>
    <t>072126100100</t>
  </si>
  <si>
    <t>072126100120</t>
  </si>
  <si>
    <t>072126101000</t>
  </si>
  <si>
    <t>072126101050</t>
  </si>
  <si>
    <t>072126101100</t>
  </si>
  <si>
    <t>072126101200</t>
  </si>
  <si>
    <t>072126101300</t>
  </si>
  <si>
    <t>Cellulose</t>
  </si>
  <si>
    <t>Fibreglass</t>
  </si>
  <si>
    <t>072126101350</t>
  </si>
  <si>
    <t>072126101450</t>
  </si>
  <si>
    <t>072126101500</t>
  </si>
  <si>
    <t>Blown Wall</t>
  </si>
  <si>
    <t>072126103000</t>
  </si>
  <si>
    <t>072126103100</t>
  </si>
  <si>
    <t>EIFS</t>
  </si>
  <si>
    <t>072413100095</t>
  </si>
  <si>
    <t>072413100105</t>
  </si>
  <si>
    <t>072413100115</t>
  </si>
  <si>
    <t>072413100125</t>
  </si>
  <si>
    <t>Roof Deck</t>
  </si>
  <si>
    <t>072216100200</t>
  </si>
  <si>
    <t>072216100400</t>
  </si>
  <si>
    <t>072216100460</t>
  </si>
  <si>
    <t>072216100600</t>
  </si>
  <si>
    <t>072216100650</t>
  </si>
  <si>
    <t>072216100700</t>
  </si>
  <si>
    <t>Fibreglass Board</t>
  </si>
  <si>
    <t>Polyisocyanurate</t>
  </si>
  <si>
    <t>072216101700</t>
  </si>
  <si>
    <t>072216101705</t>
  </si>
  <si>
    <t>072216101715</t>
  </si>
  <si>
    <t>072216101725</t>
  </si>
  <si>
    <t>072216101735</t>
  </si>
  <si>
    <t>072216101745</t>
  </si>
  <si>
    <t>072216101755</t>
  </si>
  <si>
    <t>072216101950</t>
  </si>
  <si>
    <t>072216101952</t>
  </si>
  <si>
    <t>072216101954</t>
  </si>
  <si>
    <t>072216101956</t>
  </si>
  <si>
    <t>072216102010</t>
  </si>
  <si>
    <t>072216102020</t>
  </si>
  <si>
    <t>072216102100</t>
  </si>
  <si>
    <t>072216102110</t>
  </si>
  <si>
    <t>072216102120</t>
  </si>
  <si>
    <t>072216102130</t>
  </si>
  <si>
    <t>072216102140</t>
  </si>
  <si>
    <t>XPS</t>
  </si>
  <si>
    <t>EPS</t>
  </si>
  <si>
    <t>Ottawa</t>
  </si>
  <si>
    <t>% Lab Diff</t>
  </si>
  <si>
    <t>% Mat Diff</t>
  </si>
  <si>
    <t>Toronto Index Method</t>
  </si>
  <si>
    <t>Toronto Entry Method</t>
  </si>
  <si>
    <t>Mat</t>
  </si>
  <si>
    <t>Masonry</t>
  </si>
  <si>
    <t>Metals</t>
  </si>
  <si>
    <t>Wood</t>
  </si>
  <si>
    <t>Thermal</t>
  </si>
  <si>
    <t>Openings</t>
  </si>
  <si>
    <t>HVAC</t>
  </si>
  <si>
    <t>Electrical</t>
  </si>
  <si>
    <t>Overall</t>
  </si>
  <si>
    <t>City</t>
  </si>
  <si>
    <t>London</t>
  </si>
  <si>
    <t>Concrete</t>
  </si>
  <si>
    <t>North Bay</t>
  </si>
  <si>
    <t>Sault Ste. Marie</t>
  </si>
  <si>
    <t>Toronto</t>
  </si>
  <si>
    <t>Kingston</t>
  </si>
  <si>
    <t>Thunder Bay</t>
  </si>
  <si>
    <t>Timmins</t>
  </si>
  <si>
    <t>Windsor</t>
  </si>
  <si>
    <t>2016 City Indexes</t>
  </si>
  <si>
    <t>Zone 6 (4000-4999 HDD)</t>
  </si>
  <si>
    <t>Zone 4 (&lt;3000 HDD)</t>
  </si>
  <si>
    <t>Zone 5 (3000-3999 HDD)</t>
  </si>
  <si>
    <t>Zone 7A (5000-5999 HDD)</t>
  </si>
  <si>
    <t>Zone 7B (6000-6999 HDD)</t>
  </si>
  <si>
    <t>Zone 8 (&gt;7000 HDD)</t>
  </si>
  <si>
    <t>foil face fibreglass batts, 3.5" thick, 15" wide, RSI 2.64</t>
  </si>
  <si>
    <t>XPS, 25 PSI, 3" RSI 2.64</t>
  </si>
  <si>
    <t>XPS, 25 PSI, 1" RSI 0.88</t>
  </si>
  <si>
    <t>mineral rigid fibreboard, 1" thick, RSI 0.74</t>
  </si>
  <si>
    <t>Isoboard sheathing, 1.5" thick RSI 1.38</t>
  </si>
  <si>
    <t>Polyurethane Foam 4.5" thick, RSI 5.15</t>
  </si>
  <si>
    <t>Precast Concrete Wall, 6" thick with 3" polystyrene, 3000 PSI</t>
  </si>
  <si>
    <t>Exterior Roofs $/ft2</t>
  </si>
  <si>
    <t>roof deck extruded polystyrene, 5" (RSI4.4), 25 PSI</t>
  </si>
  <si>
    <t>Fibreglassboard, 1-5/16 inches thick RSI 0.92</t>
  </si>
  <si>
    <t>9.5" thick fibreglass, kraft coated ceiling insulation, 15" wide blanket (RSI 5.28)</t>
  </si>
  <si>
    <t>Polyisocyanurate board, 1.5 in thick RSI 1.48</t>
  </si>
  <si>
    <t>12" thick fibreglass, kraft coated ceiling insulation, 15" wide blanket (RSI 6.69)</t>
  </si>
  <si>
    <t>Zone</t>
  </si>
  <si>
    <t>weather_file</t>
  </si>
  <si>
    <t>package_name</t>
  </si>
  <si>
    <t>change_conductance_si_method</t>
  </si>
  <si>
    <t>labour_cost_per_m2</t>
  </si>
  <si>
    <t>material_cost_per_m2</t>
  </si>
  <si>
    <t>package_id</t>
  </si>
  <si>
    <t>CAN_ON_Ottawa.716280_CWEC.epw</t>
  </si>
  <si>
    <t>base U</t>
  </si>
  <si>
    <t>Wall Conductance = 0.22036</t>
  </si>
  <si>
    <t>base RSI</t>
  </si>
  <si>
    <t>Incremental RSI</t>
  </si>
  <si>
    <t>New RSI</t>
  </si>
  <si>
    <t>New U</t>
  </si>
  <si>
    <t>Wall Conductance = 0.2097315</t>
  </si>
  <si>
    <t>Wall Conductance = 0.2096436</t>
  </si>
  <si>
    <t>Wall Conductance = 0.1946283</t>
  </si>
  <si>
    <t>Wall Conductance = 0.2101723</t>
  </si>
  <si>
    <t>Wall Conductance = 0.1832173</t>
  </si>
  <si>
    <t>Wall Conductance = 0.2183406</t>
  </si>
  <si>
    <t>Wall Conductance = 0.1455604</t>
  </si>
  <si>
    <t>Wall Conductance = 0.210615</t>
  </si>
  <si>
    <t>Wall Conductance = 0.1828822</t>
  </si>
  <si>
    <t>Wall Conductance = 0.1721763</t>
  </si>
  <si>
    <t>Wall Conductance = 0.2029221</t>
  </si>
  <si>
    <t>CAN_ON_Kingston.716200_CWEC.epw</t>
  </si>
  <si>
    <t>CAN_ON_London.716230_CWEC.epw</t>
  </si>
  <si>
    <t>CAN_ON_Toronto.716240_CWEC.epw</t>
  </si>
  <si>
    <t>CAN_ON_Sault_Ste_Marie.712600_CWEC.epw</t>
  </si>
  <si>
    <t>Wall Conductance = 0.2233639</t>
  </si>
  <si>
    <t>Wall Conductance = 0.1866716</t>
  </si>
  <si>
    <t>Wall Conductance = 0.2446782</t>
  </si>
  <si>
    <t>Wall Conductance = 0.2316423</t>
  </si>
  <si>
    <t>Wall Conductance = 0.2315351</t>
  </si>
  <si>
    <t>Wall Conductance = 0.2133561</t>
  </si>
  <si>
    <t>Wall Conductance = 0.2321802</t>
  </si>
  <si>
    <t>Wall Conductance = 0.1997204</t>
  </si>
  <si>
    <t>Wall Conductance = 0.2421894</t>
  </si>
  <si>
    <t>Wall Conductance = 0.1557875</t>
  </si>
  <si>
    <t>Wall Conductance = 0.2327205</t>
  </si>
  <si>
    <t>Wall Conductance = 0.1993223</t>
  </si>
  <si>
    <t>7A</t>
  </si>
  <si>
    <t>Wall Conductance = 0.1772735</t>
  </si>
  <si>
    <t>Wall Conductance = 0.1533507</t>
  </si>
  <si>
    <t>Wall Conductance = 0.1904399</t>
  </si>
  <si>
    <t>Wall Conductance = 0.1824485</t>
  </si>
  <si>
    <t>Wall Conductance = 0.1823819</t>
  </si>
  <si>
    <t>Wall Conductance = 0.170911</t>
  </si>
  <si>
    <t>Wall Conductance = 0.1827819</t>
  </si>
  <si>
    <t>Wall Conductance = 0.1620483</t>
  </si>
  <si>
    <t>Wall Conductance = 0.1889288</t>
  </si>
  <si>
    <t>Wall Conductance = 0.1318739</t>
  </si>
  <si>
    <t>Wall Conductance = 0.1831166</t>
  </si>
  <si>
    <t>Wall Conductance = 0.1617861</t>
  </si>
  <si>
    <t>Roof Conductance = 0.1617076</t>
  </si>
  <si>
    <t>Roof Conductance = 0.1448436</t>
  </si>
  <si>
    <t>Roof Conductance = 0.1576293</t>
  </si>
  <si>
    <t>Roof Conductance = 0.1384275</t>
  </si>
  <si>
    <t>Roof Conductance = 0.1233959</t>
  </si>
  <si>
    <t>Roof Conductance = 0.1627604</t>
  </si>
  <si>
    <t>Roof Conductance = 0.1450747</t>
  </si>
  <si>
    <t>Roof Conductance = 0.1313543</t>
  </si>
  <si>
    <t>Roof Conductance = 0.1417836</t>
  </si>
  <si>
    <t>Roof Conductance = 0.1260557</t>
  </si>
  <si>
    <t>Roof Conductance = 0.1134687</t>
  </si>
  <si>
    <t>Roof Conductance = 0.1459215</t>
  </si>
  <si>
    <t>CAN_ON_Thunder_Bay.717490_CWEC.epw</t>
  </si>
  <si>
    <t>CAN_ON_Timmins.717390_CWEC.epw</t>
  </si>
  <si>
    <t>CAN_ON_Windsor.715380_CWEC.epw</t>
  </si>
  <si>
    <t>B20201068450</t>
  </si>
  <si>
    <t>3'-4" x 5' picture with insulating glass</t>
  </si>
  <si>
    <t>B20202201400</t>
  </si>
  <si>
    <t>2 lites, 1/4" each clear float,insulating including aluminum framing</t>
  </si>
  <si>
    <t>B20301108200</t>
  </si>
  <si>
    <t>entrance, door 5'x7', opening 12'x7'-6', electric operator</t>
  </si>
  <si>
    <t>Sliding Entrance Aluminum Doors</t>
  </si>
  <si>
    <t>Mall Front Fixed Panels (window wall)</t>
  </si>
  <si>
    <t>B20301108100</t>
  </si>
  <si>
    <t>fixed mall front panels, aluminum finish 48' x 9' opening</t>
  </si>
  <si>
    <t>Sliding Glass, Aluminum Patio</t>
  </si>
  <si>
    <t>6' x 7' aluminum patio, tempered glass</t>
  </si>
  <si>
    <t>B20301108250</t>
  </si>
  <si>
    <t>B20201066850</t>
  </si>
  <si>
    <t>SHGC</t>
  </si>
  <si>
    <t>SC</t>
  </si>
  <si>
    <t>VT</t>
  </si>
  <si>
    <t>U</t>
  </si>
  <si>
    <t>Heat Reflecting Film, inside</t>
  </si>
  <si>
    <t>Specturally selective film</t>
  </si>
  <si>
    <t>Insulating Glass Only</t>
  </si>
  <si>
    <t xml:space="preserve">1" thick double glazed 1/4" float, </t>
  </si>
  <si>
    <t>Glazing Retrofits $/ft2</t>
  </si>
  <si>
    <t>Heat &amp; Light Film, both Glazings</t>
  </si>
  <si>
    <t>Heating Reflecting Film, weatherside</t>
  </si>
  <si>
    <t>Solar Control Films</t>
  </si>
  <si>
    <t>Argon Fill</t>
  </si>
  <si>
    <t>88717002000</t>
  </si>
  <si>
    <t>Glazing Conductance = 2.0465116</t>
  </si>
  <si>
    <t>Glazing Conductance = 2.0952381</t>
  </si>
  <si>
    <t>Glazing Conductance = 2.037037</t>
  </si>
  <si>
    <t>Glazing Conductance = 2.1568627</t>
  </si>
  <si>
    <t>Glazing Conductance = 1.9555556</t>
  </si>
  <si>
    <t>Measure</t>
  </si>
  <si>
    <t>26 mm XPS sheathing added</t>
  </si>
  <si>
    <t>51 mm XPS sheathing added</t>
  </si>
  <si>
    <t>13 mm foil-faced Isoboard sheathing added</t>
  </si>
  <si>
    <t>19 mm foil-faced Isoboard sheathing added</t>
  </si>
  <si>
    <t>26 mm fibreglassboard sheathing added</t>
  </si>
  <si>
    <t>38 mm fibreglassboard sheathing added</t>
  </si>
  <si>
    <t>26 mm EPS sheathing added</t>
  </si>
  <si>
    <t>51 mm EPS sheathing added</t>
  </si>
  <si>
    <t>Replaced batt insulation with 102 mm spray polyurethane</t>
  </si>
  <si>
    <t>Replaced batt insulation with 152 mm spray polyurethane</t>
  </si>
  <si>
    <t>26 mm EIFS added to concrete exterior</t>
  </si>
  <si>
    <t>52 mm EIFS added to concrete exterior</t>
  </si>
  <si>
    <t>19 mm polyisocyanurate board added to deck</t>
  </si>
  <si>
    <t>38 mm polyisocyanurate board added to deck</t>
  </si>
  <si>
    <t>26 mm XPS added to deck</t>
  </si>
  <si>
    <t>52 mm XPS added to deck</t>
  </si>
  <si>
    <t>76 mm XPS added to deck</t>
  </si>
  <si>
    <t>26 mm EPS added to deck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</si>
</sst>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450666829432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1" fontId="0" fillId="0" borderId="0" xfId="0" applyNumberFormat="1" applyAlignment="1">
      <alignment vertical="center"/>
    </xf>
    <xf numFmtId="43" fontId="0" fillId="0" borderId="0" xfId="1" applyFont="1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" fontId="0" fillId="0" borderId="0" xfId="1" applyNumberFormat="1" applyFont="1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/>
    <xf numFmtId="0" fontId="0" fillId="0" borderId="5" xfId="0" applyBorder="1"/>
    <xf numFmtId="0" fontId="0" fillId="0" borderId="8" xfId="0" applyBorder="1"/>
    <xf numFmtId="0" fontId="7" fillId="0" borderId="0" xfId="0" applyFont="1"/>
    <xf numFmtId="0" fontId="0" fillId="2" borderId="0" xfId="0" applyFill="1"/>
    <xf numFmtId="1" fontId="0" fillId="2" borderId="0" xfId="0" applyNumberFormat="1" applyFill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7" fillId="0" borderId="2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1" fontId="7" fillId="4" borderId="2" xfId="0" applyNumberFormat="1" applyFont="1" applyFill="1" applyBorder="1" applyAlignment="1">
      <alignment wrapText="1"/>
    </xf>
    <xf numFmtId="1" fontId="7" fillId="4" borderId="3" xfId="0" applyNumberFormat="1" applyFont="1" applyFill="1" applyBorder="1" applyAlignment="1">
      <alignment wrapText="1"/>
    </xf>
    <xf numFmtId="1" fontId="0" fillId="4" borderId="5" xfId="0" applyNumberFormat="1" applyFill="1" applyBorder="1"/>
    <xf numFmtId="1" fontId="0" fillId="4" borderId="6" xfId="0" applyNumberFormat="1" applyFill="1" applyBorder="1"/>
    <xf numFmtId="1" fontId="0" fillId="4" borderId="8" xfId="0" applyNumberFormat="1" applyFill="1" applyBorder="1"/>
    <xf numFmtId="1" fontId="0" fillId="4" borderId="9" xfId="0" applyNumberFormat="1" applyFill="1" applyBorder="1"/>
    <xf numFmtId="1" fontId="7" fillId="4" borderId="1" xfId="0" applyNumberFormat="1" applyFont="1" applyFill="1" applyBorder="1"/>
    <xf numFmtId="1" fontId="7" fillId="4" borderId="2" xfId="0" applyNumberFormat="1" applyFont="1" applyFill="1" applyBorder="1"/>
    <xf numFmtId="1" fontId="7" fillId="4" borderId="3" xfId="0" applyNumberFormat="1" applyFont="1" applyFill="1" applyBorder="1"/>
    <xf numFmtId="1" fontId="7" fillId="4" borderId="7" xfId="0" applyNumberFormat="1" applyFont="1" applyFill="1" applyBorder="1"/>
    <xf numFmtId="1" fontId="7" fillId="4" borderId="8" xfId="0" applyNumberFormat="1" applyFont="1" applyFill="1" applyBorder="1"/>
    <xf numFmtId="1" fontId="7" fillId="4" borderId="9" xfId="0" applyNumberFormat="1" applyFont="1" applyFill="1" applyBorder="1"/>
    <xf numFmtId="0" fontId="7" fillId="0" borderId="0" xfId="0" applyFont="1" applyFill="1"/>
    <xf numFmtId="0" fontId="0" fillId="0" borderId="0" xfId="0" applyFill="1"/>
    <xf numFmtId="0" fontId="0" fillId="2" borderId="0" xfId="0" applyFill="1" applyAlignment="1">
      <alignment vertical="center"/>
    </xf>
    <xf numFmtId="0" fontId="0" fillId="0" borderId="5" xfId="0" applyFill="1" applyBorder="1"/>
    <xf numFmtId="0" fontId="0" fillId="0" borderId="8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/>
    </xf>
    <xf numFmtId="49" fontId="0" fillId="0" borderId="0" xfId="0" applyNumberFormat="1"/>
    <xf numFmtId="49" fontId="0" fillId="2" borderId="0" xfId="0" applyNumberFormat="1" applyFill="1"/>
    <xf numFmtId="0" fontId="8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Continuous"/>
    </xf>
    <xf numFmtId="1" fontId="0" fillId="0" borderId="0" xfId="0" applyNumberFormat="1" applyAlignment="1">
      <alignment horizontal="centerContinuous"/>
    </xf>
    <xf numFmtId="1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>
      <alignment horizontal="centerContinuous"/>
    </xf>
    <xf numFmtId="2" fontId="0" fillId="2" borderId="0" xfId="0" applyNumberFormat="1" applyFill="1"/>
    <xf numFmtId="2" fontId="0" fillId="0" borderId="0" xfId="0" applyNumberFormat="1"/>
    <xf numFmtId="0" fontId="9" fillId="0" borderId="0" xfId="0" applyFont="1"/>
    <xf numFmtId="0" fontId="10" fillId="0" borderId="0" xfId="0" applyFont="1"/>
    <xf numFmtId="0" fontId="0" fillId="3" borderId="0" xfId="0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wrapText="1"/>
    </xf>
    <xf numFmtId="0" fontId="6" fillId="3" borderId="0" xfId="0" applyFont="1" applyFill="1"/>
    <xf numFmtId="0" fontId="10" fillId="3" borderId="0" xfId="0" applyFont="1" applyFill="1"/>
    <xf numFmtId="0" fontId="9" fillId="3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61"/>
  <sheetViews>
    <sheetView workbookViewId="0">
      <selection activeCell="Z15" sqref="Z15"/>
    </sheetView>
  </sheetViews>
  <sheetFormatPr defaultRowHeight="15" x14ac:dyDescent="0.25"/>
  <cols>
    <col min="1" max="2" width="15.7109375" customWidth="1"/>
    <col min="3" max="3" width="6.7109375" customWidth="1"/>
    <col min="4" max="4" width="36.7109375" customWidth="1"/>
    <col min="5" max="5" width="6.7109375" customWidth="1"/>
    <col min="6" max="8" width="8.7109375" customWidth="1"/>
    <col min="9" max="10" width="15.7109375" customWidth="1"/>
    <col min="11" max="11" width="6.7109375" customWidth="1"/>
    <col min="12" max="12" width="36.7109375" customWidth="1"/>
    <col min="13" max="13" width="6.7109375" customWidth="1"/>
    <col min="14" max="16" width="8.7109375" customWidth="1"/>
    <col min="17" max="18" width="15.7109375" customWidth="1"/>
    <col min="19" max="19" width="6.7109375" customWidth="1"/>
    <col min="20" max="20" width="36.7109375" customWidth="1"/>
    <col min="21" max="21" width="6.7109375" customWidth="1"/>
    <col min="22" max="24" width="8.7109375" customWidth="1"/>
    <col min="25" max="26" width="15.7109375" style="113" customWidth="1"/>
    <col min="27" max="27" width="6.7109375" style="113" customWidth="1"/>
    <col min="28" max="28" width="36.7109375" style="113" customWidth="1"/>
    <col min="29" max="29" width="6.7109375" style="113" customWidth="1"/>
    <col min="30" max="32" width="8.7109375" style="113" customWidth="1"/>
    <col min="33" max="34" width="15.7109375" style="113" customWidth="1"/>
    <col min="35" max="35" width="6.7109375" style="113" customWidth="1"/>
    <col min="36" max="36" width="36.7109375" style="113" customWidth="1"/>
    <col min="37" max="37" width="6.7109375" style="113" customWidth="1"/>
    <col min="38" max="40" width="8.7109375" style="113" customWidth="1"/>
    <col min="41" max="42" width="15.7109375" style="113" customWidth="1"/>
    <col min="43" max="43" width="6.7109375" style="113" customWidth="1"/>
    <col min="44" max="44" width="36.7109375" style="113" customWidth="1"/>
    <col min="45" max="45" width="6.7109375" style="113" customWidth="1"/>
    <col min="46" max="48" width="8.7109375" style="113" customWidth="1"/>
  </cols>
  <sheetData>
    <row r="1" spans="1:48" ht="21" x14ac:dyDescent="0.35">
      <c r="A1" s="49" t="s">
        <v>1170</v>
      </c>
      <c r="B1" s="111"/>
      <c r="C1" s="111"/>
      <c r="D1" s="111"/>
      <c r="E1" s="111"/>
      <c r="F1" s="111"/>
      <c r="G1" s="111"/>
      <c r="H1" s="111"/>
      <c r="I1" s="49" t="s">
        <v>1170</v>
      </c>
      <c r="J1" s="111"/>
      <c r="K1" s="111"/>
      <c r="L1" s="111"/>
      <c r="M1" s="111"/>
      <c r="N1" s="111"/>
      <c r="O1" s="111"/>
      <c r="P1" s="111"/>
      <c r="Q1" s="49" t="s">
        <v>1170</v>
      </c>
      <c r="R1" s="111"/>
      <c r="S1" s="111"/>
      <c r="T1" s="111"/>
      <c r="U1" s="111"/>
      <c r="V1" s="111"/>
      <c r="W1" s="111"/>
      <c r="X1" s="111"/>
      <c r="Y1" s="116" t="s">
        <v>1170</v>
      </c>
      <c r="Z1" s="117"/>
      <c r="AA1" s="117"/>
      <c r="AB1" s="117"/>
      <c r="AC1" s="117"/>
      <c r="AD1" s="117"/>
      <c r="AE1" s="117"/>
      <c r="AF1" s="117"/>
      <c r="AG1" s="116" t="s">
        <v>1170</v>
      </c>
      <c r="AH1" s="117"/>
      <c r="AI1" s="117"/>
      <c r="AJ1" s="117"/>
      <c r="AK1" s="117"/>
      <c r="AL1" s="117"/>
      <c r="AM1" s="117"/>
      <c r="AN1" s="117"/>
      <c r="AO1" s="116" t="s">
        <v>1170</v>
      </c>
      <c r="AP1" s="117"/>
      <c r="AQ1" s="117"/>
      <c r="AR1" s="117"/>
      <c r="AS1" s="117"/>
      <c r="AT1" s="117"/>
      <c r="AU1" s="117"/>
      <c r="AV1" s="117"/>
    </row>
    <row r="2" spans="1:48" ht="18.75" x14ac:dyDescent="0.3">
      <c r="A2" s="110" t="s">
        <v>1158</v>
      </c>
      <c r="I2" s="110" t="s">
        <v>1159</v>
      </c>
      <c r="Q2" s="110" t="s">
        <v>1157</v>
      </c>
      <c r="Y2" s="118" t="s">
        <v>1160</v>
      </c>
      <c r="AG2" s="118" t="s">
        <v>1161</v>
      </c>
      <c r="AO2" s="118" t="s">
        <v>1162</v>
      </c>
    </row>
    <row r="3" spans="1:48" x14ac:dyDescent="0.25">
      <c r="A3" s="53" t="s">
        <v>0</v>
      </c>
      <c r="B3" s="53" t="s">
        <v>572</v>
      </c>
      <c r="C3" s="53" t="s">
        <v>63</v>
      </c>
      <c r="D3" s="53" t="s">
        <v>1</v>
      </c>
      <c r="E3" s="53" t="s">
        <v>15</v>
      </c>
      <c r="F3" s="53" t="s">
        <v>2</v>
      </c>
      <c r="G3" s="53" t="s">
        <v>3</v>
      </c>
      <c r="H3" s="53" t="s">
        <v>4</v>
      </c>
      <c r="I3" s="53" t="s">
        <v>0</v>
      </c>
      <c r="J3" s="53" t="s">
        <v>572</v>
      </c>
      <c r="K3" s="53" t="s">
        <v>63</v>
      </c>
      <c r="L3" s="53" t="s">
        <v>1</v>
      </c>
      <c r="M3" s="53" t="s">
        <v>15</v>
      </c>
      <c r="N3" s="53" t="s">
        <v>2</v>
      </c>
      <c r="O3" s="53" t="s">
        <v>3</v>
      </c>
      <c r="P3" s="53" t="s">
        <v>4</v>
      </c>
      <c r="Q3" s="53" t="s">
        <v>0</v>
      </c>
      <c r="R3" s="53" t="s">
        <v>572</v>
      </c>
      <c r="S3" s="53" t="s">
        <v>63</v>
      </c>
      <c r="T3" s="53" t="s">
        <v>1</v>
      </c>
      <c r="U3" s="53" t="s">
        <v>15</v>
      </c>
      <c r="V3" s="53" t="s">
        <v>2</v>
      </c>
      <c r="W3" s="53" t="s">
        <v>3</v>
      </c>
      <c r="X3" s="53" t="s">
        <v>4</v>
      </c>
      <c r="Y3" s="113" t="s">
        <v>0</v>
      </c>
      <c r="Z3" s="113" t="s">
        <v>572</v>
      </c>
      <c r="AA3" s="113" t="s">
        <v>63</v>
      </c>
      <c r="AB3" s="113" t="s">
        <v>1</v>
      </c>
      <c r="AC3" s="113" t="s">
        <v>15</v>
      </c>
      <c r="AD3" s="113" t="s">
        <v>2</v>
      </c>
      <c r="AE3" s="113" t="s">
        <v>3</v>
      </c>
      <c r="AF3" s="113" t="s">
        <v>4</v>
      </c>
      <c r="AG3" s="113" t="s">
        <v>0</v>
      </c>
      <c r="AH3" s="113" t="s">
        <v>572</v>
      </c>
      <c r="AI3" s="113" t="s">
        <v>63</v>
      </c>
      <c r="AJ3" s="113" t="s">
        <v>1</v>
      </c>
      <c r="AK3" s="113" t="s">
        <v>15</v>
      </c>
      <c r="AL3" s="113" t="s">
        <v>2</v>
      </c>
      <c r="AM3" s="113" t="s">
        <v>3</v>
      </c>
      <c r="AN3" s="113" t="s">
        <v>4</v>
      </c>
      <c r="AO3" s="113" t="s">
        <v>0</v>
      </c>
      <c r="AP3" s="113" t="s">
        <v>572</v>
      </c>
      <c r="AQ3" s="113" t="s">
        <v>63</v>
      </c>
      <c r="AR3" s="113" t="s">
        <v>1</v>
      </c>
      <c r="AS3" s="113" t="s">
        <v>15</v>
      </c>
      <c r="AT3" s="113" t="s">
        <v>2</v>
      </c>
      <c r="AU3" s="113" t="s">
        <v>3</v>
      </c>
      <c r="AV3" s="113" t="s">
        <v>4</v>
      </c>
    </row>
    <row r="4" spans="1:48" ht="45" customHeight="1" x14ac:dyDescent="0.25">
      <c r="A4" s="120" t="s">
        <v>78</v>
      </c>
      <c r="B4" s="22" t="s">
        <v>275</v>
      </c>
      <c r="C4" s="4">
        <v>1</v>
      </c>
      <c r="D4" s="1" t="s">
        <v>278</v>
      </c>
      <c r="E4" t="s">
        <v>10</v>
      </c>
      <c r="F4">
        <v>1.75</v>
      </c>
      <c r="G4">
        <v>1.82</v>
      </c>
      <c r="H4">
        <v>3.57</v>
      </c>
      <c r="I4" s="120" t="s">
        <v>78</v>
      </c>
      <c r="J4" s="100" t="s">
        <v>275</v>
      </c>
      <c r="K4" s="100">
        <v>1</v>
      </c>
      <c r="L4" s="102" t="s">
        <v>278</v>
      </c>
      <c r="M4" t="s">
        <v>10</v>
      </c>
      <c r="N4">
        <v>1.75</v>
      </c>
      <c r="O4">
        <v>1.82</v>
      </c>
      <c r="P4">
        <v>3.57</v>
      </c>
      <c r="Q4" s="120" t="s">
        <v>78</v>
      </c>
      <c r="R4" s="100" t="s">
        <v>275</v>
      </c>
      <c r="S4" s="100">
        <v>1</v>
      </c>
      <c r="T4" s="102" t="s">
        <v>278</v>
      </c>
      <c r="U4" t="s">
        <v>10</v>
      </c>
      <c r="V4">
        <v>1.75</v>
      </c>
      <c r="W4">
        <v>1.82</v>
      </c>
      <c r="X4">
        <v>3.57</v>
      </c>
      <c r="Y4" s="122" t="s">
        <v>78</v>
      </c>
      <c r="Z4" s="112" t="s">
        <v>275</v>
      </c>
      <c r="AA4" s="112">
        <v>1</v>
      </c>
      <c r="AB4" s="115" t="s">
        <v>278</v>
      </c>
      <c r="AC4" s="113" t="s">
        <v>10</v>
      </c>
      <c r="AD4" s="113">
        <v>1.75</v>
      </c>
      <c r="AE4" s="113">
        <v>1.82</v>
      </c>
      <c r="AF4" s="113">
        <v>3.57</v>
      </c>
      <c r="AG4" s="122" t="s">
        <v>78</v>
      </c>
      <c r="AH4" s="112" t="s">
        <v>275</v>
      </c>
      <c r="AI4" s="112">
        <v>1</v>
      </c>
      <c r="AJ4" s="115" t="s">
        <v>278</v>
      </c>
      <c r="AK4" s="113" t="s">
        <v>10</v>
      </c>
      <c r="AL4" s="113">
        <v>1.75</v>
      </c>
      <c r="AM4" s="113">
        <v>1.82</v>
      </c>
      <c r="AN4" s="113">
        <v>3.57</v>
      </c>
      <c r="AO4" s="122" t="s">
        <v>78</v>
      </c>
      <c r="AP4" s="112" t="s">
        <v>275</v>
      </c>
      <c r="AQ4" s="112">
        <v>1</v>
      </c>
      <c r="AR4" s="115" t="s">
        <v>278</v>
      </c>
      <c r="AS4" s="113" t="s">
        <v>10</v>
      </c>
      <c r="AT4" s="113">
        <v>1.75</v>
      </c>
      <c r="AU4" s="113">
        <v>1.82</v>
      </c>
      <c r="AV4" s="113">
        <v>3.57</v>
      </c>
    </row>
    <row r="5" spans="1:48" x14ac:dyDescent="0.25">
      <c r="A5" s="121"/>
      <c r="B5" s="23">
        <v>61626100105</v>
      </c>
      <c r="C5" s="5"/>
      <c r="D5" t="s">
        <v>79</v>
      </c>
      <c r="E5" t="s">
        <v>10</v>
      </c>
      <c r="F5">
        <v>1.56</v>
      </c>
      <c r="G5">
        <v>0.45</v>
      </c>
      <c r="H5">
        <v>2.0099999999999998</v>
      </c>
      <c r="I5" s="121"/>
      <c r="J5" s="101">
        <v>61626100105</v>
      </c>
      <c r="K5" s="101"/>
      <c r="L5" t="s">
        <v>79</v>
      </c>
      <c r="M5" t="s">
        <v>10</v>
      </c>
      <c r="N5">
        <v>1.56</v>
      </c>
      <c r="O5">
        <v>0.45</v>
      </c>
      <c r="P5">
        <v>2.0099999999999998</v>
      </c>
      <c r="Q5" s="121"/>
      <c r="R5" s="101">
        <v>61626100105</v>
      </c>
      <c r="S5" s="101"/>
      <c r="T5" t="s">
        <v>79</v>
      </c>
      <c r="U5" t="s">
        <v>10</v>
      </c>
      <c r="V5">
        <v>1.56</v>
      </c>
      <c r="W5">
        <v>0.45</v>
      </c>
      <c r="X5">
        <v>2.0099999999999998</v>
      </c>
      <c r="Y5" s="123"/>
      <c r="Z5" s="114">
        <v>61626100105</v>
      </c>
      <c r="AA5" s="114"/>
      <c r="AB5" s="113" t="s">
        <v>79</v>
      </c>
      <c r="AC5" s="113" t="s">
        <v>10</v>
      </c>
      <c r="AD5" s="113">
        <v>1.56</v>
      </c>
      <c r="AE5" s="113">
        <v>0.45</v>
      </c>
      <c r="AF5" s="113">
        <v>2.0099999999999998</v>
      </c>
      <c r="AG5" s="123"/>
      <c r="AH5" s="114">
        <v>61626100105</v>
      </c>
      <c r="AI5" s="114"/>
      <c r="AJ5" s="113" t="s">
        <v>79</v>
      </c>
      <c r="AK5" s="113" t="s">
        <v>10</v>
      </c>
      <c r="AL5" s="113">
        <v>1.56</v>
      </c>
      <c r="AM5" s="113">
        <v>0.45</v>
      </c>
      <c r="AN5" s="113">
        <v>2.0099999999999998</v>
      </c>
      <c r="AO5" s="123"/>
      <c r="AP5" s="114">
        <v>61626100105</v>
      </c>
      <c r="AQ5" s="114"/>
      <c r="AR5" s="113" t="s">
        <v>79</v>
      </c>
      <c r="AS5" s="113" t="s">
        <v>10</v>
      </c>
      <c r="AT5" s="113">
        <v>1.56</v>
      </c>
      <c r="AU5" s="113">
        <v>0.45</v>
      </c>
      <c r="AV5" s="113">
        <v>2.0099999999999998</v>
      </c>
    </row>
    <row r="6" spans="1:48" x14ac:dyDescent="0.25">
      <c r="A6" s="121"/>
      <c r="B6" s="23">
        <v>72216101946</v>
      </c>
      <c r="C6" s="5"/>
      <c r="D6" t="s">
        <v>1171</v>
      </c>
      <c r="E6" t="s">
        <v>10</v>
      </c>
      <c r="F6">
        <v>5.12</v>
      </c>
      <c r="G6">
        <v>0.26</v>
      </c>
      <c r="H6">
        <f>SUM(F6:G6)</f>
        <v>5.38</v>
      </c>
      <c r="I6" s="121"/>
      <c r="J6" s="101">
        <v>72216101946</v>
      </c>
      <c r="K6" s="101"/>
      <c r="L6" t="s">
        <v>1171</v>
      </c>
      <c r="M6" t="s">
        <v>10</v>
      </c>
      <c r="N6">
        <v>5.12</v>
      </c>
      <c r="O6">
        <v>0.26</v>
      </c>
      <c r="P6">
        <f>SUM(N6:O6)</f>
        <v>5.38</v>
      </c>
      <c r="Q6" s="121"/>
      <c r="R6" s="101">
        <v>72216101946</v>
      </c>
      <c r="S6" s="101"/>
      <c r="T6" t="s">
        <v>1171</v>
      </c>
      <c r="U6" t="s">
        <v>10</v>
      </c>
      <c r="V6">
        <v>5.12</v>
      </c>
      <c r="W6">
        <v>0.26</v>
      </c>
      <c r="X6">
        <f>SUM(V6:W6)</f>
        <v>5.38</v>
      </c>
      <c r="Y6" s="123"/>
      <c r="Z6" s="114">
        <v>72216101946</v>
      </c>
      <c r="AA6" s="114"/>
      <c r="AB6" s="113" t="s">
        <v>276</v>
      </c>
      <c r="AC6" s="113" t="s">
        <v>10</v>
      </c>
      <c r="AD6" s="113">
        <v>3.99</v>
      </c>
      <c r="AE6" s="113">
        <v>0.46</v>
      </c>
      <c r="AF6" s="113">
        <v>4.45</v>
      </c>
      <c r="AG6" s="123"/>
      <c r="AH6" s="114">
        <v>72216101946</v>
      </c>
      <c r="AI6" s="114"/>
      <c r="AJ6" s="113" t="s">
        <v>276</v>
      </c>
      <c r="AK6" s="113" t="s">
        <v>10</v>
      </c>
      <c r="AL6" s="113">
        <v>3.99</v>
      </c>
      <c r="AM6" s="113">
        <v>0.46</v>
      </c>
      <c r="AN6" s="113">
        <v>4.45</v>
      </c>
      <c r="AO6" s="123"/>
      <c r="AP6" s="114">
        <v>72216101946</v>
      </c>
      <c r="AQ6" s="114"/>
      <c r="AR6" s="113" t="s">
        <v>276</v>
      </c>
      <c r="AS6" s="113" t="s">
        <v>10</v>
      </c>
      <c r="AT6" s="113">
        <v>3.99</v>
      </c>
      <c r="AU6" s="113">
        <v>0.46</v>
      </c>
      <c r="AV6" s="113">
        <v>4.45</v>
      </c>
    </row>
    <row r="7" spans="1:48" ht="30" x14ac:dyDescent="0.25">
      <c r="A7" s="101"/>
      <c r="B7" s="101"/>
      <c r="C7" s="101"/>
      <c r="I7" s="101"/>
      <c r="J7" s="101">
        <v>72216101715</v>
      </c>
      <c r="K7" s="101"/>
      <c r="L7" s="102" t="s">
        <v>1174</v>
      </c>
      <c r="M7" t="s">
        <v>10</v>
      </c>
      <c r="N7">
        <v>1.01</v>
      </c>
      <c r="O7">
        <v>0.17</v>
      </c>
      <c r="P7">
        <f>SUM(N7:O7)</f>
        <v>1.18</v>
      </c>
      <c r="Q7" s="101"/>
      <c r="R7" s="101">
        <v>72216101715</v>
      </c>
      <c r="S7" s="101"/>
      <c r="T7" s="102" t="s">
        <v>1174</v>
      </c>
      <c r="U7" t="s">
        <v>10</v>
      </c>
      <c r="V7">
        <v>1.01</v>
      </c>
      <c r="W7">
        <v>0.17</v>
      </c>
      <c r="X7">
        <f>SUM(V7:W7)</f>
        <v>1.18</v>
      </c>
      <c r="Y7" s="114"/>
      <c r="Z7" s="114"/>
      <c r="AA7" s="114"/>
      <c r="AG7" s="114"/>
      <c r="AH7" s="114"/>
      <c r="AI7" s="114"/>
      <c r="AO7" s="114"/>
      <c r="AP7" s="114"/>
      <c r="AQ7" s="114"/>
    </row>
    <row r="8" spans="1:48" x14ac:dyDescent="0.25">
      <c r="A8" s="23"/>
      <c r="B8" s="23">
        <v>61516101250</v>
      </c>
      <c r="C8" s="23"/>
      <c r="D8" s="1" t="s">
        <v>277</v>
      </c>
      <c r="E8" t="s">
        <v>10</v>
      </c>
      <c r="F8">
        <v>2.61</v>
      </c>
      <c r="G8">
        <v>2.0499999999999998</v>
      </c>
      <c r="H8">
        <v>4.66</v>
      </c>
      <c r="I8" s="101"/>
      <c r="J8" s="101">
        <v>61516101250</v>
      </c>
      <c r="K8" s="101"/>
      <c r="L8" s="102" t="s">
        <v>277</v>
      </c>
      <c r="M8" t="s">
        <v>10</v>
      </c>
      <c r="N8">
        <v>2.61</v>
      </c>
      <c r="O8">
        <v>2.0499999999999998</v>
      </c>
      <c r="P8">
        <v>4.66</v>
      </c>
      <c r="Q8" s="101"/>
      <c r="R8" s="101">
        <v>61516101250</v>
      </c>
      <c r="S8" s="101"/>
      <c r="T8" s="102" t="s">
        <v>277</v>
      </c>
      <c r="U8" t="s">
        <v>10</v>
      </c>
      <c r="V8">
        <v>2.61</v>
      </c>
      <c r="W8">
        <v>2.0499999999999998</v>
      </c>
      <c r="X8">
        <v>4.66</v>
      </c>
      <c r="Y8" s="114"/>
      <c r="Z8" s="114">
        <v>61516101250</v>
      </c>
      <c r="AA8" s="114"/>
      <c r="AB8" s="115" t="s">
        <v>277</v>
      </c>
      <c r="AC8" s="113" t="s">
        <v>10</v>
      </c>
      <c r="AD8" s="113">
        <v>2.61</v>
      </c>
      <c r="AE8" s="113">
        <v>2.0499999999999998</v>
      </c>
      <c r="AF8" s="113">
        <v>4.66</v>
      </c>
      <c r="AG8" s="114"/>
      <c r="AH8" s="114">
        <v>61516101250</v>
      </c>
      <c r="AI8" s="114"/>
      <c r="AJ8" s="115" t="s">
        <v>277</v>
      </c>
      <c r="AK8" s="113" t="s">
        <v>10</v>
      </c>
      <c r="AL8" s="113">
        <v>2.61</v>
      </c>
      <c r="AM8" s="113">
        <v>2.0499999999999998</v>
      </c>
      <c r="AN8" s="113">
        <v>4.66</v>
      </c>
      <c r="AO8" s="114"/>
      <c r="AP8" s="114">
        <v>61516101250</v>
      </c>
      <c r="AQ8" s="114"/>
      <c r="AR8" s="115" t="s">
        <v>277</v>
      </c>
      <c r="AS8" s="113" t="s">
        <v>10</v>
      </c>
      <c r="AT8" s="113">
        <v>2.61</v>
      </c>
      <c r="AU8" s="113">
        <v>2.0499999999999998</v>
      </c>
      <c r="AV8" s="113">
        <v>4.66</v>
      </c>
    </row>
    <row r="9" spans="1:48" x14ac:dyDescent="0.25">
      <c r="A9" s="1"/>
      <c r="B9" s="1"/>
      <c r="C9" s="1"/>
      <c r="F9">
        <f>SUM(F4:F8)</f>
        <v>11.04</v>
      </c>
      <c r="G9">
        <f t="shared" ref="G9:H9" si="0">SUM(G4:G8)</f>
        <v>4.58</v>
      </c>
      <c r="H9">
        <f t="shared" si="0"/>
        <v>15.620000000000001</v>
      </c>
      <c r="I9" s="102"/>
      <c r="J9" s="102"/>
      <c r="K9" s="102"/>
      <c r="N9">
        <f>SUM(N4:N8)</f>
        <v>12.049999999999999</v>
      </c>
      <c r="O9">
        <f t="shared" ref="O9:P9" si="1">SUM(O4:O8)</f>
        <v>4.75</v>
      </c>
      <c r="P9">
        <f t="shared" si="1"/>
        <v>16.8</v>
      </c>
      <c r="Q9" s="102"/>
      <c r="R9" s="102"/>
      <c r="S9" s="102"/>
      <c r="V9">
        <f>SUM(V4:V8)</f>
        <v>12.049999999999999</v>
      </c>
      <c r="W9">
        <f t="shared" ref="W9:X9" si="2">SUM(W4:W8)</f>
        <v>4.75</v>
      </c>
      <c r="X9">
        <f t="shared" si="2"/>
        <v>16.8</v>
      </c>
      <c r="Y9" s="115"/>
      <c r="Z9" s="115"/>
      <c r="AA9" s="115"/>
      <c r="AD9" s="113">
        <f>SUM(AD4:AD8)</f>
        <v>9.91</v>
      </c>
      <c r="AE9" s="113">
        <f t="shared" ref="AE9:AF9" si="3">SUM(AE4:AE8)</f>
        <v>4.7799999999999994</v>
      </c>
      <c r="AF9" s="113">
        <f t="shared" si="3"/>
        <v>14.690000000000001</v>
      </c>
      <c r="AG9" s="115"/>
      <c r="AH9" s="115"/>
      <c r="AI9" s="115"/>
      <c r="AL9" s="113">
        <f>SUM(AL4:AL8)</f>
        <v>9.91</v>
      </c>
      <c r="AM9" s="113">
        <f t="shared" ref="AM9:AN9" si="4">SUM(AM4:AM8)</f>
        <v>4.7799999999999994</v>
      </c>
      <c r="AN9" s="113">
        <f t="shared" si="4"/>
        <v>14.690000000000001</v>
      </c>
      <c r="AO9" s="115"/>
      <c r="AP9" s="115"/>
      <c r="AQ9" s="115"/>
      <c r="AT9" s="113">
        <f>SUM(AT4:AT8)</f>
        <v>9.91</v>
      </c>
      <c r="AU9" s="113">
        <f t="shared" ref="AU9:AV9" si="5">SUM(AU4:AU8)</f>
        <v>4.7799999999999994</v>
      </c>
      <c r="AV9" s="113">
        <f t="shared" si="5"/>
        <v>14.690000000000001</v>
      </c>
    </row>
    <row r="10" spans="1:48" x14ac:dyDescent="0.25">
      <c r="A10" s="53" t="s">
        <v>0</v>
      </c>
      <c r="B10" s="53" t="s">
        <v>572</v>
      </c>
      <c r="C10" s="53" t="s">
        <v>63</v>
      </c>
      <c r="D10" s="53" t="s">
        <v>1</v>
      </c>
      <c r="E10" s="53" t="s">
        <v>15</v>
      </c>
      <c r="F10" s="53" t="s">
        <v>2</v>
      </c>
      <c r="G10" s="53" t="s">
        <v>3</v>
      </c>
      <c r="H10" s="53" t="s">
        <v>4</v>
      </c>
      <c r="I10" s="53" t="s">
        <v>0</v>
      </c>
      <c r="J10" s="53" t="s">
        <v>572</v>
      </c>
      <c r="K10" s="53" t="s">
        <v>63</v>
      </c>
      <c r="L10" s="53" t="s">
        <v>1</v>
      </c>
      <c r="M10" s="53" t="s">
        <v>15</v>
      </c>
      <c r="N10" s="53" t="s">
        <v>2</v>
      </c>
      <c r="O10" s="53" t="s">
        <v>3</v>
      </c>
      <c r="P10" s="53" t="s">
        <v>4</v>
      </c>
      <c r="Q10" s="53" t="s">
        <v>0</v>
      </c>
      <c r="R10" s="53" t="s">
        <v>572</v>
      </c>
      <c r="S10" s="53" t="s">
        <v>63</v>
      </c>
      <c r="T10" s="53" t="s">
        <v>1</v>
      </c>
      <c r="U10" s="53" t="s">
        <v>15</v>
      </c>
      <c r="V10" s="53" t="s">
        <v>2</v>
      </c>
      <c r="W10" s="53" t="s">
        <v>3</v>
      </c>
      <c r="X10" s="53" t="s">
        <v>4</v>
      </c>
      <c r="Y10" s="113" t="s">
        <v>0</v>
      </c>
      <c r="Z10" s="113" t="s">
        <v>572</v>
      </c>
      <c r="AA10" s="113" t="s">
        <v>63</v>
      </c>
      <c r="AB10" s="113" t="s">
        <v>1</v>
      </c>
      <c r="AC10" s="113" t="s">
        <v>15</v>
      </c>
      <c r="AD10" s="113" t="s">
        <v>2</v>
      </c>
      <c r="AE10" s="113" t="s">
        <v>3</v>
      </c>
      <c r="AF10" s="113" t="s">
        <v>4</v>
      </c>
      <c r="AG10" s="113" t="s">
        <v>0</v>
      </c>
      <c r="AH10" s="113" t="s">
        <v>572</v>
      </c>
      <c r="AI10" s="113" t="s">
        <v>63</v>
      </c>
      <c r="AJ10" s="113" t="s">
        <v>1</v>
      </c>
      <c r="AK10" s="113" t="s">
        <v>15</v>
      </c>
      <c r="AL10" s="113" t="s">
        <v>2</v>
      </c>
      <c r="AM10" s="113" t="s">
        <v>3</v>
      </c>
      <c r="AN10" s="113" t="s">
        <v>4</v>
      </c>
      <c r="AO10" s="113" t="s">
        <v>0</v>
      </c>
      <c r="AP10" s="113" t="s">
        <v>572</v>
      </c>
      <c r="AQ10" s="113" t="s">
        <v>63</v>
      </c>
      <c r="AR10" s="113" t="s">
        <v>1</v>
      </c>
      <c r="AS10" s="113" t="s">
        <v>15</v>
      </c>
      <c r="AT10" s="113" t="s">
        <v>2</v>
      </c>
      <c r="AU10" s="113" t="s">
        <v>3</v>
      </c>
      <c r="AV10" s="113" t="s">
        <v>4</v>
      </c>
    </row>
    <row r="11" spans="1:48" ht="45" customHeight="1" x14ac:dyDescent="0.25">
      <c r="A11" s="120" t="s">
        <v>78</v>
      </c>
      <c r="B11" s="22" t="s">
        <v>275</v>
      </c>
      <c r="C11" s="22">
        <v>2</v>
      </c>
      <c r="D11" s="1" t="s">
        <v>278</v>
      </c>
      <c r="E11" t="s">
        <v>10</v>
      </c>
      <c r="F11">
        <v>1.75</v>
      </c>
      <c r="G11">
        <v>1.82</v>
      </c>
      <c r="H11">
        <v>3.57</v>
      </c>
      <c r="I11" s="120" t="s">
        <v>78</v>
      </c>
      <c r="J11" s="100" t="s">
        <v>275</v>
      </c>
      <c r="K11" s="100">
        <v>2</v>
      </c>
      <c r="L11" s="102" t="s">
        <v>278</v>
      </c>
      <c r="M11" t="s">
        <v>10</v>
      </c>
      <c r="N11">
        <v>1.75</v>
      </c>
      <c r="O11">
        <v>1.82</v>
      </c>
      <c r="P11">
        <v>3.57</v>
      </c>
      <c r="Q11" s="120" t="s">
        <v>78</v>
      </c>
      <c r="R11" s="100" t="s">
        <v>275</v>
      </c>
      <c r="S11" s="100">
        <v>2</v>
      </c>
      <c r="T11" s="102" t="s">
        <v>278</v>
      </c>
      <c r="U11" t="s">
        <v>10</v>
      </c>
      <c r="V11">
        <v>1.75</v>
      </c>
      <c r="W11">
        <v>1.82</v>
      </c>
      <c r="X11">
        <v>3.57</v>
      </c>
      <c r="Y11" s="122" t="s">
        <v>78</v>
      </c>
      <c r="Z11" s="112" t="s">
        <v>275</v>
      </c>
      <c r="AA11" s="112">
        <v>2</v>
      </c>
      <c r="AB11" s="115" t="s">
        <v>278</v>
      </c>
      <c r="AC11" s="113" t="s">
        <v>10</v>
      </c>
      <c r="AD11" s="113">
        <v>1.75</v>
      </c>
      <c r="AE11" s="113">
        <v>1.82</v>
      </c>
      <c r="AF11" s="113">
        <v>3.57</v>
      </c>
      <c r="AG11" s="122" t="s">
        <v>78</v>
      </c>
      <c r="AH11" s="112" t="s">
        <v>275</v>
      </c>
      <c r="AI11" s="112">
        <v>2</v>
      </c>
      <c r="AJ11" s="115" t="s">
        <v>278</v>
      </c>
      <c r="AK11" s="113" t="s">
        <v>10</v>
      </c>
      <c r="AL11" s="113">
        <v>1.75</v>
      </c>
      <c r="AM11" s="113">
        <v>1.82</v>
      </c>
      <c r="AN11" s="113">
        <v>3.57</v>
      </c>
      <c r="AO11" s="122" t="s">
        <v>78</v>
      </c>
      <c r="AP11" s="112" t="s">
        <v>275</v>
      </c>
      <c r="AQ11" s="112">
        <v>2</v>
      </c>
      <c r="AR11" s="115" t="s">
        <v>278</v>
      </c>
      <c r="AS11" s="113" t="s">
        <v>10</v>
      </c>
      <c r="AT11" s="113">
        <v>1.75</v>
      </c>
      <c r="AU11" s="113">
        <v>1.82</v>
      </c>
      <c r="AV11" s="113">
        <v>3.57</v>
      </c>
    </row>
    <row r="12" spans="1:48" x14ac:dyDescent="0.25">
      <c r="A12" s="121"/>
      <c r="B12" s="23">
        <v>61626100105</v>
      </c>
      <c r="C12" s="7"/>
      <c r="D12" t="s">
        <v>79</v>
      </c>
      <c r="E12" t="s">
        <v>10</v>
      </c>
      <c r="F12">
        <v>1.56</v>
      </c>
      <c r="G12">
        <v>0.45</v>
      </c>
      <c r="H12">
        <v>2.0099999999999998</v>
      </c>
      <c r="I12" s="121"/>
      <c r="J12" s="101">
        <v>61626100105</v>
      </c>
      <c r="K12" s="101"/>
      <c r="L12" t="s">
        <v>79</v>
      </c>
      <c r="M12" t="s">
        <v>10</v>
      </c>
      <c r="N12">
        <v>1.56</v>
      </c>
      <c r="O12">
        <v>0.45</v>
      </c>
      <c r="P12">
        <v>2.0099999999999998</v>
      </c>
      <c r="Q12" s="121"/>
      <c r="R12" s="101">
        <v>61626100105</v>
      </c>
      <c r="S12" s="101"/>
      <c r="T12" t="s">
        <v>79</v>
      </c>
      <c r="U12" t="s">
        <v>10</v>
      </c>
      <c r="V12">
        <v>1.56</v>
      </c>
      <c r="W12">
        <v>0.45</v>
      </c>
      <c r="X12">
        <v>2.0099999999999998</v>
      </c>
      <c r="Y12" s="123"/>
      <c r="Z12" s="114">
        <v>61626100105</v>
      </c>
      <c r="AA12" s="114"/>
      <c r="AB12" s="113" t="s">
        <v>79</v>
      </c>
      <c r="AC12" s="113" t="s">
        <v>10</v>
      </c>
      <c r="AD12" s="113">
        <v>1.56</v>
      </c>
      <c r="AE12" s="113">
        <v>0.45</v>
      </c>
      <c r="AF12" s="113">
        <v>2.0099999999999998</v>
      </c>
      <c r="AG12" s="123"/>
      <c r="AH12" s="114">
        <v>61626100105</v>
      </c>
      <c r="AI12" s="114"/>
      <c r="AJ12" s="113" t="s">
        <v>79</v>
      </c>
      <c r="AK12" s="113" t="s">
        <v>10</v>
      </c>
      <c r="AL12" s="113">
        <v>1.56</v>
      </c>
      <c r="AM12" s="113">
        <v>0.45</v>
      </c>
      <c r="AN12" s="113">
        <v>2.0099999999999998</v>
      </c>
      <c r="AO12" s="123"/>
      <c r="AP12" s="114">
        <v>61626100105</v>
      </c>
      <c r="AQ12" s="114"/>
      <c r="AR12" s="113" t="s">
        <v>79</v>
      </c>
      <c r="AS12" s="113" t="s">
        <v>10</v>
      </c>
      <c r="AT12" s="113">
        <v>1.56</v>
      </c>
      <c r="AU12" s="113">
        <v>0.45</v>
      </c>
      <c r="AV12" s="113">
        <v>2.0099999999999998</v>
      </c>
    </row>
    <row r="13" spans="1:48" x14ac:dyDescent="0.25">
      <c r="A13" s="121"/>
      <c r="B13" s="23">
        <v>72216101946</v>
      </c>
      <c r="C13" s="7"/>
      <c r="D13" t="s">
        <v>80</v>
      </c>
      <c r="E13" t="s">
        <v>10</v>
      </c>
      <c r="F13">
        <v>3.99</v>
      </c>
      <c r="G13">
        <v>0.46</v>
      </c>
      <c r="H13">
        <v>4.45</v>
      </c>
      <c r="I13" s="121"/>
      <c r="J13" s="101">
        <v>72216101946</v>
      </c>
      <c r="K13" s="101"/>
      <c r="L13" t="s">
        <v>80</v>
      </c>
      <c r="M13" t="s">
        <v>10</v>
      </c>
      <c r="N13">
        <v>3.99</v>
      </c>
      <c r="O13">
        <v>0.46</v>
      </c>
      <c r="P13">
        <v>4.45</v>
      </c>
      <c r="Q13" s="121"/>
      <c r="R13" s="101">
        <v>72216101946</v>
      </c>
      <c r="S13" s="101"/>
      <c r="T13" t="s">
        <v>80</v>
      </c>
      <c r="U13" t="s">
        <v>10</v>
      </c>
      <c r="V13">
        <v>3.99</v>
      </c>
      <c r="W13">
        <v>0.46</v>
      </c>
      <c r="X13">
        <v>4.45</v>
      </c>
      <c r="Y13" s="123"/>
      <c r="Z13" s="114">
        <v>72216101946</v>
      </c>
      <c r="AA13" s="114"/>
      <c r="AB13" s="113" t="s">
        <v>80</v>
      </c>
      <c r="AC13" s="113" t="s">
        <v>10</v>
      </c>
      <c r="AD13" s="113">
        <v>3.99</v>
      </c>
      <c r="AE13" s="113">
        <v>0.46</v>
      </c>
      <c r="AF13" s="113">
        <v>4.45</v>
      </c>
      <c r="AG13" s="123"/>
      <c r="AH13" s="114">
        <v>72216101946</v>
      </c>
      <c r="AI13" s="114"/>
      <c r="AJ13" s="113" t="s">
        <v>80</v>
      </c>
      <c r="AK13" s="113" t="s">
        <v>10</v>
      </c>
      <c r="AL13" s="113">
        <v>3.99</v>
      </c>
      <c r="AM13" s="113">
        <v>0.46</v>
      </c>
      <c r="AN13" s="113">
        <v>4.45</v>
      </c>
      <c r="AO13" s="123"/>
      <c r="AP13" s="114">
        <v>72216101946</v>
      </c>
      <c r="AQ13" s="114"/>
      <c r="AR13" s="113" t="s">
        <v>80</v>
      </c>
      <c r="AS13" s="113" t="s">
        <v>10</v>
      </c>
      <c r="AT13" s="113">
        <v>3.99</v>
      </c>
      <c r="AU13" s="113">
        <v>0.46</v>
      </c>
      <c r="AV13" s="113">
        <v>4.45</v>
      </c>
    </row>
    <row r="14" spans="1:48" ht="30" x14ac:dyDescent="0.25">
      <c r="A14" s="121"/>
      <c r="B14" s="101">
        <v>72216100600</v>
      </c>
      <c r="C14" s="101"/>
      <c r="D14" s="102" t="s">
        <v>1172</v>
      </c>
      <c r="E14" t="s">
        <v>10</v>
      </c>
      <c r="F14">
        <v>2.09</v>
      </c>
      <c r="G14">
        <v>0.21</v>
      </c>
      <c r="H14">
        <f>SUM(F14:G14)</f>
        <v>2.2999999999999998</v>
      </c>
      <c r="I14" s="121"/>
      <c r="J14" s="101">
        <v>72216101715</v>
      </c>
      <c r="K14" s="101"/>
      <c r="L14" s="102" t="s">
        <v>1174</v>
      </c>
      <c r="M14" t="s">
        <v>10</v>
      </c>
      <c r="N14">
        <v>1.01</v>
      </c>
      <c r="O14">
        <v>0.17</v>
      </c>
      <c r="P14">
        <f>SUM(N14:O14)</f>
        <v>1.18</v>
      </c>
      <c r="Q14" s="121"/>
      <c r="R14" s="101">
        <v>72216101715</v>
      </c>
      <c r="S14" s="101"/>
      <c r="T14" s="102" t="s">
        <v>1174</v>
      </c>
      <c r="U14" t="s">
        <v>10</v>
      </c>
      <c r="V14">
        <v>1.01</v>
      </c>
      <c r="W14">
        <v>0.17</v>
      </c>
      <c r="X14">
        <f>SUM(V14:W14)</f>
        <v>1.18</v>
      </c>
      <c r="Y14" s="123"/>
      <c r="Z14" s="114"/>
      <c r="AA14" s="114"/>
      <c r="AG14" s="123"/>
      <c r="AH14" s="114"/>
      <c r="AI14" s="114"/>
      <c r="AO14" s="123"/>
      <c r="AP14" s="114"/>
      <c r="AQ14" s="114"/>
    </row>
    <row r="15" spans="1:48" ht="30" customHeight="1" x14ac:dyDescent="0.25">
      <c r="A15" s="121"/>
      <c r="B15" s="23">
        <v>53123502950</v>
      </c>
      <c r="C15" s="7"/>
      <c r="D15" s="1" t="s">
        <v>88</v>
      </c>
      <c r="E15" t="s">
        <v>10</v>
      </c>
      <c r="F15">
        <v>4.0199999999999996</v>
      </c>
      <c r="G15">
        <v>0.38</v>
      </c>
      <c r="H15">
        <v>4.4000000000000004</v>
      </c>
      <c r="I15" s="121"/>
      <c r="J15" s="101">
        <v>53123502950</v>
      </c>
      <c r="K15" s="101"/>
      <c r="L15" s="102" t="s">
        <v>88</v>
      </c>
      <c r="M15" t="s">
        <v>10</v>
      </c>
      <c r="N15">
        <v>4.0199999999999996</v>
      </c>
      <c r="O15">
        <v>0.38</v>
      </c>
      <c r="P15">
        <v>4.4000000000000004</v>
      </c>
      <c r="Q15" s="121"/>
      <c r="R15" s="101">
        <v>53123502950</v>
      </c>
      <c r="S15" s="101"/>
      <c r="T15" s="102" t="s">
        <v>88</v>
      </c>
      <c r="U15" t="s">
        <v>10</v>
      </c>
      <c r="V15">
        <v>4.0199999999999996</v>
      </c>
      <c r="W15">
        <v>0.38</v>
      </c>
      <c r="X15">
        <v>4.4000000000000004</v>
      </c>
      <c r="Y15" s="123"/>
      <c r="Z15" s="114">
        <v>53123502950</v>
      </c>
      <c r="AA15" s="114"/>
      <c r="AB15" s="115" t="s">
        <v>88</v>
      </c>
      <c r="AC15" s="113" t="s">
        <v>10</v>
      </c>
      <c r="AD15" s="113">
        <v>4.0199999999999996</v>
      </c>
      <c r="AE15" s="113">
        <v>0.38</v>
      </c>
      <c r="AF15" s="113">
        <v>4.4000000000000004</v>
      </c>
      <c r="AG15" s="123"/>
      <c r="AH15" s="114">
        <v>53123502950</v>
      </c>
      <c r="AI15" s="114"/>
      <c r="AJ15" s="115" t="s">
        <v>88</v>
      </c>
      <c r="AK15" s="113" t="s">
        <v>10</v>
      </c>
      <c r="AL15" s="113">
        <v>4.0199999999999996</v>
      </c>
      <c r="AM15" s="113">
        <v>0.38</v>
      </c>
      <c r="AN15" s="113">
        <v>4.4000000000000004</v>
      </c>
      <c r="AO15" s="123"/>
      <c r="AP15" s="114">
        <v>53123502950</v>
      </c>
      <c r="AQ15" s="114"/>
      <c r="AR15" s="115" t="s">
        <v>88</v>
      </c>
      <c r="AS15" s="113" t="s">
        <v>10</v>
      </c>
      <c r="AT15" s="113">
        <v>4.0199999999999996</v>
      </c>
      <c r="AU15" s="113">
        <v>0.38</v>
      </c>
      <c r="AV15" s="113">
        <v>4.4000000000000004</v>
      </c>
    </row>
    <row r="16" spans="1:48" x14ac:dyDescent="0.25">
      <c r="A16" s="1"/>
      <c r="B16" s="1"/>
      <c r="C16" s="1"/>
      <c r="F16">
        <f>SUM(F11:F15)</f>
        <v>13.41</v>
      </c>
      <c r="G16">
        <f>SUM(G11:G15)</f>
        <v>3.32</v>
      </c>
      <c r="H16">
        <f>SUM(H11:H15)</f>
        <v>16.730000000000004</v>
      </c>
      <c r="I16" s="102"/>
      <c r="J16" s="102"/>
      <c r="K16" s="102"/>
      <c r="N16">
        <f>SUM(N11:N15)</f>
        <v>12.33</v>
      </c>
      <c r="O16">
        <f>SUM(O11:O15)</f>
        <v>3.28</v>
      </c>
      <c r="P16">
        <f>SUM(P11:P15)</f>
        <v>15.610000000000001</v>
      </c>
      <c r="Q16" s="102"/>
      <c r="R16" s="102"/>
      <c r="S16" s="102"/>
      <c r="V16">
        <f>SUM(V11:V15)</f>
        <v>12.33</v>
      </c>
      <c r="W16">
        <f>SUM(W11:W15)</f>
        <v>3.28</v>
      </c>
      <c r="X16">
        <f>SUM(X11:X15)</f>
        <v>15.610000000000001</v>
      </c>
      <c r="Y16" s="115"/>
      <c r="Z16" s="115"/>
      <c r="AA16" s="115"/>
      <c r="AD16" s="113">
        <f>SUM(AD11:AD15)</f>
        <v>11.32</v>
      </c>
      <c r="AE16" s="113">
        <f>SUM(AE11:AE15)</f>
        <v>3.11</v>
      </c>
      <c r="AF16" s="113">
        <f>SUM(AF11:AF15)</f>
        <v>14.430000000000001</v>
      </c>
      <c r="AG16" s="115"/>
      <c r="AH16" s="115"/>
      <c r="AI16" s="115"/>
      <c r="AL16" s="113">
        <f>SUM(AL11:AL15)</f>
        <v>11.32</v>
      </c>
      <c r="AM16" s="113">
        <f>SUM(AM11:AM15)</f>
        <v>3.11</v>
      </c>
      <c r="AN16" s="113">
        <f>SUM(AN11:AN15)</f>
        <v>14.430000000000001</v>
      </c>
      <c r="AO16" s="115"/>
      <c r="AP16" s="115"/>
      <c r="AQ16" s="115"/>
      <c r="AT16" s="113">
        <f>SUM(AT11:AT15)</f>
        <v>11.32</v>
      </c>
      <c r="AU16" s="113">
        <f>SUM(AU11:AU15)</f>
        <v>3.11</v>
      </c>
      <c r="AV16" s="113">
        <f>SUM(AV11:AV15)</f>
        <v>14.430000000000001</v>
      </c>
    </row>
    <row r="17" spans="1:48" x14ac:dyDescent="0.25">
      <c r="A17" s="53" t="s">
        <v>0</v>
      </c>
      <c r="B17" s="53" t="s">
        <v>572</v>
      </c>
      <c r="C17" s="53" t="s">
        <v>63</v>
      </c>
      <c r="D17" s="53" t="s">
        <v>1</v>
      </c>
      <c r="E17" s="53" t="s">
        <v>15</v>
      </c>
      <c r="F17" s="53" t="s">
        <v>2</v>
      </c>
      <c r="G17" s="53" t="s">
        <v>3</v>
      </c>
      <c r="H17" s="53" t="s">
        <v>4</v>
      </c>
      <c r="I17" s="53" t="s">
        <v>0</v>
      </c>
      <c r="J17" s="53" t="s">
        <v>572</v>
      </c>
      <c r="K17" s="53" t="s">
        <v>63</v>
      </c>
      <c r="L17" s="53" t="s">
        <v>1</v>
      </c>
      <c r="M17" s="53" t="s">
        <v>15</v>
      </c>
      <c r="N17" s="53" t="s">
        <v>2</v>
      </c>
      <c r="O17" s="53" t="s">
        <v>3</v>
      </c>
      <c r="P17" s="53" t="s">
        <v>4</v>
      </c>
      <c r="Q17" s="53" t="s">
        <v>0</v>
      </c>
      <c r="R17" s="53" t="s">
        <v>572</v>
      </c>
      <c r="S17" s="53" t="s">
        <v>63</v>
      </c>
      <c r="T17" s="53" t="s">
        <v>1</v>
      </c>
      <c r="U17" s="53" t="s">
        <v>15</v>
      </c>
      <c r="V17" s="53" t="s">
        <v>2</v>
      </c>
      <c r="W17" s="53" t="s">
        <v>3</v>
      </c>
      <c r="X17" s="53" t="s">
        <v>4</v>
      </c>
      <c r="Y17" s="113" t="s">
        <v>0</v>
      </c>
      <c r="Z17" s="113" t="s">
        <v>572</v>
      </c>
      <c r="AA17" s="113" t="s">
        <v>63</v>
      </c>
      <c r="AB17" s="113" t="s">
        <v>1</v>
      </c>
      <c r="AC17" s="113" t="s">
        <v>15</v>
      </c>
      <c r="AD17" s="113" t="s">
        <v>2</v>
      </c>
      <c r="AE17" s="113" t="s">
        <v>3</v>
      </c>
      <c r="AF17" s="113" t="s">
        <v>4</v>
      </c>
      <c r="AG17" s="113" t="s">
        <v>0</v>
      </c>
      <c r="AH17" s="113" t="s">
        <v>572</v>
      </c>
      <c r="AI17" s="113" t="s">
        <v>63</v>
      </c>
      <c r="AJ17" s="113" t="s">
        <v>1</v>
      </c>
      <c r="AK17" s="113" t="s">
        <v>15</v>
      </c>
      <c r="AL17" s="113" t="s">
        <v>2</v>
      </c>
      <c r="AM17" s="113" t="s">
        <v>3</v>
      </c>
      <c r="AN17" s="113" t="s">
        <v>4</v>
      </c>
      <c r="AO17" s="113" t="s">
        <v>0</v>
      </c>
      <c r="AP17" s="113" t="s">
        <v>572</v>
      </c>
      <c r="AQ17" s="113" t="s">
        <v>63</v>
      </c>
      <c r="AR17" s="113" t="s">
        <v>1</v>
      </c>
      <c r="AS17" s="113" t="s">
        <v>15</v>
      </c>
      <c r="AT17" s="113" t="s">
        <v>2</v>
      </c>
      <c r="AU17" s="113" t="s">
        <v>3</v>
      </c>
      <c r="AV17" s="113" t="s">
        <v>4</v>
      </c>
    </row>
    <row r="18" spans="1:48" ht="45" customHeight="1" x14ac:dyDescent="0.25">
      <c r="A18" s="120" t="s">
        <v>81</v>
      </c>
      <c r="B18" s="22" t="s">
        <v>279</v>
      </c>
      <c r="C18" s="4">
        <v>3</v>
      </c>
      <c r="D18" s="1" t="s">
        <v>82</v>
      </c>
      <c r="E18" t="s">
        <v>10</v>
      </c>
      <c r="F18">
        <v>1.65</v>
      </c>
      <c r="G18">
        <v>0.88</v>
      </c>
      <c r="H18">
        <v>2.5299999999999998</v>
      </c>
      <c r="I18" s="120" t="s">
        <v>81</v>
      </c>
      <c r="J18" s="100" t="s">
        <v>279</v>
      </c>
      <c r="K18" s="100">
        <v>3</v>
      </c>
      <c r="L18" s="102" t="s">
        <v>82</v>
      </c>
      <c r="M18" t="s">
        <v>10</v>
      </c>
      <c r="N18">
        <v>1.65</v>
      </c>
      <c r="O18">
        <v>0.88</v>
      </c>
      <c r="P18">
        <v>2.5299999999999998</v>
      </c>
      <c r="Q18" s="120" t="s">
        <v>81</v>
      </c>
      <c r="R18" s="100" t="s">
        <v>279</v>
      </c>
      <c r="S18" s="100">
        <v>3</v>
      </c>
      <c r="T18" s="102" t="s">
        <v>82</v>
      </c>
      <c r="U18" t="s">
        <v>10</v>
      </c>
      <c r="V18">
        <v>1.65</v>
      </c>
      <c r="W18">
        <v>0.88</v>
      </c>
      <c r="X18">
        <v>2.5299999999999998</v>
      </c>
      <c r="Y18" s="122" t="s">
        <v>81</v>
      </c>
      <c r="Z18" s="112" t="s">
        <v>279</v>
      </c>
      <c r="AA18" s="112">
        <v>3</v>
      </c>
      <c r="AB18" s="115" t="s">
        <v>82</v>
      </c>
      <c r="AC18" s="113" t="s">
        <v>10</v>
      </c>
      <c r="AD18" s="113">
        <v>1.65</v>
      </c>
      <c r="AE18" s="113">
        <v>0.88</v>
      </c>
      <c r="AF18" s="113">
        <v>2.5299999999999998</v>
      </c>
      <c r="AG18" s="122" t="s">
        <v>81</v>
      </c>
      <c r="AH18" s="112" t="s">
        <v>279</v>
      </c>
      <c r="AI18" s="112">
        <v>3</v>
      </c>
      <c r="AJ18" s="115" t="s">
        <v>82</v>
      </c>
      <c r="AK18" s="113" t="s">
        <v>10</v>
      </c>
      <c r="AL18" s="113">
        <v>1.65</v>
      </c>
      <c r="AM18" s="113">
        <v>0.88</v>
      </c>
      <c r="AN18" s="113">
        <v>2.5299999999999998</v>
      </c>
      <c r="AO18" s="122" t="s">
        <v>81</v>
      </c>
      <c r="AP18" s="112" t="s">
        <v>279</v>
      </c>
      <c r="AQ18" s="112">
        <v>3</v>
      </c>
      <c r="AR18" s="115" t="s">
        <v>82</v>
      </c>
      <c r="AS18" s="113" t="s">
        <v>10</v>
      </c>
      <c r="AT18" s="113">
        <v>1.65</v>
      </c>
      <c r="AU18" s="113">
        <v>0.88</v>
      </c>
      <c r="AV18" s="113">
        <v>2.5299999999999998</v>
      </c>
    </row>
    <row r="19" spans="1:48" x14ac:dyDescent="0.25">
      <c r="A19" s="121"/>
      <c r="B19" s="23">
        <v>61626100105</v>
      </c>
      <c r="C19" s="5"/>
      <c r="D19" t="s">
        <v>79</v>
      </c>
      <c r="E19" t="s">
        <v>10</v>
      </c>
      <c r="F19">
        <v>1.56</v>
      </c>
      <c r="G19">
        <v>0.45</v>
      </c>
      <c r="H19">
        <v>2.0099999999999998</v>
      </c>
      <c r="I19" s="121"/>
      <c r="J19" s="101">
        <v>61626100105</v>
      </c>
      <c r="K19" s="101"/>
      <c r="L19" t="s">
        <v>79</v>
      </c>
      <c r="M19" t="s">
        <v>10</v>
      </c>
      <c r="N19">
        <v>1.56</v>
      </c>
      <c r="O19">
        <v>0.45</v>
      </c>
      <c r="P19">
        <v>2.0099999999999998</v>
      </c>
      <c r="Q19" s="121"/>
      <c r="R19" s="101">
        <v>61626100105</v>
      </c>
      <c r="S19" s="101"/>
      <c r="T19" t="s">
        <v>79</v>
      </c>
      <c r="U19" t="s">
        <v>10</v>
      </c>
      <c r="V19">
        <v>1.56</v>
      </c>
      <c r="W19">
        <v>0.45</v>
      </c>
      <c r="X19">
        <v>2.0099999999999998</v>
      </c>
      <c r="Y19" s="123"/>
      <c r="Z19" s="114">
        <v>61626100105</v>
      </c>
      <c r="AA19" s="114"/>
      <c r="AB19" s="113" t="s">
        <v>79</v>
      </c>
      <c r="AC19" s="113" t="s">
        <v>10</v>
      </c>
      <c r="AD19" s="113">
        <v>1.56</v>
      </c>
      <c r="AE19" s="113">
        <v>0.45</v>
      </c>
      <c r="AF19" s="113">
        <v>2.0099999999999998</v>
      </c>
      <c r="AG19" s="123"/>
      <c r="AH19" s="114">
        <v>61626100105</v>
      </c>
      <c r="AI19" s="114"/>
      <c r="AJ19" s="113" t="s">
        <v>79</v>
      </c>
      <c r="AK19" s="113" t="s">
        <v>10</v>
      </c>
      <c r="AL19" s="113">
        <v>1.56</v>
      </c>
      <c r="AM19" s="113">
        <v>0.45</v>
      </c>
      <c r="AN19" s="113">
        <v>2.0099999999999998</v>
      </c>
      <c r="AO19" s="123"/>
      <c r="AP19" s="114">
        <v>61626100105</v>
      </c>
      <c r="AQ19" s="114"/>
      <c r="AR19" s="113" t="s">
        <v>79</v>
      </c>
      <c r="AS19" s="113" t="s">
        <v>10</v>
      </c>
      <c r="AT19" s="113">
        <v>1.56</v>
      </c>
      <c r="AU19" s="113">
        <v>0.45</v>
      </c>
      <c r="AV19" s="113">
        <v>2.0099999999999998</v>
      </c>
    </row>
    <row r="20" spans="1:48" x14ac:dyDescent="0.25">
      <c r="A20" s="121"/>
      <c r="B20" s="23">
        <v>72216101946</v>
      </c>
      <c r="C20" s="5"/>
      <c r="D20" t="s">
        <v>1171</v>
      </c>
      <c r="E20" t="s">
        <v>10</v>
      </c>
      <c r="F20">
        <v>5.12</v>
      </c>
      <c r="G20">
        <v>0.26</v>
      </c>
      <c r="H20">
        <f>SUM(F20:G20)</f>
        <v>5.38</v>
      </c>
      <c r="I20" s="121"/>
      <c r="J20" s="101">
        <v>72216101946</v>
      </c>
      <c r="K20" s="101"/>
      <c r="L20" t="s">
        <v>80</v>
      </c>
      <c r="M20" t="s">
        <v>10</v>
      </c>
      <c r="N20">
        <v>3.99</v>
      </c>
      <c r="O20">
        <v>0.46</v>
      </c>
      <c r="P20">
        <v>4.45</v>
      </c>
      <c r="Q20" s="121"/>
      <c r="R20" s="101">
        <v>72216101946</v>
      </c>
      <c r="S20" s="101"/>
      <c r="T20" t="s">
        <v>80</v>
      </c>
      <c r="U20" t="s">
        <v>10</v>
      </c>
      <c r="V20">
        <v>3.99</v>
      </c>
      <c r="W20">
        <v>0.46</v>
      </c>
      <c r="X20">
        <v>4.45</v>
      </c>
      <c r="Y20" s="123"/>
      <c r="Z20" s="114">
        <v>72216101946</v>
      </c>
      <c r="AA20" s="114"/>
      <c r="AB20" s="113" t="s">
        <v>80</v>
      </c>
      <c r="AC20" s="113" t="s">
        <v>10</v>
      </c>
      <c r="AD20" s="113">
        <v>3.99</v>
      </c>
      <c r="AE20" s="113">
        <v>0.46</v>
      </c>
      <c r="AF20" s="113">
        <v>4.45</v>
      </c>
      <c r="AG20" s="123"/>
      <c r="AH20" s="114">
        <v>72216101946</v>
      </c>
      <c r="AI20" s="114"/>
      <c r="AJ20" s="113" t="s">
        <v>80</v>
      </c>
      <c r="AK20" s="113" t="s">
        <v>10</v>
      </c>
      <c r="AL20" s="113">
        <v>3.99</v>
      </c>
      <c r="AM20" s="113">
        <v>0.46</v>
      </c>
      <c r="AN20" s="113">
        <v>4.45</v>
      </c>
      <c r="AO20" s="123"/>
      <c r="AP20" s="114">
        <v>72216101946</v>
      </c>
      <c r="AQ20" s="114"/>
      <c r="AR20" s="113" t="s">
        <v>80</v>
      </c>
      <c r="AS20" s="113" t="s">
        <v>10</v>
      </c>
      <c r="AT20" s="113">
        <v>3.99</v>
      </c>
      <c r="AU20" s="113">
        <v>0.46</v>
      </c>
      <c r="AV20" s="113">
        <v>4.45</v>
      </c>
    </row>
    <row r="21" spans="1:48" ht="30" x14ac:dyDescent="0.25">
      <c r="A21" s="121"/>
      <c r="B21" s="101"/>
      <c r="C21" s="101"/>
      <c r="I21" s="121"/>
      <c r="J21" s="101">
        <v>72216101715</v>
      </c>
      <c r="K21" s="101"/>
      <c r="L21" s="102" t="s">
        <v>1174</v>
      </c>
      <c r="M21" t="s">
        <v>10</v>
      </c>
      <c r="N21">
        <v>1.01</v>
      </c>
      <c r="O21">
        <v>0.17</v>
      </c>
      <c r="P21">
        <f>SUM(N21:O21)</f>
        <v>1.18</v>
      </c>
      <c r="Q21" s="121"/>
      <c r="R21" s="101">
        <v>72216101715</v>
      </c>
      <c r="S21" s="101"/>
      <c r="T21" s="102" t="s">
        <v>1174</v>
      </c>
      <c r="U21" t="s">
        <v>10</v>
      </c>
      <c r="V21">
        <v>1.01</v>
      </c>
      <c r="W21">
        <v>0.17</v>
      </c>
      <c r="X21">
        <f>SUM(V21:W21)</f>
        <v>1.18</v>
      </c>
      <c r="Y21" s="123"/>
      <c r="Z21" s="114"/>
      <c r="AA21" s="114"/>
      <c r="AG21" s="123"/>
      <c r="AH21" s="114"/>
      <c r="AI21" s="114"/>
      <c r="AO21" s="123"/>
      <c r="AP21" s="114"/>
      <c r="AQ21" s="114"/>
    </row>
    <row r="22" spans="1:48" ht="15" customHeight="1" x14ac:dyDescent="0.25">
      <c r="A22" s="121"/>
      <c r="B22" s="23">
        <v>61516101250</v>
      </c>
      <c r="C22" s="5"/>
      <c r="D22" s="1" t="s">
        <v>277</v>
      </c>
      <c r="E22" t="s">
        <v>10</v>
      </c>
      <c r="F22">
        <v>2.61</v>
      </c>
      <c r="G22">
        <v>2.0499999999999998</v>
      </c>
      <c r="H22">
        <v>4.66</v>
      </c>
      <c r="I22" s="121"/>
      <c r="J22" s="101">
        <v>61516101250</v>
      </c>
      <c r="K22" s="101"/>
      <c r="L22" s="102" t="s">
        <v>277</v>
      </c>
      <c r="M22" t="s">
        <v>10</v>
      </c>
      <c r="N22">
        <v>2.61</v>
      </c>
      <c r="O22">
        <v>2.0499999999999998</v>
      </c>
      <c r="P22">
        <v>4.66</v>
      </c>
      <c r="Q22" s="121"/>
      <c r="R22" s="101">
        <v>61516101250</v>
      </c>
      <c r="S22" s="101"/>
      <c r="T22" s="102" t="s">
        <v>277</v>
      </c>
      <c r="U22" t="s">
        <v>10</v>
      </c>
      <c r="V22">
        <v>2.61</v>
      </c>
      <c r="W22">
        <v>2.0499999999999998</v>
      </c>
      <c r="X22">
        <v>4.66</v>
      </c>
      <c r="Y22" s="123"/>
      <c r="Z22" s="114">
        <v>61516101250</v>
      </c>
      <c r="AA22" s="114"/>
      <c r="AB22" s="115" t="s">
        <v>277</v>
      </c>
      <c r="AC22" s="113" t="s">
        <v>10</v>
      </c>
      <c r="AD22" s="113">
        <v>2.61</v>
      </c>
      <c r="AE22" s="113">
        <v>2.0499999999999998</v>
      </c>
      <c r="AF22" s="113">
        <v>4.66</v>
      </c>
      <c r="AG22" s="123"/>
      <c r="AH22" s="114">
        <v>61516101250</v>
      </c>
      <c r="AI22" s="114"/>
      <c r="AJ22" s="115" t="s">
        <v>277</v>
      </c>
      <c r="AK22" s="113" t="s">
        <v>10</v>
      </c>
      <c r="AL22" s="113">
        <v>2.61</v>
      </c>
      <c r="AM22" s="113">
        <v>2.0499999999999998</v>
      </c>
      <c r="AN22" s="113">
        <v>4.66</v>
      </c>
      <c r="AO22" s="123"/>
      <c r="AP22" s="114">
        <v>61516101250</v>
      </c>
      <c r="AQ22" s="114"/>
      <c r="AR22" s="115" t="s">
        <v>277</v>
      </c>
      <c r="AS22" s="113" t="s">
        <v>10</v>
      </c>
      <c r="AT22" s="113">
        <v>2.61</v>
      </c>
      <c r="AU22" s="113">
        <v>2.0499999999999998</v>
      </c>
      <c r="AV22" s="113">
        <v>4.66</v>
      </c>
    </row>
    <row r="23" spans="1:48" x14ac:dyDescent="0.25">
      <c r="A23" s="1"/>
      <c r="B23" s="1"/>
      <c r="C23" s="1"/>
      <c r="F23">
        <f>SUM(F18:F22)</f>
        <v>10.94</v>
      </c>
      <c r="G23">
        <f>SUM(G18:G22)</f>
        <v>3.6399999999999997</v>
      </c>
      <c r="H23">
        <f>SUM(H18:H22)</f>
        <v>14.579999999999998</v>
      </c>
      <c r="I23" s="102"/>
      <c r="J23" s="102"/>
      <c r="K23" s="102"/>
      <c r="N23">
        <f>SUM(N18:N22)</f>
        <v>10.82</v>
      </c>
      <c r="O23">
        <f>SUM(O18:O22)</f>
        <v>4.01</v>
      </c>
      <c r="P23">
        <f>SUM(P18:P22)</f>
        <v>14.829999999999998</v>
      </c>
      <c r="Q23" s="102"/>
      <c r="R23" s="102"/>
      <c r="S23" s="102"/>
      <c r="V23">
        <f>SUM(V18:V22)</f>
        <v>10.82</v>
      </c>
      <c r="W23">
        <f>SUM(W18:W22)</f>
        <v>4.01</v>
      </c>
      <c r="X23">
        <f>SUM(X18:X22)</f>
        <v>14.829999999999998</v>
      </c>
      <c r="Y23" s="115"/>
      <c r="Z23" s="115"/>
      <c r="AA23" s="115"/>
      <c r="AD23" s="113">
        <f>SUM(AD18:AD22)</f>
        <v>9.81</v>
      </c>
      <c r="AE23" s="113">
        <f>SUM(AE18:AE22)</f>
        <v>3.84</v>
      </c>
      <c r="AF23" s="113">
        <f>SUM(AF18:AF22)</f>
        <v>13.649999999999999</v>
      </c>
      <c r="AG23" s="115"/>
      <c r="AH23" s="115"/>
      <c r="AI23" s="115"/>
      <c r="AL23" s="113">
        <f>SUM(AL18:AL22)</f>
        <v>9.81</v>
      </c>
      <c r="AM23" s="113">
        <f>SUM(AM18:AM22)</f>
        <v>3.84</v>
      </c>
      <c r="AN23" s="113">
        <f>SUM(AN18:AN22)</f>
        <v>13.649999999999999</v>
      </c>
      <c r="AO23" s="115"/>
      <c r="AP23" s="115"/>
      <c r="AQ23" s="115"/>
      <c r="AT23" s="113">
        <f>SUM(AT18:AT22)</f>
        <v>9.81</v>
      </c>
      <c r="AU23" s="113">
        <f>SUM(AU18:AU22)</f>
        <v>3.84</v>
      </c>
      <c r="AV23" s="113">
        <f>SUM(AV18:AV22)</f>
        <v>13.649999999999999</v>
      </c>
    </row>
    <row r="24" spans="1:48" x14ac:dyDescent="0.25">
      <c r="A24" s="53" t="s">
        <v>0</v>
      </c>
      <c r="B24" s="53" t="s">
        <v>572</v>
      </c>
      <c r="C24" s="53" t="s">
        <v>63</v>
      </c>
      <c r="D24" s="53" t="s">
        <v>1</v>
      </c>
      <c r="E24" s="53" t="s">
        <v>15</v>
      </c>
      <c r="F24" s="53" t="s">
        <v>2</v>
      </c>
      <c r="G24" s="53" t="s">
        <v>3</v>
      </c>
      <c r="H24" s="53" t="s">
        <v>4</v>
      </c>
      <c r="I24" s="53" t="s">
        <v>0</v>
      </c>
      <c r="J24" s="53" t="s">
        <v>572</v>
      </c>
      <c r="K24" s="53" t="s">
        <v>63</v>
      </c>
      <c r="L24" s="53" t="s">
        <v>1</v>
      </c>
      <c r="M24" s="53" t="s">
        <v>15</v>
      </c>
      <c r="N24" s="53" t="s">
        <v>2</v>
      </c>
      <c r="O24" s="53" t="s">
        <v>3</v>
      </c>
      <c r="P24" s="53" t="s">
        <v>4</v>
      </c>
      <c r="Q24" s="53" t="s">
        <v>0</v>
      </c>
      <c r="R24" s="53" t="s">
        <v>572</v>
      </c>
      <c r="S24" s="53" t="s">
        <v>63</v>
      </c>
      <c r="T24" s="53" t="s">
        <v>1</v>
      </c>
      <c r="U24" s="53" t="s">
        <v>15</v>
      </c>
      <c r="V24" s="53" t="s">
        <v>2</v>
      </c>
      <c r="W24" s="53" t="s">
        <v>3</v>
      </c>
      <c r="X24" s="53" t="s">
        <v>4</v>
      </c>
      <c r="Y24" s="113" t="s">
        <v>0</v>
      </c>
      <c r="Z24" s="113" t="s">
        <v>572</v>
      </c>
      <c r="AA24" s="113" t="s">
        <v>63</v>
      </c>
      <c r="AB24" s="113" t="s">
        <v>1</v>
      </c>
      <c r="AC24" s="113" t="s">
        <v>15</v>
      </c>
      <c r="AD24" s="113" t="s">
        <v>2</v>
      </c>
      <c r="AE24" s="113" t="s">
        <v>3</v>
      </c>
      <c r="AF24" s="113" t="s">
        <v>4</v>
      </c>
      <c r="AG24" s="113" t="s">
        <v>0</v>
      </c>
      <c r="AH24" s="113" t="s">
        <v>572</v>
      </c>
      <c r="AI24" s="113" t="s">
        <v>63</v>
      </c>
      <c r="AJ24" s="113" t="s">
        <v>1</v>
      </c>
      <c r="AK24" s="113" t="s">
        <v>15</v>
      </c>
      <c r="AL24" s="113" t="s">
        <v>2</v>
      </c>
      <c r="AM24" s="113" t="s">
        <v>3</v>
      </c>
      <c r="AN24" s="113" t="s">
        <v>4</v>
      </c>
      <c r="AO24" s="113" t="s">
        <v>0</v>
      </c>
      <c r="AP24" s="113" t="s">
        <v>572</v>
      </c>
      <c r="AQ24" s="113" t="s">
        <v>63</v>
      </c>
      <c r="AR24" s="113" t="s">
        <v>1</v>
      </c>
      <c r="AS24" s="113" t="s">
        <v>15</v>
      </c>
      <c r="AT24" s="113" t="s">
        <v>2</v>
      </c>
      <c r="AU24" s="113" t="s">
        <v>3</v>
      </c>
      <c r="AV24" s="113" t="s">
        <v>4</v>
      </c>
    </row>
    <row r="25" spans="1:48" ht="45" x14ac:dyDescent="0.25">
      <c r="A25" s="120" t="s">
        <v>87</v>
      </c>
      <c r="B25" s="22" t="s">
        <v>279</v>
      </c>
      <c r="C25" s="6">
        <v>4</v>
      </c>
      <c r="D25" s="1" t="s">
        <v>82</v>
      </c>
      <c r="E25" t="s">
        <v>10</v>
      </c>
      <c r="F25">
        <v>1.65</v>
      </c>
      <c r="G25">
        <v>0.88</v>
      </c>
      <c r="H25">
        <v>2.5299999999999998</v>
      </c>
      <c r="I25" s="120" t="s">
        <v>87</v>
      </c>
      <c r="J25" s="100" t="s">
        <v>279</v>
      </c>
      <c r="K25" s="100">
        <v>4</v>
      </c>
      <c r="L25" s="102" t="s">
        <v>82</v>
      </c>
      <c r="M25" t="s">
        <v>10</v>
      </c>
      <c r="N25">
        <v>1.65</v>
      </c>
      <c r="O25">
        <v>0.88</v>
      </c>
      <c r="P25">
        <v>2.5299999999999998</v>
      </c>
      <c r="Q25" s="120" t="s">
        <v>87</v>
      </c>
      <c r="R25" s="100" t="s">
        <v>279</v>
      </c>
      <c r="S25" s="100">
        <v>4</v>
      </c>
      <c r="T25" s="102" t="s">
        <v>82</v>
      </c>
      <c r="U25" t="s">
        <v>10</v>
      </c>
      <c r="V25">
        <v>1.65</v>
      </c>
      <c r="W25">
        <v>0.88</v>
      </c>
      <c r="X25">
        <v>2.5299999999999998</v>
      </c>
      <c r="Y25" s="122" t="s">
        <v>87</v>
      </c>
      <c r="Z25" s="112" t="s">
        <v>279</v>
      </c>
      <c r="AA25" s="112">
        <v>4</v>
      </c>
      <c r="AB25" s="115" t="s">
        <v>82</v>
      </c>
      <c r="AC25" s="113" t="s">
        <v>10</v>
      </c>
      <c r="AD25" s="113">
        <v>1.65</v>
      </c>
      <c r="AE25" s="113">
        <v>0.88</v>
      </c>
      <c r="AF25" s="113">
        <v>2.5299999999999998</v>
      </c>
      <c r="AG25" s="122" t="s">
        <v>87</v>
      </c>
      <c r="AH25" s="112" t="s">
        <v>279</v>
      </c>
      <c r="AI25" s="112">
        <v>4</v>
      </c>
      <c r="AJ25" s="115" t="s">
        <v>82</v>
      </c>
      <c r="AK25" s="113" t="s">
        <v>10</v>
      </c>
      <c r="AL25" s="113">
        <v>1.65</v>
      </c>
      <c r="AM25" s="113">
        <v>0.88</v>
      </c>
      <c r="AN25" s="113">
        <v>2.5299999999999998</v>
      </c>
      <c r="AO25" s="122" t="s">
        <v>87</v>
      </c>
      <c r="AP25" s="112" t="s">
        <v>279</v>
      </c>
      <c r="AQ25" s="112">
        <v>4</v>
      </c>
      <c r="AR25" s="115" t="s">
        <v>82</v>
      </c>
      <c r="AS25" s="113" t="s">
        <v>10</v>
      </c>
      <c r="AT25" s="113">
        <v>1.65</v>
      </c>
      <c r="AU25" s="113">
        <v>0.88</v>
      </c>
      <c r="AV25" s="113">
        <v>2.5299999999999998</v>
      </c>
    </row>
    <row r="26" spans="1:48" x14ac:dyDescent="0.25">
      <c r="A26" s="121"/>
      <c r="B26" s="23">
        <v>61626100105</v>
      </c>
      <c r="C26" s="7"/>
      <c r="D26" t="s">
        <v>79</v>
      </c>
      <c r="E26" t="s">
        <v>10</v>
      </c>
      <c r="F26">
        <v>1.56</v>
      </c>
      <c r="G26">
        <v>0.45</v>
      </c>
      <c r="H26">
        <v>2.0099999999999998</v>
      </c>
      <c r="I26" s="121"/>
      <c r="J26" s="101">
        <v>61626100105</v>
      </c>
      <c r="K26" s="101"/>
      <c r="L26" t="s">
        <v>79</v>
      </c>
      <c r="M26" t="s">
        <v>10</v>
      </c>
      <c r="N26">
        <v>1.56</v>
      </c>
      <c r="O26">
        <v>0.45</v>
      </c>
      <c r="P26">
        <v>2.0099999999999998</v>
      </c>
      <c r="Q26" s="121"/>
      <c r="R26" s="101">
        <v>61626100105</v>
      </c>
      <c r="S26" s="101"/>
      <c r="T26" t="s">
        <v>79</v>
      </c>
      <c r="U26" t="s">
        <v>10</v>
      </c>
      <c r="V26">
        <v>1.56</v>
      </c>
      <c r="W26">
        <v>0.45</v>
      </c>
      <c r="X26">
        <v>2.0099999999999998</v>
      </c>
      <c r="Y26" s="123"/>
      <c r="Z26" s="114">
        <v>61626100105</v>
      </c>
      <c r="AA26" s="114"/>
      <c r="AB26" s="113" t="s">
        <v>79</v>
      </c>
      <c r="AC26" s="113" t="s">
        <v>10</v>
      </c>
      <c r="AD26" s="113">
        <v>1.56</v>
      </c>
      <c r="AE26" s="113">
        <v>0.45</v>
      </c>
      <c r="AF26" s="113">
        <v>2.0099999999999998</v>
      </c>
      <c r="AG26" s="123"/>
      <c r="AH26" s="114">
        <v>61626100105</v>
      </c>
      <c r="AI26" s="114"/>
      <c r="AJ26" s="113" t="s">
        <v>79</v>
      </c>
      <c r="AK26" s="113" t="s">
        <v>10</v>
      </c>
      <c r="AL26" s="113">
        <v>1.56</v>
      </c>
      <c r="AM26" s="113">
        <v>0.45</v>
      </c>
      <c r="AN26" s="113">
        <v>2.0099999999999998</v>
      </c>
      <c r="AO26" s="123"/>
      <c r="AP26" s="114">
        <v>61626100105</v>
      </c>
      <c r="AQ26" s="114"/>
      <c r="AR26" s="113" t="s">
        <v>79</v>
      </c>
      <c r="AS26" s="113" t="s">
        <v>10</v>
      </c>
      <c r="AT26" s="113">
        <v>1.56</v>
      </c>
      <c r="AU26" s="113">
        <v>0.45</v>
      </c>
      <c r="AV26" s="113">
        <v>2.0099999999999998</v>
      </c>
    </row>
    <row r="27" spans="1:48" x14ac:dyDescent="0.25">
      <c r="A27" s="121"/>
      <c r="B27" s="23">
        <v>72216101946</v>
      </c>
      <c r="C27" s="7"/>
      <c r="D27" t="s">
        <v>80</v>
      </c>
      <c r="E27" t="s">
        <v>10</v>
      </c>
      <c r="F27">
        <v>3.99</v>
      </c>
      <c r="G27">
        <v>0.46</v>
      </c>
      <c r="H27">
        <v>4.45</v>
      </c>
      <c r="I27" s="121"/>
      <c r="J27" s="101">
        <v>72216101946</v>
      </c>
      <c r="K27" s="101"/>
      <c r="L27" t="s">
        <v>80</v>
      </c>
      <c r="M27" t="s">
        <v>10</v>
      </c>
      <c r="N27">
        <v>3.99</v>
      </c>
      <c r="O27">
        <v>0.46</v>
      </c>
      <c r="P27">
        <v>4.45</v>
      </c>
      <c r="Q27" s="121"/>
      <c r="R27" s="101">
        <v>72216101946</v>
      </c>
      <c r="S27" s="101"/>
      <c r="T27" t="s">
        <v>80</v>
      </c>
      <c r="U27" t="s">
        <v>10</v>
      </c>
      <c r="V27">
        <v>3.99</v>
      </c>
      <c r="W27">
        <v>0.46</v>
      </c>
      <c r="X27">
        <v>4.45</v>
      </c>
      <c r="Y27" s="123"/>
      <c r="Z27" s="114">
        <v>72216101946</v>
      </c>
      <c r="AA27" s="114"/>
      <c r="AB27" s="113" t="s">
        <v>80</v>
      </c>
      <c r="AC27" s="113" t="s">
        <v>10</v>
      </c>
      <c r="AD27" s="113">
        <v>3.99</v>
      </c>
      <c r="AE27" s="113">
        <v>0.46</v>
      </c>
      <c r="AF27" s="113">
        <v>4.45</v>
      </c>
      <c r="AG27" s="123"/>
      <c r="AH27" s="114">
        <v>72216101946</v>
      </c>
      <c r="AI27" s="114"/>
      <c r="AJ27" s="113" t="s">
        <v>80</v>
      </c>
      <c r="AK27" s="113" t="s">
        <v>10</v>
      </c>
      <c r="AL27" s="113">
        <v>3.99</v>
      </c>
      <c r="AM27" s="113">
        <v>0.46</v>
      </c>
      <c r="AN27" s="113">
        <v>4.45</v>
      </c>
      <c r="AO27" s="123"/>
      <c r="AP27" s="114">
        <v>72216101946</v>
      </c>
      <c r="AQ27" s="114"/>
      <c r="AR27" s="113" t="s">
        <v>80</v>
      </c>
      <c r="AS27" s="113" t="s">
        <v>10</v>
      </c>
      <c r="AT27" s="113">
        <v>3.99</v>
      </c>
      <c r="AU27" s="113">
        <v>0.46</v>
      </c>
      <c r="AV27" s="113">
        <v>4.45</v>
      </c>
    </row>
    <row r="28" spans="1:48" ht="30" x14ac:dyDescent="0.25">
      <c r="A28" s="121"/>
      <c r="B28" s="101">
        <v>72216100600</v>
      </c>
      <c r="C28" s="101"/>
      <c r="D28" s="102" t="s">
        <v>1172</v>
      </c>
      <c r="E28" t="s">
        <v>10</v>
      </c>
      <c r="F28">
        <v>2.09</v>
      </c>
      <c r="G28">
        <v>0.21</v>
      </c>
      <c r="H28">
        <f>SUM(F28:G28)</f>
        <v>2.2999999999999998</v>
      </c>
      <c r="I28" s="121"/>
      <c r="J28" s="101">
        <v>72216101715</v>
      </c>
      <c r="K28" s="101"/>
      <c r="L28" s="102" t="s">
        <v>1174</v>
      </c>
      <c r="M28" t="s">
        <v>10</v>
      </c>
      <c r="N28">
        <v>1.01</v>
      </c>
      <c r="O28">
        <v>0.17</v>
      </c>
      <c r="P28">
        <f>SUM(N28:O28)</f>
        <v>1.18</v>
      </c>
      <c r="Q28" s="121"/>
      <c r="R28" s="101">
        <v>72216101715</v>
      </c>
      <c r="S28" s="101"/>
      <c r="T28" s="102" t="s">
        <v>1174</v>
      </c>
      <c r="U28" t="s">
        <v>10</v>
      </c>
      <c r="V28">
        <v>1.01</v>
      </c>
      <c r="W28">
        <v>0.17</v>
      </c>
      <c r="X28">
        <f>SUM(V28:W28)</f>
        <v>1.18</v>
      </c>
      <c r="Y28" s="123"/>
      <c r="Z28" s="114"/>
      <c r="AA28" s="114"/>
      <c r="AG28" s="123"/>
      <c r="AH28" s="114"/>
      <c r="AI28" s="114"/>
      <c r="AO28" s="123"/>
      <c r="AP28" s="114"/>
      <c r="AQ28" s="114"/>
    </row>
    <row r="29" spans="1:48" ht="30" x14ac:dyDescent="0.25">
      <c r="A29" s="121"/>
      <c r="B29" s="23">
        <v>53123502950</v>
      </c>
      <c r="C29" s="7"/>
      <c r="D29" s="1" t="s">
        <v>88</v>
      </c>
      <c r="E29" t="s">
        <v>10</v>
      </c>
      <c r="F29">
        <v>4.0199999999999996</v>
      </c>
      <c r="G29">
        <v>0.38</v>
      </c>
      <c r="H29">
        <v>4.4000000000000004</v>
      </c>
      <c r="I29" s="121"/>
      <c r="J29" s="101">
        <v>53123502950</v>
      </c>
      <c r="K29" s="101"/>
      <c r="L29" s="102" t="s">
        <v>88</v>
      </c>
      <c r="M29" t="s">
        <v>10</v>
      </c>
      <c r="N29">
        <v>4.0199999999999996</v>
      </c>
      <c r="O29">
        <v>0.38</v>
      </c>
      <c r="P29">
        <v>4.4000000000000004</v>
      </c>
      <c r="Q29" s="121"/>
      <c r="R29" s="101">
        <v>53123502950</v>
      </c>
      <c r="S29" s="101"/>
      <c r="T29" s="102" t="s">
        <v>88</v>
      </c>
      <c r="U29" t="s">
        <v>10</v>
      </c>
      <c r="V29">
        <v>4.0199999999999996</v>
      </c>
      <c r="W29">
        <v>0.38</v>
      </c>
      <c r="X29">
        <v>4.4000000000000004</v>
      </c>
      <c r="Y29" s="123"/>
      <c r="Z29" s="114">
        <v>53123502950</v>
      </c>
      <c r="AA29" s="114"/>
      <c r="AB29" s="115" t="s">
        <v>88</v>
      </c>
      <c r="AC29" s="113" t="s">
        <v>10</v>
      </c>
      <c r="AD29" s="113">
        <v>4.0199999999999996</v>
      </c>
      <c r="AE29" s="113">
        <v>0.38</v>
      </c>
      <c r="AF29" s="113">
        <v>4.4000000000000004</v>
      </c>
      <c r="AG29" s="123"/>
      <c r="AH29" s="114">
        <v>53123502950</v>
      </c>
      <c r="AI29" s="114"/>
      <c r="AJ29" s="115" t="s">
        <v>88</v>
      </c>
      <c r="AK29" s="113" t="s">
        <v>10</v>
      </c>
      <c r="AL29" s="113">
        <v>4.0199999999999996</v>
      </c>
      <c r="AM29" s="113">
        <v>0.38</v>
      </c>
      <c r="AN29" s="113">
        <v>4.4000000000000004</v>
      </c>
      <c r="AO29" s="123"/>
      <c r="AP29" s="114">
        <v>53123502950</v>
      </c>
      <c r="AQ29" s="114"/>
      <c r="AR29" s="115" t="s">
        <v>88</v>
      </c>
      <c r="AS29" s="113" t="s">
        <v>10</v>
      </c>
      <c r="AT29" s="113">
        <v>4.0199999999999996</v>
      </c>
      <c r="AU29" s="113">
        <v>0.38</v>
      </c>
      <c r="AV29" s="113">
        <v>4.4000000000000004</v>
      </c>
    </row>
    <row r="30" spans="1:48" x14ac:dyDescent="0.25">
      <c r="A30" s="1"/>
      <c r="B30" s="1"/>
      <c r="C30" s="1"/>
      <c r="F30">
        <f>SUM(F25:F29)</f>
        <v>13.309999999999999</v>
      </c>
      <c r="G30">
        <f>SUM(G25:G29)</f>
        <v>2.38</v>
      </c>
      <c r="H30">
        <f>SUM(H25:H29)</f>
        <v>15.69</v>
      </c>
      <c r="I30" s="102"/>
      <c r="J30" s="102"/>
      <c r="K30" s="102"/>
      <c r="N30">
        <f>SUM(N25:N29)</f>
        <v>12.23</v>
      </c>
      <c r="O30">
        <f>SUM(O25:O29)</f>
        <v>2.34</v>
      </c>
      <c r="P30">
        <f>SUM(P25:P29)</f>
        <v>14.569999999999999</v>
      </c>
      <c r="Q30" s="102"/>
      <c r="R30" s="102"/>
      <c r="S30" s="102"/>
      <c r="V30">
        <f>SUM(V25:V29)</f>
        <v>12.23</v>
      </c>
      <c r="W30">
        <f>SUM(W25:W29)</f>
        <v>2.34</v>
      </c>
      <c r="X30">
        <f>SUM(X25:X29)</f>
        <v>14.569999999999999</v>
      </c>
      <c r="Y30" s="115"/>
      <c r="Z30" s="115"/>
      <c r="AA30" s="115"/>
      <c r="AD30" s="113">
        <f>SUM(AD25:AD29)</f>
        <v>11.219999999999999</v>
      </c>
      <c r="AE30" s="113">
        <f>SUM(AE25:AE29)</f>
        <v>2.17</v>
      </c>
      <c r="AF30" s="113">
        <f>SUM(AF25:AF29)</f>
        <v>13.389999999999999</v>
      </c>
      <c r="AG30" s="115"/>
      <c r="AH30" s="115"/>
      <c r="AI30" s="115"/>
      <c r="AL30" s="113">
        <f>SUM(AL25:AL29)</f>
        <v>11.219999999999999</v>
      </c>
      <c r="AM30" s="113">
        <f>SUM(AM25:AM29)</f>
        <v>2.17</v>
      </c>
      <c r="AN30" s="113">
        <f>SUM(AN25:AN29)</f>
        <v>13.389999999999999</v>
      </c>
      <c r="AO30" s="115"/>
      <c r="AP30" s="115"/>
      <c r="AQ30" s="115"/>
      <c r="AT30" s="113">
        <f>SUM(AT25:AT29)</f>
        <v>11.219999999999999</v>
      </c>
      <c r="AU30" s="113">
        <f>SUM(AU25:AU29)</f>
        <v>2.17</v>
      </c>
      <c r="AV30" s="113">
        <f>SUM(AV25:AV29)</f>
        <v>13.389999999999999</v>
      </c>
    </row>
    <row r="31" spans="1:48" x14ac:dyDescent="0.25">
      <c r="A31" s="53" t="s">
        <v>0</v>
      </c>
      <c r="B31" s="53" t="s">
        <v>572</v>
      </c>
      <c r="C31" s="53" t="s">
        <v>63</v>
      </c>
      <c r="D31" s="53" t="s">
        <v>1</v>
      </c>
      <c r="E31" s="53" t="s">
        <v>15</v>
      </c>
      <c r="F31" s="53" t="s">
        <v>2</v>
      </c>
      <c r="G31" s="53" t="s">
        <v>3</v>
      </c>
      <c r="H31" s="53" t="s">
        <v>4</v>
      </c>
      <c r="I31" s="53" t="s">
        <v>0</v>
      </c>
      <c r="J31" s="53" t="s">
        <v>572</v>
      </c>
      <c r="K31" s="53" t="s">
        <v>63</v>
      </c>
      <c r="L31" s="53" t="s">
        <v>1</v>
      </c>
      <c r="M31" s="53" t="s">
        <v>15</v>
      </c>
      <c r="N31" s="53" t="s">
        <v>2</v>
      </c>
      <c r="O31" s="53" t="s">
        <v>3</v>
      </c>
      <c r="P31" s="53" t="s">
        <v>4</v>
      </c>
      <c r="Q31" s="53" t="s">
        <v>0</v>
      </c>
      <c r="R31" s="53" t="s">
        <v>572</v>
      </c>
      <c r="S31" s="53" t="s">
        <v>63</v>
      </c>
      <c r="T31" s="53" t="s">
        <v>1</v>
      </c>
      <c r="U31" s="53" t="s">
        <v>15</v>
      </c>
      <c r="V31" s="53" t="s">
        <v>2</v>
      </c>
      <c r="W31" s="53" t="s">
        <v>3</v>
      </c>
      <c r="X31" s="53" t="s">
        <v>4</v>
      </c>
      <c r="Y31" s="113" t="s">
        <v>0</v>
      </c>
      <c r="Z31" s="113" t="s">
        <v>572</v>
      </c>
      <c r="AA31" s="113" t="s">
        <v>63</v>
      </c>
      <c r="AB31" s="113" t="s">
        <v>1</v>
      </c>
      <c r="AC31" s="113" t="s">
        <v>15</v>
      </c>
      <c r="AD31" s="113" t="s">
        <v>2</v>
      </c>
      <c r="AE31" s="113" t="s">
        <v>3</v>
      </c>
      <c r="AF31" s="113" t="s">
        <v>4</v>
      </c>
      <c r="AG31" s="113" t="s">
        <v>0</v>
      </c>
      <c r="AH31" s="113" t="s">
        <v>572</v>
      </c>
      <c r="AI31" s="113" t="s">
        <v>63</v>
      </c>
      <c r="AJ31" s="113" t="s">
        <v>1</v>
      </c>
      <c r="AK31" s="113" t="s">
        <v>15</v>
      </c>
      <c r="AL31" s="113" t="s">
        <v>2</v>
      </c>
      <c r="AM31" s="113" t="s">
        <v>3</v>
      </c>
      <c r="AN31" s="113" t="s">
        <v>4</v>
      </c>
      <c r="AO31" s="113" t="s">
        <v>0</v>
      </c>
      <c r="AP31" s="113" t="s">
        <v>572</v>
      </c>
      <c r="AQ31" s="113" t="s">
        <v>63</v>
      </c>
      <c r="AR31" s="113" t="s">
        <v>1</v>
      </c>
      <c r="AS31" s="113" t="s">
        <v>15</v>
      </c>
      <c r="AT31" s="113" t="s">
        <v>2</v>
      </c>
      <c r="AU31" s="113" t="s">
        <v>3</v>
      </c>
      <c r="AV31" s="113" t="s">
        <v>4</v>
      </c>
    </row>
    <row r="32" spans="1:48" ht="15" customHeight="1" x14ac:dyDescent="0.25">
      <c r="A32" s="120" t="s">
        <v>83</v>
      </c>
      <c r="B32" s="22" t="s">
        <v>280</v>
      </c>
      <c r="C32" s="6">
        <v>5</v>
      </c>
      <c r="D32" s="1" t="s">
        <v>84</v>
      </c>
      <c r="E32" t="s">
        <v>10</v>
      </c>
      <c r="F32">
        <v>2.3199999999999998</v>
      </c>
      <c r="G32">
        <v>1.75</v>
      </c>
      <c r="H32">
        <v>4.07</v>
      </c>
      <c r="I32" s="120" t="s">
        <v>83</v>
      </c>
      <c r="J32" s="100" t="s">
        <v>280</v>
      </c>
      <c r="K32" s="100">
        <v>5</v>
      </c>
      <c r="L32" s="102" t="s">
        <v>84</v>
      </c>
      <c r="M32" t="s">
        <v>10</v>
      </c>
      <c r="N32">
        <v>2.3199999999999998</v>
      </c>
      <c r="O32">
        <v>1.75</v>
      </c>
      <c r="P32">
        <v>4.07</v>
      </c>
      <c r="Q32" s="120" t="s">
        <v>83</v>
      </c>
      <c r="R32" s="100" t="s">
        <v>280</v>
      </c>
      <c r="S32" s="100">
        <v>5</v>
      </c>
      <c r="T32" s="102" t="s">
        <v>84</v>
      </c>
      <c r="U32" t="s">
        <v>10</v>
      </c>
      <c r="V32">
        <v>2.3199999999999998</v>
      </c>
      <c r="W32">
        <v>1.75</v>
      </c>
      <c r="X32">
        <v>4.07</v>
      </c>
      <c r="Y32" s="122" t="s">
        <v>83</v>
      </c>
      <c r="Z32" s="112" t="s">
        <v>280</v>
      </c>
      <c r="AA32" s="112">
        <v>5</v>
      </c>
      <c r="AB32" s="115" t="s">
        <v>84</v>
      </c>
      <c r="AC32" s="113" t="s">
        <v>10</v>
      </c>
      <c r="AD32" s="113">
        <v>2.3199999999999998</v>
      </c>
      <c r="AE32" s="113">
        <v>1.75</v>
      </c>
      <c r="AF32" s="113">
        <v>4.07</v>
      </c>
      <c r="AG32" s="122" t="s">
        <v>83</v>
      </c>
      <c r="AH32" s="112" t="s">
        <v>280</v>
      </c>
      <c r="AI32" s="112">
        <v>5</v>
      </c>
      <c r="AJ32" s="115" t="s">
        <v>84</v>
      </c>
      <c r="AK32" s="113" t="s">
        <v>10</v>
      </c>
      <c r="AL32" s="113">
        <v>2.3199999999999998</v>
      </c>
      <c r="AM32" s="113">
        <v>1.75</v>
      </c>
      <c r="AN32" s="113">
        <v>4.07</v>
      </c>
      <c r="AO32" s="122" t="s">
        <v>83</v>
      </c>
      <c r="AP32" s="112" t="s">
        <v>280</v>
      </c>
      <c r="AQ32" s="112">
        <v>5</v>
      </c>
      <c r="AR32" s="115" t="s">
        <v>84</v>
      </c>
      <c r="AS32" s="113" t="s">
        <v>10</v>
      </c>
      <c r="AT32" s="113">
        <v>2.3199999999999998</v>
      </c>
      <c r="AU32" s="113">
        <v>1.75</v>
      </c>
      <c r="AV32" s="113">
        <v>4.07</v>
      </c>
    </row>
    <row r="33" spans="1:48" x14ac:dyDescent="0.25">
      <c r="A33" s="120"/>
      <c r="B33" s="22">
        <v>72510100401</v>
      </c>
      <c r="C33" s="6"/>
      <c r="D33" s="1" t="s">
        <v>281</v>
      </c>
      <c r="E33" t="s">
        <v>10</v>
      </c>
      <c r="F33">
        <v>0.1</v>
      </c>
      <c r="G33">
        <v>0.1</v>
      </c>
      <c r="H33">
        <v>0.2</v>
      </c>
      <c r="I33" s="120"/>
      <c r="J33" s="100">
        <v>72510100401</v>
      </c>
      <c r="K33" s="100"/>
      <c r="L33" s="102" t="s">
        <v>281</v>
      </c>
      <c r="M33" t="s">
        <v>10</v>
      </c>
      <c r="N33">
        <v>0.1</v>
      </c>
      <c r="O33">
        <v>0.1</v>
      </c>
      <c r="P33">
        <v>0.2</v>
      </c>
      <c r="Q33" s="120"/>
      <c r="R33" s="100">
        <v>72510100401</v>
      </c>
      <c r="S33" s="100"/>
      <c r="T33" s="102" t="s">
        <v>281</v>
      </c>
      <c r="U33" t="s">
        <v>10</v>
      </c>
      <c r="V33">
        <v>0.1</v>
      </c>
      <c r="W33">
        <v>0.1</v>
      </c>
      <c r="X33">
        <v>0.2</v>
      </c>
      <c r="Y33" s="122"/>
      <c r="Z33" s="112">
        <v>72510100401</v>
      </c>
      <c r="AA33" s="112"/>
      <c r="AB33" s="115" t="s">
        <v>281</v>
      </c>
      <c r="AC33" s="113" t="s">
        <v>10</v>
      </c>
      <c r="AD33" s="113">
        <v>0.1</v>
      </c>
      <c r="AE33" s="113">
        <v>0.1</v>
      </c>
      <c r="AF33" s="113">
        <v>0.2</v>
      </c>
      <c r="AG33" s="122"/>
      <c r="AH33" s="112">
        <v>72510100401</v>
      </c>
      <c r="AI33" s="112"/>
      <c r="AJ33" s="115" t="s">
        <v>281</v>
      </c>
      <c r="AK33" s="113" t="s">
        <v>10</v>
      </c>
      <c r="AL33" s="113">
        <v>0.1</v>
      </c>
      <c r="AM33" s="113">
        <v>0.1</v>
      </c>
      <c r="AN33" s="113">
        <v>0.2</v>
      </c>
      <c r="AO33" s="122"/>
      <c r="AP33" s="112">
        <v>72510100401</v>
      </c>
      <c r="AQ33" s="112"/>
      <c r="AR33" s="115" t="s">
        <v>281</v>
      </c>
      <c r="AS33" s="113" t="s">
        <v>10</v>
      </c>
      <c r="AT33" s="113">
        <v>0.1</v>
      </c>
      <c r="AU33" s="113">
        <v>0.1</v>
      </c>
      <c r="AV33" s="113">
        <v>0.2</v>
      </c>
    </row>
    <row r="34" spans="1:48" ht="30" x14ac:dyDescent="0.25">
      <c r="A34" s="121"/>
      <c r="B34" s="101">
        <v>72216100600</v>
      </c>
      <c r="C34" s="101"/>
      <c r="D34" s="102" t="s">
        <v>1172</v>
      </c>
      <c r="E34" t="s">
        <v>10</v>
      </c>
      <c r="F34">
        <v>2.09</v>
      </c>
      <c r="G34">
        <v>0.21</v>
      </c>
      <c r="H34">
        <f>SUM(F34:G34)</f>
        <v>2.2999999999999998</v>
      </c>
      <c r="I34" s="121"/>
      <c r="J34" s="101">
        <v>61626100105</v>
      </c>
      <c r="K34" s="101"/>
      <c r="L34" t="s">
        <v>79</v>
      </c>
      <c r="M34" t="s">
        <v>10</v>
      </c>
      <c r="N34">
        <v>1.56</v>
      </c>
      <c r="O34">
        <v>0.45</v>
      </c>
      <c r="P34">
        <v>2.0099999999999998</v>
      </c>
      <c r="Q34" s="121"/>
      <c r="R34" s="101">
        <v>61626100105</v>
      </c>
      <c r="S34" s="101"/>
      <c r="T34" t="s">
        <v>79</v>
      </c>
      <c r="U34" t="s">
        <v>10</v>
      </c>
      <c r="V34">
        <v>1.56</v>
      </c>
      <c r="W34">
        <v>0.45</v>
      </c>
      <c r="X34">
        <v>2.0099999999999998</v>
      </c>
      <c r="Y34" s="123"/>
      <c r="Z34" s="114">
        <v>61626100105</v>
      </c>
      <c r="AA34" s="114"/>
      <c r="AB34" s="113" t="s">
        <v>79</v>
      </c>
      <c r="AC34" s="113" t="s">
        <v>10</v>
      </c>
      <c r="AD34" s="113">
        <v>1.56</v>
      </c>
      <c r="AE34" s="113">
        <v>0.45</v>
      </c>
      <c r="AF34" s="113">
        <v>2.0099999999999998</v>
      </c>
      <c r="AG34" s="123"/>
      <c r="AH34" s="114">
        <v>61626100105</v>
      </c>
      <c r="AI34" s="114"/>
      <c r="AJ34" s="113" t="s">
        <v>79</v>
      </c>
      <c r="AK34" s="113" t="s">
        <v>10</v>
      </c>
      <c r="AL34" s="113">
        <v>1.56</v>
      </c>
      <c r="AM34" s="113">
        <v>0.45</v>
      </c>
      <c r="AN34" s="113">
        <v>2.0099999999999998</v>
      </c>
      <c r="AO34" s="123"/>
      <c r="AP34" s="114">
        <v>61626100105</v>
      </c>
      <c r="AQ34" s="114"/>
      <c r="AR34" s="113" t="s">
        <v>79</v>
      </c>
      <c r="AS34" s="113" t="s">
        <v>10</v>
      </c>
      <c r="AT34" s="113">
        <v>1.56</v>
      </c>
      <c r="AU34" s="113">
        <v>0.45</v>
      </c>
      <c r="AV34" s="113">
        <v>2.0099999999999998</v>
      </c>
    </row>
    <row r="35" spans="1:48" x14ac:dyDescent="0.25">
      <c r="A35" s="121"/>
      <c r="B35" s="23">
        <v>72216101946</v>
      </c>
      <c r="C35" s="7"/>
      <c r="D35" t="s">
        <v>80</v>
      </c>
      <c r="E35" t="s">
        <v>10</v>
      </c>
      <c r="F35">
        <v>3.99</v>
      </c>
      <c r="G35">
        <v>0.46</v>
      </c>
      <c r="H35">
        <v>4.45</v>
      </c>
      <c r="I35" s="121"/>
      <c r="J35" s="101">
        <v>72216101946</v>
      </c>
      <c r="K35" s="101"/>
      <c r="L35" t="s">
        <v>80</v>
      </c>
      <c r="M35" t="s">
        <v>10</v>
      </c>
      <c r="N35">
        <v>3.99</v>
      </c>
      <c r="O35">
        <v>0.46</v>
      </c>
      <c r="P35">
        <v>4.45</v>
      </c>
      <c r="Q35" s="121"/>
      <c r="R35" s="101">
        <v>72216101946</v>
      </c>
      <c r="S35" s="101"/>
      <c r="T35" t="s">
        <v>80</v>
      </c>
      <c r="U35" t="s">
        <v>10</v>
      </c>
      <c r="V35">
        <v>3.99</v>
      </c>
      <c r="W35">
        <v>0.46</v>
      </c>
      <c r="X35">
        <v>4.45</v>
      </c>
      <c r="Y35" s="123"/>
      <c r="Z35" s="114">
        <v>72216101946</v>
      </c>
      <c r="AA35" s="114"/>
      <c r="AB35" s="113" t="s">
        <v>80</v>
      </c>
      <c r="AC35" s="113" t="s">
        <v>10</v>
      </c>
      <c r="AD35" s="113">
        <v>3.99</v>
      </c>
      <c r="AE35" s="113">
        <v>0.46</v>
      </c>
      <c r="AF35" s="113">
        <v>4.45</v>
      </c>
      <c r="AG35" s="123"/>
      <c r="AH35" s="114">
        <v>72216101946</v>
      </c>
      <c r="AI35" s="114"/>
      <c r="AJ35" s="113" t="s">
        <v>80</v>
      </c>
      <c r="AK35" s="113" t="s">
        <v>10</v>
      </c>
      <c r="AL35" s="113">
        <v>3.99</v>
      </c>
      <c r="AM35" s="113">
        <v>0.46</v>
      </c>
      <c r="AN35" s="113">
        <v>4.45</v>
      </c>
      <c r="AO35" s="123"/>
      <c r="AP35" s="114">
        <v>72216101946</v>
      </c>
      <c r="AQ35" s="114"/>
      <c r="AR35" s="113" t="s">
        <v>80</v>
      </c>
      <c r="AS35" s="113" t="s">
        <v>10</v>
      </c>
      <c r="AT35" s="113">
        <v>3.99</v>
      </c>
      <c r="AU35" s="113">
        <v>0.46</v>
      </c>
      <c r="AV35" s="113">
        <v>4.45</v>
      </c>
    </row>
    <row r="36" spans="1:48" ht="30" x14ac:dyDescent="0.25">
      <c r="A36" s="121"/>
      <c r="B36" s="101"/>
      <c r="C36" s="101"/>
      <c r="I36" s="121"/>
      <c r="J36" s="101">
        <v>72216101715</v>
      </c>
      <c r="K36" s="101"/>
      <c r="L36" s="102" t="s">
        <v>1174</v>
      </c>
      <c r="M36" t="s">
        <v>10</v>
      </c>
      <c r="N36">
        <v>1.01</v>
      </c>
      <c r="O36">
        <v>0.17</v>
      </c>
      <c r="P36">
        <f>SUM(N36:O36)</f>
        <v>1.18</v>
      </c>
      <c r="Q36" s="121"/>
      <c r="R36" s="101">
        <v>72216101715</v>
      </c>
      <c r="S36" s="101"/>
      <c r="T36" s="102" t="s">
        <v>1174</v>
      </c>
      <c r="U36" t="s">
        <v>10</v>
      </c>
      <c r="V36">
        <v>1.01</v>
      </c>
      <c r="W36">
        <v>0.17</v>
      </c>
      <c r="X36">
        <f>SUM(V36:W36)</f>
        <v>1.18</v>
      </c>
      <c r="Y36" s="123"/>
      <c r="Z36" s="114"/>
      <c r="AA36" s="114"/>
      <c r="AG36" s="123"/>
      <c r="AH36" s="114"/>
      <c r="AI36" s="114"/>
      <c r="AO36" s="123"/>
      <c r="AP36" s="114"/>
      <c r="AQ36" s="114"/>
    </row>
    <row r="37" spans="1:48" x14ac:dyDescent="0.25">
      <c r="A37" s="121"/>
      <c r="B37" s="23">
        <v>61626100305</v>
      </c>
      <c r="C37" s="7"/>
      <c r="D37" s="1" t="s">
        <v>85</v>
      </c>
      <c r="E37" t="s">
        <v>10</v>
      </c>
      <c r="F37">
        <v>1.93</v>
      </c>
      <c r="G37">
        <v>0.45</v>
      </c>
      <c r="H37">
        <v>2.38</v>
      </c>
      <c r="I37" s="121"/>
      <c r="J37" s="101">
        <v>61626100305</v>
      </c>
      <c r="K37" s="101"/>
      <c r="L37" s="102" t="s">
        <v>85</v>
      </c>
      <c r="M37" t="s">
        <v>10</v>
      </c>
      <c r="N37">
        <v>1.93</v>
      </c>
      <c r="O37">
        <v>0.45</v>
      </c>
      <c r="P37">
        <v>2.38</v>
      </c>
      <c r="Q37" s="121"/>
      <c r="R37" s="101">
        <v>61626100305</v>
      </c>
      <c r="S37" s="101"/>
      <c r="T37" s="102" t="s">
        <v>85</v>
      </c>
      <c r="U37" t="s">
        <v>10</v>
      </c>
      <c r="V37">
        <v>1.93</v>
      </c>
      <c r="W37">
        <v>0.45</v>
      </c>
      <c r="X37">
        <v>2.38</v>
      </c>
      <c r="Y37" s="123"/>
      <c r="Z37" s="114">
        <v>61626100305</v>
      </c>
      <c r="AA37" s="114"/>
      <c r="AB37" s="115" t="s">
        <v>85</v>
      </c>
      <c r="AC37" s="113" t="s">
        <v>10</v>
      </c>
      <c r="AD37" s="113">
        <v>1.93</v>
      </c>
      <c r="AE37" s="113">
        <v>0.45</v>
      </c>
      <c r="AF37" s="113">
        <v>2.38</v>
      </c>
      <c r="AG37" s="123"/>
      <c r="AH37" s="114">
        <v>61626100305</v>
      </c>
      <c r="AI37" s="114"/>
      <c r="AJ37" s="115" t="s">
        <v>85</v>
      </c>
      <c r="AK37" s="113" t="s">
        <v>10</v>
      </c>
      <c r="AL37" s="113">
        <v>1.93</v>
      </c>
      <c r="AM37" s="113">
        <v>0.45</v>
      </c>
      <c r="AN37" s="113">
        <v>2.38</v>
      </c>
      <c r="AO37" s="123"/>
      <c r="AP37" s="114">
        <v>61626100305</v>
      </c>
      <c r="AQ37" s="114"/>
      <c r="AR37" s="115" t="s">
        <v>85</v>
      </c>
      <c r="AS37" s="113" t="s">
        <v>10</v>
      </c>
      <c r="AT37" s="113">
        <v>1.93</v>
      </c>
      <c r="AU37" s="113">
        <v>0.45</v>
      </c>
      <c r="AV37" s="113">
        <v>2.38</v>
      </c>
    </row>
    <row r="38" spans="1:48" x14ac:dyDescent="0.25">
      <c r="A38" s="1"/>
      <c r="B38" s="1"/>
      <c r="C38" s="1"/>
      <c r="F38">
        <f>SUM(F32:F37)</f>
        <v>10.43</v>
      </c>
      <c r="G38">
        <f>SUM(G32:G37)</f>
        <v>2.97</v>
      </c>
      <c r="H38">
        <f>SUM(H32:H37)</f>
        <v>13.399999999999999</v>
      </c>
      <c r="I38" s="102"/>
      <c r="J38" s="102"/>
      <c r="K38" s="102"/>
      <c r="N38">
        <f>SUM(N32:N37)</f>
        <v>10.91</v>
      </c>
      <c r="O38">
        <f>SUM(O32:O37)</f>
        <v>3.3800000000000003</v>
      </c>
      <c r="P38">
        <f>SUM(P32:P37)</f>
        <v>14.29</v>
      </c>
      <c r="Q38" s="102"/>
      <c r="R38" s="102"/>
      <c r="S38" s="102"/>
      <c r="V38">
        <f>SUM(V32:V37)</f>
        <v>10.91</v>
      </c>
      <c r="W38">
        <f>SUM(W32:W37)</f>
        <v>3.3800000000000003</v>
      </c>
      <c r="X38">
        <f>SUM(X32:X37)</f>
        <v>14.29</v>
      </c>
      <c r="Y38" s="115"/>
      <c r="Z38" s="115"/>
      <c r="AA38" s="115"/>
      <c r="AD38" s="113">
        <f>SUM(AD32:AD37)</f>
        <v>9.9</v>
      </c>
      <c r="AE38" s="113">
        <f>SUM(AE32:AE37)</f>
        <v>3.2100000000000004</v>
      </c>
      <c r="AF38" s="113">
        <f>SUM(AF32:AF37)</f>
        <v>13.11</v>
      </c>
      <c r="AG38" s="115"/>
      <c r="AH38" s="115"/>
      <c r="AI38" s="115"/>
      <c r="AL38" s="113">
        <f>SUM(AL32:AL37)</f>
        <v>9.9</v>
      </c>
      <c r="AM38" s="113">
        <f>SUM(AM32:AM37)</f>
        <v>3.2100000000000004</v>
      </c>
      <c r="AN38" s="113">
        <f>SUM(AN32:AN37)</f>
        <v>13.11</v>
      </c>
      <c r="AO38" s="115"/>
      <c r="AP38" s="115"/>
      <c r="AQ38" s="115"/>
      <c r="AT38" s="113">
        <f>SUM(AT32:AT37)</f>
        <v>9.9</v>
      </c>
      <c r="AU38" s="113">
        <f>SUM(AU32:AU37)</f>
        <v>3.2100000000000004</v>
      </c>
      <c r="AV38" s="113">
        <f>SUM(AV32:AV37)</f>
        <v>13.11</v>
      </c>
    </row>
    <row r="39" spans="1:48" x14ac:dyDescent="0.25">
      <c r="A39" s="53" t="s">
        <v>0</v>
      </c>
      <c r="B39" s="53" t="s">
        <v>572</v>
      </c>
      <c r="C39" s="53" t="s">
        <v>63</v>
      </c>
      <c r="D39" s="53" t="s">
        <v>1</v>
      </c>
      <c r="E39" s="53" t="s">
        <v>15</v>
      </c>
      <c r="F39" s="53" t="s">
        <v>2</v>
      </c>
      <c r="G39" s="53" t="s">
        <v>3</v>
      </c>
      <c r="H39" s="53" t="s">
        <v>4</v>
      </c>
      <c r="I39" s="53" t="s">
        <v>0</v>
      </c>
      <c r="J39" s="53" t="s">
        <v>572</v>
      </c>
      <c r="K39" s="53" t="s">
        <v>63</v>
      </c>
      <c r="L39" s="53" t="s">
        <v>1</v>
      </c>
      <c r="M39" s="53" t="s">
        <v>15</v>
      </c>
      <c r="N39" s="53" t="s">
        <v>2</v>
      </c>
      <c r="O39" s="53" t="s">
        <v>3</v>
      </c>
      <c r="P39" s="53" t="s">
        <v>4</v>
      </c>
      <c r="Q39" s="53" t="s">
        <v>0</v>
      </c>
      <c r="R39" s="53" t="s">
        <v>572</v>
      </c>
      <c r="S39" s="53" t="s">
        <v>63</v>
      </c>
      <c r="T39" s="53" t="s">
        <v>1</v>
      </c>
      <c r="U39" s="53" t="s">
        <v>15</v>
      </c>
      <c r="V39" s="53" t="s">
        <v>2</v>
      </c>
      <c r="W39" s="53" t="s">
        <v>3</v>
      </c>
      <c r="X39" s="53" t="s">
        <v>4</v>
      </c>
      <c r="Y39" s="113" t="s">
        <v>0</v>
      </c>
      <c r="Z39" s="113" t="s">
        <v>572</v>
      </c>
      <c r="AA39" s="113" t="s">
        <v>63</v>
      </c>
      <c r="AB39" s="113" t="s">
        <v>1</v>
      </c>
      <c r="AC39" s="113" t="s">
        <v>15</v>
      </c>
      <c r="AD39" s="113" t="s">
        <v>2</v>
      </c>
      <c r="AE39" s="113" t="s">
        <v>3</v>
      </c>
      <c r="AF39" s="113" t="s">
        <v>4</v>
      </c>
      <c r="AG39" s="113" t="s">
        <v>0</v>
      </c>
      <c r="AH39" s="113" t="s">
        <v>572</v>
      </c>
      <c r="AI39" s="113" t="s">
        <v>63</v>
      </c>
      <c r="AJ39" s="113" t="s">
        <v>1</v>
      </c>
      <c r="AK39" s="113" t="s">
        <v>15</v>
      </c>
      <c r="AL39" s="113" t="s">
        <v>2</v>
      </c>
      <c r="AM39" s="113" t="s">
        <v>3</v>
      </c>
      <c r="AN39" s="113" t="s">
        <v>4</v>
      </c>
      <c r="AO39" s="113" t="s">
        <v>0</v>
      </c>
      <c r="AP39" s="113" t="s">
        <v>572</v>
      </c>
      <c r="AQ39" s="113" t="s">
        <v>63</v>
      </c>
      <c r="AR39" s="113" t="s">
        <v>1</v>
      </c>
      <c r="AS39" s="113" t="s">
        <v>15</v>
      </c>
      <c r="AT39" s="113" t="s">
        <v>2</v>
      </c>
      <c r="AU39" s="113" t="s">
        <v>3</v>
      </c>
      <c r="AV39" s="113" t="s">
        <v>4</v>
      </c>
    </row>
    <row r="40" spans="1:48" ht="30" x14ac:dyDescent="0.25">
      <c r="A40" s="120" t="s">
        <v>86</v>
      </c>
      <c r="B40" s="22" t="s">
        <v>283</v>
      </c>
      <c r="C40" s="6">
        <v>6</v>
      </c>
      <c r="D40" s="1" t="s">
        <v>282</v>
      </c>
      <c r="E40" t="s">
        <v>10</v>
      </c>
      <c r="F40">
        <v>3.34</v>
      </c>
      <c r="G40">
        <v>1.45</v>
      </c>
      <c r="H40">
        <v>4.79</v>
      </c>
      <c r="I40" s="120" t="s">
        <v>86</v>
      </c>
      <c r="J40" s="100" t="s">
        <v>283</v>
      </c>
      <c r="K40" s="100">
        <v>6</v>
      </c>
      <c r="L40" s="102" t="s">
        <v>282</v>
      </c>
      <c r="M40" t="s">
        <v>10</v>
      </c>
      <c r="N40">
        <v>3.34</v>
      </c>
      <c r="O40">
        <v>1.45</v>
      </c>
      <c r="P40">
        <v>4.79</v>
      </c>
      <c r="Q40" s="120" t="s">
        <v>86</v>
      </c>
      <c r="R40" s="100" t="s">
        <v>283</v>
      </c>
      <c r="S40" s="100">
        <v>6</v>
      </c>
      <c r="T40" s="102" t="s">
        <v>282</v>
      </c>
      <c r="U40" t="s">
        <v>10</v>
      </c>
      <c r="V40">
        <v>3.34</v>
      </c>
      <c r="W40">
        <v>1.45</v>
      </c>
      <c r="X40">
        <v>4.79</v>
      </c>
      <c r="Y40" s="122" t="s">
        <v>86</v>
      </c>
      <c r="Z40" s="112" t="s">
        <v>283</v>
      </c>
      <c r="AA40" s="112">
        <v>6</v>
      </c>
      <c r="AB40" s="115" t="s">
        <v>282</v>
      </c>
      <c r="AC40" s="113" t="s">
        <v>10</v>
      </c>
      <c r="AD40" s="113">
        <v>3.34</v>
      </c>
      <c r="AE40" s="113">
        <v>1.45</v>
      </c>
      <c r="AF40" s="113">
        <v>4.79</v>
      </c>
      <c r="AG40" s="122" t="s">
        <v>86</v>
      </c>
      <c r="AH40" s="112" t="s">
        <v>283</v>
      </c>
      <c r="AI40" s="112">
        <v>6</v>
      </c>
      <c r="AJ40" s="115" t="s">
        <v>282</v>
      </c>
      <c r="AK40" s="113" t="s">
        <v>10</v>
      </c>
      <c r="AL40" s="113">
        <v>3.34</v>
      </c>
      <c r="AM40" s="113">
        <v>1.45</v>
      </c>
      <c r="AN40" s="113">
        <v>4.79</v>
      </c>
      <c r="AO40" s="122" t="s">
        <v>86</v>
      </c>
      <c r="AP40" s="112" t="s">
        <v>283</v>
      </c>
      <c r="AQ40" s="112">
        <v>6</v>
      </c>
      <c r="AR40" s="115" t="s">
        <v>282</v>
      </c>
      <c r="AS40" s="113" t="s">
        <v>10</v>
      </c>
      <c r="AT40" s="113">
        <v>3.34</v>
      </c>
      <c r="AU40" s="113">
        <v>1.45</v>
      </c>
      <c r="AV40" s="113">
        <v>4.79</v>
      </c>
    </row>
    <row r="41" spans="1:48" x14ac:dyDescent="0.25">
      <c r="A41" s="120"/>
      <c r="B41" s="22" t="s">
        <v>283</v>
      </c>
      <c r="C41" s="22"/>
      <c r="D41" s="1" t="s">
        <v>281</v>
      </c>
      <c r="E41" t="s">
        <v>10</v>
      </c>
      <c r="F41">
        <v>0.08</v>
      </c>
      <c r="G41">
        <v>0.12</v>
      </c>
      <c r="H41">
        <v>0.2</v>
      </c>
      <c r="I41" s="120"/>
      <c r="J41" s="100" t="s">
        <v>283</v>
      </c>
      <c r="K41" s="100"/>
      <c r="L41" s="102" t="s">
        <v>281</v>
      </c>
      <c r="M41" t="s">
        <v>10</v>
      </c>
      <c r="N41">
        <v>0.08</v>
      </c>
      <c r="O41">
        <v>0.12</v>
      </c>
      <c r="P41">
        <v>0.2</v>
      </c>
      <c r="Q41" s="120"/>
      <c r="R41" s="100" t="s">
        <v>283</v>
      </c>
      <c r="S41" s="100"/>
      <c r="T41" s="102" t="s">
        <v>281</v>
      </c>
      <c r="U41" t="s">
        <v>10</v>
      </c>
      <c r="V41">
        <v>0.08</v>
      </c>
      <c r="W41">
        <v>0.12</v>
      </c>
      <c r="X41">
        <v>0.2</v>
      </c>
      <c r="Y41" s="122"/>
      <c r="Z41" s="112" t="s">
        <v>283</v>
      </c>
      <c r="AA41" s="112"/>
      <c r="AB41" s="115" t="s">
        <v>281</v>
      </c>
      <c r="AC41" s="113" t="s">
        <v>10</v>
      </c>
      <c r="AD41" s="113">
        <v>0.08</v>
      </c>
      <c r="AE41" s="113">
        <v>0.12</v>
      </c>
      <c r="AF41" s="113">
        <v>0.2</v>
      </c>
      <c r="AG41" s="122"/>
      <c r="AH41" s="112" t="s">
        <v>283</v>
      </c>
      <c r="AI41" s="112"/>
      <c r="AJ41" s="115" t="s">
        <v>281</v>
      </c>
      <c r="AK41" s="113" t="s">
        <v>10</v>
      </c>
      <c r="AL41" s="113">
        <v>0.08</v>
      </c>
      <c r="AM41" s="113">
        <v>0.12</v>
      </c>
      <c r="AN41" s="113">
        <v>0.2</v>
      </c>
      <c r="AO41" s="122"/>
      <c r="AP41" s="112" t="s">
        <v>283</v>
      </c>
      <c r="AQ41" s="112"/>
      <c r="AR41" s="115" t="s">
        <v>281</v>
      </c>
      <c r="AS41" s="113" t="s">
        <v>10</v>
      </c>
      <c r="AT41" s="113">
        <v>0.08</v>
      </c>
      <c r="AU41" s="113">
        <v>0.12</v>
      </c>
      <c r="AV41" s="113">
        <v>0.2</v>
      </c>
    </row>
    <row r="42" spans="1:48" ht="30" x14ac:dyDescent="0.25">
      <c r="A42" s="121"/>
      <c r="B42" s="101">
        <v>72216100600</v>
      </c>
      <c r="C42" s="101"/>
      <c r="D42" s="102" t="s">
        <v>1172</v>
      </c>
      <c r="E42" t="s">
        <v>10</v>
      </c>
      <c r="F42">
        <v>2.09</v>
      </c>
      <c r="G42">
        <v>0.21</v>
      </c>
      <c r="H42">
        <f>SUM(F42:G42)</f>
        <v>2.2999999999999998</v>
      </c>
      <c r="I42" s="121"/>
      <c r="J42" s="101">
        <v>72216101715</v>
      </c>
      <c r="K42" s="101"/>
      <c r="L42" s="102" t="s">
        <v>1174</v>
      </c>
      <c r="M42" t="s">
        <v>10</v>
      </c>
      <c r="N42">
        <v>1.01</v>
      </c>
      <c r="O42">
        <v>0.17</v>
      </c>
      <c r="P42">
        <f>SUM(N42:O42)</f>
        <v>1.18</v>
      </c>
      <c r="Q42" s="121"/>
      <c r="R42" s="101">
        <v>72216101715</v>
      </c>
      <c r="S42" s="101"/>
      <c r="T42" s="102" t="s">
        <v>1174</v>
      </c>
      <c r="U42" t="s">
        <v>10</v>
      </c>
      <c r="V42">
        <v>1.01</v>
      </c>
      <c r="W42">
        <v>0.17</v>
      </c>
      <c r="X42">
        <f>SUM(V42:W42)</f>
        <v>1.18</v>
      </c>
      <c r="Y42" s="123"/>
      <c r="Z42" s="114">
        <v>61626100105</v>
      </c>
      <c r="AA42" s="114"/>
      <c r="AB42" s="113" t="s">
        <v>79</v>
      </c>
      <c r="AC42" s="113" t="s">
        <v>10</v>
      </c>
      <c r="AD42" s="113">
        <v>1.56</v>
      </c>
      <c r="AE42" s="113">
        <v>0.45</v>
      </c>
      <c r="AF42" s="113">
        <v>2.0099999999999998</v>
      </c>
      <c r="AG42" s="123"/>
      <c r="AH42" s="114">
        <v>61626100105</v>
      </c>
      <c r="AI42" s="114"/>
      <c r="AJ42" s="113" t="s">
        <v>79</v>
      </c>
      <c r="AK42" s="113" t="s">
        <v>10</v>
      </c>
      <c r="AL42" s="113">
        <v>1.56</v>
      </c>
      <c r="AM42" s="113">
        <v>0.45</v>
      </c>
      <c r="AN42" s="113">
        <v>2.0099999999999998</v>
      </c>
      <c r="AO42" s="123"/>
      <c r="AP42" s="114">
        <v>61626100105</v>
      </c>
      <c r="AQ42" s="114"/>
      <c r="AR42" s="113" t="s">
        <v>79</v>
      </c>
      <c r="AS42" s="113" t="s">
        <v>10</v>
      </c>
      <c r="AT42" s="113">
        <v>1.56</v>
      </c>
      <c r="AU42" s="113">
        <v>0.45</v>
      </c>
      <c r="AV42" s="113">
        <v>2.0099999999999998</v>
      </c>
    </row>
    <row r="43" spans="1:48" x14ac:dyDescent="0.25">
      <c r="A43" s="121"/>
      <c r="B43" s="23">
        <v>72216101946</v>
      </c>
      <c r="C43" s="7"/>
      <c r="D43" t="s">
        <v>80</v>
      </c>
      <c r="E43" t="s">
        <v>10</v>
      </c>
      <c r="F43">
        <v>3.99</v>
      </c>
      <c r="G43">
        <v>0.46</v>
      </c>
      <c r="H43">
        <v>4.45</v>
      </c>
      <c r="I43" s="121"/>
      <c r="J43" s="101">
        <v>72216101946</v>
      </c>
      <c r="K43" s="101"/>
      <c r="L43" t="s">
        <v>80</v>
      </c>
      <c r="M43" t="s">
        <v>10</v>
      </c>
      <c r="N43">
        <v>3.99</v>
      </c>
      <c r="O43">
        <v>0.46</v>
      </c>
      <c r="P43">
        <v>4.45</v>
      </c>
      <c r="Q43" s="121"/>
      <c r="R43" s="101">
        <v>72216101946</v>
      </c>
      <c r="S43" s="101"/>
      <c r="T43" t="s">
        <v>80</v>
      </c>
      <c r="U43" t="s">
        <v>10</v>
      </c>
      <c r="V43">
        <v>3.99</v>
      </c>
      <c r="W43">
        <v>0.46</v>
      </c>
      <c r="X43">
        <v>4.45</v>
      </c>
      <c r="Y43" s="123"/>
      <c r="Z43" s="114">
        <v>72216101946</v>
      </c>
      <c r="AA43" s="114"/>
      <c r="AB43" s="113" t="s">
        <v>80</v>
      </c>
      <c r="AC43" s="113" t="s">
        <v>10</v>
      </c>
      <c r="AD43" s="113">
        <v>3.99</v>
      </c>
      <c r="AE43" s="113">
        <v>0.46</v>
      </c>
      <c r="AF43" s="113">
        <v>4.45</v>
      </c>
      <c r="AG43" s="123"/>
      <c r="AH43" s="114">
        <v>72216101946</v>
      </c>
      <c r="AI43" s="114"/>
      <c r="AJ43" s="113" t="s">
        <v>80</v>
      </c>
      <c r="AK43" s="113" t="s">
        <v>10</v>
      </c>
      <c r="AL43" s="113">
        <v>3.99</v>
      </c>
      <c r="AM43" s="113">
        <v>0.46</v>
      </c>
      <c r="AN43" s="113">
        <v>4.45</v>
      </c>
      <c r="AO43" s="123"/>
      <c r="AP43" s="114">
        <v>72216101946</v>
      </c>
      <c r="AQ43" s="114"/>
      <c r="AR43" s="113" t="s">
        <v>80</v>
      </c>
      <c r="AS43" s="113" t="s">
        <v>10</v>
      </c>
      <c r="AT43" s="113">
        <v>3.99</v>
      </c>
      <c r="AU43" s="113">
        <v>0.46</v>
      </c>
      <c r="AV43" s="113">
        <v>4.45</v>
      </c>
    </row>
    <row r="44" spans="1:48" x14ac:dyDescent="0.25">
      <c r="A44" s="121"/>
      <c r="B44" s="23">
        <v>61626100305</v>
      </c>
      <c r="C44" s="7"/>
      <c r="D44" s="1" t="s">
        <v>85</v>
      </c>
      <c r="E44" t="s">
        <v>10</v>
      </c>
      <c r="F44">
        <v>1.93</v>
      </c>
      <c r="G44">
        <v>0.45</v>
      </c>
      <c r="H44">
        <v>2.38</v>
      </c>
      <c r="I44" s="121"/>
      <c r="J44" s="101">
        <v>61626100305</v>
      </c>
      <c r="K44" s="101"/>
      <c r="L44" s="102" t="s">
        <v>85</v>
      </c>
      <c r="M44" t="s">
        <v>10</v>
      </c>
      <c r="N44">
        <v>1.93</v>
      </c>
      <c r="O44">
        <v>0.45</v>
      </c>
      <c r="P44">
        <v>2.38</v>
      </c>
      <c r="Q44" s="121"/>
      <c r="R44" s="101">
        <v>61626100305</v>
      </c>
      <c r="S44" s="101"/>
      <c r="T44" s="102" t="s">
        <v>85</v>
      </c>
      <c r="U44" t="s">
        <v>10</v>
      </c>
      <c r="V44">
        <v>1.93</v>
      </c>
      <c r="W44">
        <v>0.45</v>
      </c>
      <c r="X44">
        <v>2.38</v>
      </c>
      <c r="Y44" s="123"/>
      <c r="Z44" s="114">
        <v>61626100305</v>
      </c>
      <c r="AA44" s="114"/>
      <c r="AB44" s="115" t="s">
        <v>85</v>
      </c>
      <c r="AC44" s="113" t="s">
        <v>10</v>
      </c>
      <c r="AD44" s="113">
        <v>1.93</v>
      </c>
      <c r="AE44" s="113">
        <v>0.45</v>
      </c>
      <c r="AF44" s="113">
        <v>2.38</v>
      </c>
      <c r="AG44" s="123"/>
      <c r="AH44" s="114">
        <v>61626100305</v>
      </c>
      <c r="AI44" s="114"/>
      <c r="AJ44" s="115" t="s">
        <v>85</v>
      </c>
      <c r="AK44" s="113" t="s">
        <v>10</v>
      </c>
      <c r="AL44" s="113">
        <v>1.93</v>
      </c>
      <c r="AM44" s="113">
        <v>0.45</v>
      </c>
      <c r="AN44" s="113">
        <v>2.38</v>
      </c>
      <c r="AO44" s="123"/>
      <c r="AP44" s="114">
        <v>61626100305</v>
      </c>
      <c r="AQ44" s="114"/>
      <c r="AR44" s="115" t="s">
        <v>85</v>
      </c>
      <c r="AS44" s="113" t="s">
        <v>10</v>
      </c>
      <c r="AT44" s="113">
        <v>1.93</v>
      </c>
      <c r="AU44" s="113">
        <v>0.45</v>
      </c>
      <c r="AV44" s="113">
        <v>2.38</v>
      </c>
    </row>
    <row r="45" spans="1:48" x14ac:dyDescent="0.25">
      <c r="A45" s="1"/>
      <c r="B45" s="1"/>
      <c r="C45" s="1"/>
      <c r="F45">
        <f>SUM(F40:F44)</f>
        <v>11.43</v>
      </c>
      <c r="G45">
        <f>SUM(G40:G44)</f>
        <v>2.69</v>
      </c>
      <c r="H45">
        <f>SUM(H40:H44)</f>
        <v>14.120000000000001</v>
      </c>
      <c r="I45" s="102"/>
      <c r="J45" s="102"/>
      <c r="K45" s="102"/>
      <c r="N45">
        <f>SUM(N40:N44)</f>
        <v>10.35</v>
      </c>
      <c r="O45">
        <f>SUM(O40:O44)</f>
        <v>2.65</v>
      </c>
      <c r="P45">
        <f>SUM(P40:P44)</f>
        <v>13</v>
      </c>
      <c r="Q45" s="102"/>
      <c r="R45" s="102"/>
      <c r="S45" s="102"/>
      <c r="V45">
        <f>SUM(V40:V44)</f>
        <v>10.35</v>
      </c>
      <c r="W45">
        <f>SUM(W40:W44)</f>
        <v>2.65</v>
      </c>
      <c r="X45">
        <f>SUM(X40:X44)</f>
        <v>13</v>
      </c>
      <c r="Y45" s="115"/>
      <c r="Z45" s="115"/>
      <c r="AA45" s="115"/>
      <c r="AD45" s="113">
        <f>SUM(AD40:AD44)</f>
        <v>10.9</v>
      </c>
      <c r="AE45" s="113">
        <f>SUM(AE40:AE44)</f>
        <v>2.93</v>
      </c>
      <c r="AF45" s="113">
        <f>SUM(AF40:AF44)</f>
        <v>13.829999999999998</v>
      </c>
      <c r="AG45" s="115"/>
      <c r="AH45" s="115"/>
      <c r="AI45" s="115"/>
      <c r="AL45" s="113">
        <f>SUM(AL40:AL44)</f>
        <v>10.9</v>
      </c>
      <c r="AM45" s="113">
        <f>SUM(AM40:AM44)</f>
        <v>2.93</v>
      </c>
      <c r="AN45" s="113">
        <f>SUM(AN40:AN44)</f>
        <v>13.829999999999998</v>
      </c>
      <c r="AO45" s="115"/>
      <c r="AP45" s="115"/>
      <c r="AQ45" s="115"/>
      <c r="AT45" s="113">
        <f>SUM(AT40:AT44)</f>
        <v>10.9</v>
      </c>
      <c r="AU45" s="113">
        <f>SUM(AU40:AU44)</f>
        <v>2.93</v>
      </c>
      <c r="AV45" s="113">
        <f>SUM(AV40:AV44)</f>
        <v>13.829999999999998</v>
      </c>
    </row>
    <row r="46" spans="1:48" x14ac:dyDescent="0.25">
      <c r="A46" s="53" t="s">
        <v>0</v>
      </c>
      <c r="B46" s="53" t="s">
        <v>572</v>
      </c>
      <c r="C46" s="53" t="s">
        <v>63</v>
      </c>
      <c r="D46" s="53" t="s">
        <v>1</v>
      </c>
      <c r="E46" s="53" t="s">
        <v>15</v>
      </c>
      <c r="F46" s="53" t="s">
        <v>2</v>
      </c>
      <c r="G46" s="53" t="s">
        <v>3</v>
      </c>
      <c r="H46" s="53" t="s">
        <v>4</v>
      </c>
      <c r="I46" s="53" t="s">
        <v>0</v>
      </c>
      <c r="J46" s="53" t="s">
        <v>572</v>
      </c>
      <c r="K46" s="53" t="s">
        <v>63</v>
      </c>
      <c r="L46" s="53" t="s">
        <v>1</v>
      </c>
      <c r="M46" s="53" t="s">
        <v>15</v>
      </c>
      <c r="N46" s="53" t="s">
        <v>2</v>
      </c>
      <c r="O46" s="53" t="s">
        <v>3</v>
      </c>
      <c r="P46" s="53" t="s">
        <v>4</v>
      </c>
      <c r="Q46" s="53" t="s">
        <v>0</v>
      </c>
      <c r="R46" s="53" t="s">
        <v>572</v>
      </c>
      <c r="S46" s="53" t="s">
        <v>63</v>
      </c>
      <c r="T46" s="53" t="s">
        <v>1</v>
      </c>
      <c r="U46" s="53" t="s">
        <v>15</v>
      </c>
      <c r="V46" s="53" t="s">
        <v>2</v>
      </c>
      <c r="W46" s="53" t="s">
        <v>3</v>
      </c>
      <c r="X46" s="53" t="s">
        <v>4</v>
      </c>
      <c r="Y46" s="113" t="s">
        <v>0</v>
      </c>
      <c r="Z46" s="113" t="s">
        <v>572</v>
      </c>
      <c r="AA46" s="113" t="s">
        <v>63</v>
      </c>
      <c r="AB46" s="113" t="s">
        <v>1</v>
      </c>
      <c r="AC46" s="113" t="s">
        <v>15</v>
      </c>
      <c r="AD46" s="113" t="s">
        <v>2</v>
      </c>
      <c r="AE46" s="113" t="s">
        <v>3</v>
      </c>
      <c r="AF46" s="113" t="s">
        <v>4</v>
      </c>
      <c r="AG46" s="113" t="s">
        <v>0</v>
      </c>
      <c r="AH46" s="113" t="s">
        <v>572</v>
      </c>
      <c r="AI46" s="113" t="s">
        <v>63</v>
      </c>
      <c r="AJ46" s="113" t="s">
        <v>1</v>
      </c>
      <c r="AK46" s="113" t="s">
        <v>15</v>
      </c>
      <c r="AL46" s="113" t="s">
        <v>2</v>
      </c>
      <c r="AM46" s="113" t="s">
        <v>3</v>
      </c>
      <c r="AN46" s="113" t="s">
        <v>4</v>
      </c>
      <c r="AO46" s="113" t="s">
        <v>0</v>
      </c>
      <c r="AP46" s="113" t="s">
        <v>572</v>
      </c>
      <c r="AQ46" s="113" t="s">
        <v>63</v>
      </c>
      <c r="AR46" s="113" t="s">
        <v>1</v>
      </c>
      <c r="AS46" s="113" t="s">
        <v>15</v>
      </c>
      <c r="AT46" s="113" t="s">
        <v>2</v>
      </c>
      <c r="AU46" s="113" t="s">
        <v>3</v>
      </c>
      <c r="AV46" s="113" t="s">
        <v>4</v>
      </c>
    </row>
    <row r="47" spans="1:48" ht="90" customHeight="1" x14ac:dyDescent="0.25">
      <c r="A47" s="120" t="s">
        <v>373</v>
      </c>
      <c r="B47" s="38" t="s">
        <v>280</v>
      </c>
      <c r="C47" s="38">
        <v>5</v>
      </c>
      <c r="D47" s="40" t="s">
        <v>84</v>
      </c>
      <c r="E47" t="s">
        <v>10</v>
      </c>
      <c r="F47">
        <v>2.3199999999999998</v>
      </c>
      <c r="G47">
        <v>1.75</v>
      </c>
      <c r="H47">
        <v>4.07</v>
      </c>
      <c r="I47" s="120" t="s">
        <v>373</v>
      </c>
      <c r="J47" s="100" t="s">
        <v>280</v>
      </c>
      <c r="K47" s="100">
        <v>5</v>
      </c>
      <c r="L47" s="102" t="s">
        <v>84</v>
      </c>
      <c r="M47" t="s">
        <v>10</v>
      </c>
      <c r="N47">
        <v>2.3199999999999998</v>
      </c>
      <c r="O47">
        <v>1.75</v>
      </c>
      <c r="P47">
        <v>4.07</v>
      </c>
      <c r="Q47" s="120" t="s">
        <v>373</v>
      </c>
      <c r="R47" s="100" t="s">
        <v>280</v>
      </c>
      <c r="S47" s="100">
        <v>5</v>
      </c>
      <c r="T47" s="102" t="s">
        <v>84</v>
      </c>
      <c r="U47" t="s">
        <v>10</v>
      </c>
      <c r="V47">
        <v>2.3199999999999998</v>
      </c>
      <c r="W47">
        <v>1.75</v>
      </c>
      <c r="X47">
        <v>4.07</v>
      </c>
      <c r="Y47" s="122" t="s">
        <v>373</v>
      </c>
      <c r="Z47" s="112" t="s">
        <v>280</v>
      </c>
      <c r="AA47" s="112">
        <v>5</v>
      </c>
      <c r="AB47" s="115" t="s">
        <v>84</v>
      </c>
      <c r="AC47" s="113" t="s">
        <v>10</v>
      </c>
      <c r="AD47" s="113">
        <v>2.3199999999999998</v>
      </c>
      <c r="AE47" s="113">
        <v>1.75</v>
      </c>
      <c r="AF47" s="113">
        <v>4.07</v>
      </c>
      <c r="AG47" s="122" t="s">
        <v>373</v>
      </c>
      <c r="AH47" s="112" t="s">
        <v>280</v>
      </c>
      <c r="AI47" s="112">
        <v>5</v>
      </c>
      <c r="AJ47" s="115" t="s">
        <v>84</v>
      </c>
      <c r="AK47" s="113" t="s">
        <v>10</v>
      </c>
      <c r="AL47" s="113">
        <v>2.3199999999999998</v>
      </c>
      <c r="AM47" s="113">
        <v>1.75</v>
      </c>
      <c r="AN47" s="113">
        <v>4.07</v>
      </c>
      <c r="AO47" s="122" t="s">
        <v>373</v>
      </c>
      <c r="AP47" s="112" t="s">
        <v>280</v>
      </c>
      <c r="AQ47" s="112">
        <v>5</v>
      </c>
      <c r="AR47" s="115" t="s">
        <v>84</v>
      </c>
      <c r="AS47" s="113" t="s">
        <v>10</v>
      </c>
      <c r="AT47" s="113">
        <v>2.3199999999999998</v>
      </c>
      <c r="AU47" s="113">
        <v>1.75</v>
      </c>
      <c r="AV47" s="113">
        <v>4.07</v>
      </c>
    </row>
    <row r="48" spans="1:48" x14ac:dyDescent="0.25">
      <c r="A48" s="120"/>
      <c r="B48" s="38">
        <v>72510100401</v>
      </c>
      <c r="C48" s="38"/>
      <c r="D48" s="40" t="s">
        <v>281</v>
      </c>
      <c r="E48" t="s">
        <v>10</v>
      </c>
      <c r="F48">
        <v>0.1</v>
      </c>
      <c r="G48">
        <v>0.1</v>
      </c>
      <c r="H48">
        <v>0.2</v>
      </c>
      <c r="I48" s="120"/>
      <c r="J48" s="100">
        <v>72510100401</v>
      </c>
      <c r="K48" s="100"/>
      <c r="L48" s="102" t="s">
        <v>281</v>
      </c>
      <c r="M48" t="s">
        <v>10</v>
      </c>
      <c r="N48">
        <v>0.1</v>
      </c>
      <c r="O48">
        <v>0.1</v>
      </c>
      <c r="P48">
        <v>0.2</v>
      </c>
      <c r="Q48" s="120"/>
      <c r="R48" s="100">
        <v>72510100401</v>
      </c>
      <c r="S48" s="100"/>
      <c r="T48" s="102" t="s">
        <v>281</v>
      </c>
      <c r="U48" t="s">
        <v>10</v>
      </c>
      <c r="V48">
        <v>0.1</v>
      </c>
      <c r="W48">
        <v>0.1</v>
      </c>
      <c r="X48">
        <v>0.2</v>
      </c>
      <c r="Y48" s="122"/>
      <c r="Z48" s="112">
        <v>72510100401</v>
      </c>
      <c r="AA48" s="112"/>
      <c r="AB48" s="115" t="s">
        <v>281</v>
      </c>
      <c r="AC48" s="113" t="s">
        <v>10</v>
      </c>
      <c r="AD48" s="113">
        <v>0.1</v>
      </c>
      <c r="AE48" s="113">
        <v>0.1</v>
      </c>
      <c r="AF48" s="113">
        <v>0.2</v>
      </c>
      <c r="AG48" s="122"/>
      <c r="AH48" s="112">
        <v>72510100401</v>
      </c>
      <c r="AI48" s="112"/>
      <c r="AJ48" s="115" t="s">
        <v>281</v>
      </c>
      <c r="AK48" s="113" t="s">
        <v>10</v>
      </c>
      <c r="AL48" s="113">
        <v>0.1</v>
      </c>
      <c r="AM48" s="113">
        <v>0.1</v>
      </c>
      <c r="AN48" s="113">
        <v>0.2</v>
      </c>
      <c r="AO48" s="122"/>
      <c r="AP48" s="112">
        <v>72510100401</v>
      </c>
      <c r="AQ48" s="112"/>
      <c r="AR48" s="115" t="s">
        <v>281</v>
      </c>
      <c r="AS48" s="113" t="s">
        <v>10</v>
      </c>
      <c r="AT48" s="113">
        <v>0.1</v>
      </c>
      <c r="AU48" s="113">
        <v>0.1</v>
      </c>
      <c r="AV48" s="113">
        <v>0.2</v>
      </c>
    </row>
    <row r="49" spans="1:48" x14ac:dyDescent="0.25">
      <c r="A49" s="121"/>
      <c r="B49" s="39">
        <v>61626100105</v>
      </c>
      <c r="C49" s="39"/>
      <c r="D49" t="s">
        <v>79</v>
      </c>
      <c r="E49" t="s">
        <v>10</v>
      </c>
      <c r="F49">
        <v>1.56</v>
      </c>
      <c r="G49">
        <v>0.45</v>
      </c>
      <c r="H49">
        <v>2.0099999999999998</v>
      </c>
      <c r="I49" s="121"/>
      <c r="J49" s="101">
        <v>61626100105</v>
      </c>
      <c r="K49" s="101"/>
      <c r="L49" t="s">
        <v>79</v>
      </c>
      <c r="M49" t="s">
        <v>10</v>
      </c>
      <c r="N49">
        <v>1.56</v>
      </c>
      <c r="O49">
        <v>0.45</v>
      </c>
      <c r="P49">
        <v>2.0099999999999998</v>
      </c>
      <c r="Q49" s="121"/>
      <c r="R49" s="101">
        <v>61626100105</v>
      </c>
      <c r="S49" s="101"/>
      <c r="T49" t="s">
        <v>79</v>
      </c>
      <c r="U49" t="s">
        <v>10</v>
      </c>
      <c r="V49">
        <v>1.56</v>
      </c>
      <c r="W49">
        <v>0.45</v>
      </c>
      <c r="X49">
        <v>2.0099999999999998</v>
      </c>
      <c r="Y49" s="123"/>
      <c r="Z49" s="114">
        <v>61626100105</v>
      </c>
      <c r="AA49" s="114"/>
      <c r="AB49" s="113" t="s">
        <v>79</v>
      </c>
      <c r="AC49" s="113" t="s">
        <v>10</v>
      </c>
      <c r="AD49" s="113">
        <v>1.56</v>
      </c>
      <c r="AE49" s="113">
        <v>0.45</v>
      </c>
      <c r="AF49" s="113">
        <v>2.0099999999999998</v>
      </c>
      <c r="AG49" s="123"/>
      <c r="AH49" s="114">
        <v>61626100105</v>
      </c>
      <c r="AI49" s="114"/>
      <c r="AJ49" s="113" t="s">
        <v>79</v>
      </c>
      <c r="AK49" s="113" t="s">
        <v>10</v>
      </c>
      <c r="AL49" s="113">
        <v>1.56</v>
      </c>
      <c r="AM49" s="113">
        <v>0.45</v>
      </c>
      <c r="AN49" s="113">
        <v>2.0099999999999998</v>
      </c>
      <c r="AO49" s="123"/>
      <c r="AP49" s="114">
        <v>61626100105</v>
      </c>
      <c r="AQ49" s="114"/>
      <c r="AR49" s="113" t="s">
        <v>79</v>
      </c>
      <c r="AS49" s="113" t="s">
        <v>10</v>
      </c>
      <c r="AT49" s="113">
        <v>1.56</v>
      </c>
      <c r="AU49" s="113">
        <v>0.45</v>
      </c>
      <c r="AV49" s="113">
        <v>2.0099999999999998</v>
      </c>
    </row>
    <row r="50" spans="1:48" ht="45" x14ac:dyDescent="0.25">
      <c r="A50" s="121"/>
      <c r="B50" s="39">
        <v>72116102210</v>
      </c>
      <c r="C50" s="39"/>
      <c r="D50" s="102" t="s">
        <v>1173</v>
      </c>
      <c r="E50" t="s">
        <v>10</v>
      </c>
      <c r="F50">
        <v>1.25</v>
      </c>
      <c r="G50">
        <v>0.7</v>
      </c>
      <c r="H50">
        <f>SUM(F50:G50)</f>
        <v>1.95</v>
      </c>
      <c r="I50" s="121"/>
      <c r="J50" s="101">
        <v>72116102220</v>
      </c>
      <c r="K50" s="101"/>
      <c r="L50" s="102" t="s">
        <v>1175</v>
      </c>
      <c r="M50" t="s">
        <v>10</v>
      </c>
      <c r="N50">
        <v>1.74</v>
      </c>
      <c r="O50">
        <v>0.72</v>
      </c>
      <c r="P50">
        <f>SUM(N50:O50)</f>
        <v>2.46</v>
      </c>
      <c r="Q50" s="121"/>
      <c r="R50" s="101">
        <v>72116102220</v>
      </c>
      <c r="S50" s="101"/>
      <c r="T50" s="102" t="s">
        <v>1175</v>
      </c>
      <c r="U50" t="s">
        <v>10</v>
      </c>
      <c r="V50">
        <v>1.74</v>
      </c>
      <c r="W50">
        <v>0.72</v>
      </c>
      <c r="X50">
        <f>SUM(V50:W50)</f>
        <v>2.46</v>
      </c>
      <c r="Y50" s="123"/>
      <c r="Z50" s="114">
        <v>72116200184</v>
      </c>
      <c r="AA50" s="114"/>
      <c r="AB50" s="113" t="s">
        <v>372</v>
      </c>
      <c r="AC50" s="113" t="s">
        <v>10</v>
      </c>
      <c r="AD50" s="113">
        <v>1.75</v>
      </c>
      <c r="AE50" s="113">
        <v>0.24</v>
      </c>
      <c r="AF50" s="113">
        <f>SUM(AD50:AE50)</f>
        <v>1.99</v>
      </c>
      <c r="AG50" s="123"/>
      <c r="AH50" s="114">
        <v>72116200184</v>
      </c>
      <c r="AI50" s="114"/>
      <c r="AJ50" s="113" t="s">
        <v>372</v>
      </c>
      <c r="AK50" s="113" t="s">
        <v>10</v>
      </c>
      <c r="AL50" s="113">
        <v>1.75</v>
      </c>
      <c r="AM50" s="113">
        <v>0.24</v>
      </c>
      <c r="AN50" s="113">
        <f>SUM(AL50:AM50)</f>
        <v>1.99</v>
      </c>
      <c r="AO50" s="123"/>
      <c r="AP50" s="114">
        <v>72116200184</v>
      </c>
      <c r="AQ50" s="114"/>
      <c r="AR50" s="113" t="s">
        <v>372</v>
      </c>
      <c r="AS50" s="113" t="s">
        <v>10</v>
      </c>
      <c r="AT50" s="113">
        <v>1.75</v>
      </c>
      <c r="AU50" s="113">
        <v>0.24</v>
      </c>
      <c r="AV50" s="113">
        <f>SUM(AT50:AU50)</f>
        <v>1.99</v>
      </c>
    </row>
    <row r="51" spans="1:48" x14ac:dyDescent="0.25">
      <c r="A51" s="121"/>
      <c r="B51" s="39" t="s">
        <v>264</v>
      </c>
      <c r="C51" s="39"/>
      <c r="D51" t="s">
        <v>14</v>
      </c>
      <c r="E51" t="s">
        <v>10</v>
      </c>
      <c r="F51">
        <v>0.03</v>
      </c>
      <c r="G51">
        <v>7.0000000000000007E-2</v>
      </c>
      <c r="H51">
        <v>0.1</v>
      </c>
      <c r="I51" s="121"/>
      <c r="J51" s="101" t="s">
        <v>264</v>
      </c>
      <c r="K51" s="101"/>
      <c r="L51" t="s">
        <v>14</v>
      </c>
      <c r="M51" t="s">
        <v>10</v>
      </c>
      <c r="N51">
        <v>0.03</v>
      </c>
      <c r="O51">
        <v>7.0000000000000007E-2</v>
      </c>
      <c r="P51">
        <v>0.1</v>
      </c>
      <c r="Q51" s="121"/>
      <c r="R51" s="101" t="s">
        <v>264</v>
      </c>
      <c r="S51" s="101"/>
      <c r="T51" t="s">
        <v>14</v>
      </c>
      <c r="U51" t="s">
        <v>10</v>
      </c>
      <c r="V51">
        <v>0.03</v>
      </c>
      <c r="W51">
        <v>7.0000000000000007E-2</v>
      </c>
      <c r="X51">
        <v>0.1</v>
      </c>
      <c r="Y51" s="123"/>
      <c r="Z51" s="114" t="s">
        <v>264</v>
      </c>
      <c r="AA51" s="114"/>
      <c r="AB51" s="113" t="s">
        <v>14</v>
      </c>
      <c r="AC51" s="113" t="s">
        <v>10</v>
      </c>
      <c r="AD51" s="113">
        <v>0.03</v>
      </c>
      <c r="AE51" s="113">
        <v>7.0000000000000007E-2</v>
      </c>
      <c r="AF51" s="113">
        <v>0.1</v>
      </c>
      <c r="AG51" s="123"/>
      <c r="AH51" s="114" t="s">
        <v>264</v>
      </c>
      <c r="AI51" s="114"/>
      <c r="AJ51" s="113" t="s">
        <v>14</v>
      </c>
      <c r="AK51" s="113" t="s">
        <v>10</v>
      </c>
      <c r="AL51" s="113">
        <v>0.03</v>
      </c>
      <c r="AM51" s="113">
        <v>7.0000000000000007E-2</v>
      </c>
      <c r="AN51" s="113">
        <v>0.1</v>
      </c>
      <c r="AO51" s="123"/>
      <c r="AP51" s="114" t="s">
        <v>264</v>
      </c>
      <c r="AQ51" s="114"/>
      <c r="AR51" s="113" t="s">
        <v>14</v>
      </c>
      <c r="AS51" s="113" t="s">
        <v>10</v>
      </c>
      <c r="AT51" s="113">
        <v>0.03</v>
      </c>
      <c r="AU51" s="113">
        <v>7.0000000000000007E-2</v>
      </c>
      <c r="AV51" s="113">
        <v>0.1</v>
      </c>
    </row>
    <row r="52" spans="1:48" x14ac:dyDescent="0.25">
      <c r="A52" s="48"/>
      <c r="B52" s="47">
        <v>92910300300</v>
      </c>
      <c r="C52" s="47"/>
      <c r="D52" t="s">
        <v>13</v>
      </c>
      <c r="E52" t="s">
        <v>10</v>
      </c>
      <c r="F52">
        <v>0.53</v>
      </c>
      <c r="G52">
        <v>0.44</v>
      </c>
      <c r="H52">
        <v>0.97</v>
      </c>
      <c r="I52" s="101"/>
      <c r="J52" s="100">
        <v>92910300300</v>
      </c>
      <c r="K52" s="100"/>
      <c r="L52" t="s">
        <v>13</v>
      </c>
      <c r="M52" t="s">
        <v>10</v>
      </c>
      <c r="N52">
        <v>0.53</v>
      </c>
      <c r="O52">
        <v>0.44</v>
      </c>
      <c r="P52">
        <v>0.97</v>
      </c>
      <c r="Q52" s="101"/>
      <c r="R52" s="100">
        <v>92910300300</v>
      </c>
      <c r="S52" s="100"/>
      <c r="T52" t="s">
        <v>13</v>
      </c>
      <c r="U52" t="s">
        <v>10</v>
      </c>
      <c r="V52">
        <v>0.53</v>
      </c>
      <c r="W52">
        <v>0.44</v>
      </c>
      <c r="X52">
        <v>0.97</v>
      </c>
      <c r="Y52" s="114"/>
      <c r="Z52" s="112">
        <v>92910300300</v>
      </c>
      <c r="AA52" s="112"/>
      <c r="AB52" s="113" t="s">
        <v>13</v>
      </c>
      <c r="AC52" s="113" t="s">
        <v>10</v>
      </c>
      <c r="AD52" s="113">
        <v>0.53</v>
      </c>
      <c r="AE52" s="113">
        <v>0.44</v>
      </c>
      <c r="AF52" s="113">
        <v>0.97</v>
      </c>
      <c r="AG52" s="114"/>
      <c r="AH52" s="112">
        <v>92910300300</v>
      </c>
      <c r="AI52" s="112"/>
      <c r="AJ52" s="113" t="s">
        <v>13</v>
      </c>
      <c r="AK52" s="113" t="s">
        <v>10</v>
      </c>
      <c r="AL52" s="113">
        <v>0.53</v>
      </c>
      <c r="AM52" s="113">
        <v>0.44</v>
      </c>
      <c r="AN52" s="113">
        <v>0.97</v>
      </c>
      <c r="AO52" s="114"/>
      <c r="AP52" s="112">
        <v>92910300300</v>
      </c>
      <c r="AQ52" s="112"/>
      <c r="AR52" s="113" t="s">
        <v>13</v>
      </c>
      <c r="AS52" s="113" t="s">
        <v>10</v>
      </c>
      <c r="AT52" s="113">
        <v>0.53</v>
      </c>
      <c r="AU52" s="113">
        <v>0.44</v>
      </c>
      <c r="AV52" s="113">
        <v>0.97</v>
      </c>
    </row>
    <row r="53" spans="1:48" x14ac:dyDescent="0.25">
      <c r="A53" s="40"/>
      <c r="B53" s="40"/>
      <c r="C53" s="40"/>
      <c r="F53">
        <f>SUM(F47:F52)</f>
        <v>5.7900000000000009</v>
      </c>
      <c r="G53">
        <f t="shared" ref="G53:H53" si="6">SUM(G47:G52)</f>
        <v>3.51</v>
      </c>
      <c r="H53">
        <f t="shared" si="6"/>
        <v>9.3000000000000007</v>
      </c>
      <c r="I53" s="102"/>
      <c r="J53" s="102"/>
      <c r="K53" s="102"/>
      <c r="N53">
        <f>SUM(N47:N52)</f>
        <v>6.28</v>
      </c>
      <c r="O53">
        <f t="shared" ref="O53:P53" si="7">SUM(O47:O52)</f>
        <v>3.5300000000000002</v>
      </c>
      <c r="P53">
        <f t="shared" si="7"/>
        <v>9.81</v>
      </c>
      <c r="Q53" s="102"/>
      <c r="R53" s="102"/>
      <c r="S53" s="102"/>
      <c r="V53">
        <f>SUM(V47:V52)</f>
        <v>6.28</v>
      </c>
      <c r="W53">
        <f t="shared" ref="W53:X53" si="8">SUM(W47:W52)</f>
        <v>3.5300000000000002</v>
      </c>
      <c r="X53">
        <f t="shared" si="8"/>
        <v>9.81</v>
      </c>
      <c r="Y53" s="115"/>
      <c r="Z53" s="115"/>
      <c r="AA53" s="115"/>
      <c r="AD53" s="113">
        <f>SUM(AD47:AD52)</f>
        <v>6.2900000000000009</v>
      </c>
      <c r="AE53" s="113">
        <f t="shared" ref="AE53:AF53" si="9">SUM(AE47:AE52)</f>
        <v>3.05</v>
      </c>
      <c r="AF53" s="113">
        <f t="shared" si="9"/>
        <v>9.34</v>
      </c>
      <c r="AG53" s="115"/>
      <c r="AH53" s="115"/>
      <c r="AI53" s="115"/>
      <c r="AL53" s="113">
        <f>SUM(AL47:AL52)</f>
        <v>6.2900000000000009</v>
      </c>
      <c r="AM53" s="113">
        <f t="shared" ref="AM53:AN53" si="10">SUM(AM47:AM52)</f>
        <v>3.05</v>
      </c>
      <c r="AN53" s="113">
        <f t="shared" si="10"/>
        <v>9.34</v>
      </c>
      <c r="AO53" s="115"/>
      <c r="AP53" s="115"/>
      <c r="AQ53" s="115"/>
      <c r="AT53" s="113">
        <f>SUM(AT47:AT52)</f>
        <v>6.2900000000000009</v>
      </c>
      <c r="AU53" s="113">
        <f t="shared" ref="AU53:AV53" si="11">SUM(AU47:AU52)</f>
        <v>3.05</v>
      </c>
      <c r="AV53" s="113">
        <f t="shared" si="11"/>
        <v>9.34</v>
      </c>
    </row>
    <row r="54" spans="1:48" x14ac:dyDescent="0.25">
      <c r="A54" s="53" t="s">
        <v>0</v>
      </c>
      <c r="B54" s="53" t="s">
        <v>572</v>
      </c>
      <c r="C54" s="53" t="s">
        <v>63</v>
      </c>
      <c r="D54" s="53" t="s">
        <v>1</v>
      </c>
      <c r="E54" s="53" t="s">
        <v>15</v>
      </c>
      <c r="F54" s="53" t="s">
        <v>2</v>
      </c>
      <c r="G54" s="53" t="s">
        <v>3</v>
      </c>
      <c r="H54" s="53" t="s">
        <v>4</v>
      </c>
      <c r="I54" s="53" t="s">
        <v>0</v>
      </c>
      <c r="J54" s="53" t="s">
        <v>572</v>
      </c>
      <c r="K54" s="53" t="s">
        <v>63</v>
      </c>
      <c r="L54" s="53" t="s">
        <v>1</v>
      </c>
      <c r="M54" s="53" t="s">
        <v>15</v>
      </c>
      <c r="N54" s="53" t="s">
        <v>2</v>
      </c>
      <c r="O54" s="53" t="s">
        <v>3</v>
      </c>
      <c r="P54" s="53" t="s">
        <v>4</v>
      </c>
      <c r="Q54" s="53" t="s">
        <v>0</v>
      </c>
      <c r="R54" s="53" t="s">
        <v>572</v>
      </c>
      <c r="S54" s="53" t="s">
        <v>63</v>
      </c>
      <c r="T54" s="53" t="s">
        <v>1</v>
      </c>
      <c r="U54" s="53" t="s">
        <v>15</v>
      </c>
      <c r="V54" s="53" t="s">
        <v>2</v>
      </c>
      <c r="W54" s="53" t="s">
        <v>3</v>
      </c>
      <c r="X54" s="53" t="s">
        <v>4</v>
      </c>
      <c r="Y54" s="113" t="s">
        <v>0</v>
      </c>
      <c r="Z54" s="113" t="s">
        <v>572</v>
      </c>
      <c r="AA54" s="113" t="s">
        <v>63</v>
      </c>
      <c r="AB54" s="113" t="s">
        <v>1</v>
      </c>
      <c r="AC54" s="113" t="s">
        <v>15</v>
      </c>
      <c r="AD54" s="113" t="s">
        <v>2</v>
      </c>
      <c r="AE54" s="113" t="s">
        <v>3</v>
      </c>
      <c r="AF54" s="113" t="s">
        <v>4</v>
      </c>
      <c r="AG54" s="113" t="s">
        <v>0</v>
      </c>
      <c r="AH54" s="113" t="s">
        <v>572</v>
      </c>
      <c r="AI54" s="113" t="s">
        <v>63</v>
      </c>
      <c r="AJ54" s="113" t="s">
        <v>1</v>
      </c>
      <c r="AK54" s="113" t="s">
        <v>15</v>
      </c>
      <c r="AL54" s="113" t="s">
        <v>2</v>
      </c>
      <c r="AM54" s="113" t="s">
        <v>3</v>
      </c>
      <c r="AN54" s="113" t="s">
        <v>4</v>
      </c>
      <c r="AO54" s="113" t="s">
        <v>0</v>
      </c>
      <c r="AP54" s="113" t="s">
        <v>572</v>
      </c>
      <c r="AQ54" s="113" t="s">
        <v>63</v>
      </c>
      <c r="AR54" s="113" t="s">
        <v>1</v>
      </c>
      <c r="AS54" s="113" t="s">
        <v>15</v>
      </c>
      <c r="AT54" s="113" t="s">
        <v>2</v>
      </c>
      <c r="AU54" s="113" t="s">
        <v>3</v>
      </c>
      <c r="AV54" s="113" t="s">
        <v>4</v>
      </c>
    </row>
    <row r="55" spans="1:48" ht="75" customHeight="1" x14ac:dyDescent="0.25">
      <c r="A55" s="120" t="s">
        <v>374</v>
      </c>
      <c r="B55" s="38" t="s">
        <v>283</v>
      </c>
      <c r="C55" s="38">
        <v>6</v>
      </c>
      <c r="D55" s="40" t="s">
        <v>282</v>
      </c>
      <c r="E55" t="s">
        <v>10</v>
      </c>
      <c r="F55">
        <v>3.34</v>
      </c>
      <c r="G55">
        <v>1.45</v>
      </c>
      <c r="H55">
        <v>4.79</v>
      </c>
      <c r="I55" s="120" t="s">
        <v>374</v>
      </c>
      <c r="J55" s="100" t="s">
        <v>283</v>
      </c>
      <c r="K55" s="100">
        <v>6</v>
      </c>
      <c r="L55" s="102" t="s">
        <v>282</v>
      </c>
      <c r="M55" t="s">
        <v>10</v>
      </c>
      <c r="N55">
        <v>3.34</v>
      </c>
      <c r="O55">
        <v>1.45</v>
      </c>
      <c r="P55">
        <v>4.79</v>
      </c>
      <c r="Q55" s="120" t="s">
        <v>374</v>
      </c>
      <c r="R55" s="100" t="s">
        <v>283</v>
      </c>
      <c r="S55" s="100">
        <v>6</v>
      </c>
      <c r="T55" s="102" t="s">
        <v>282</v>
      </c>
      <c r="U55" t="s">
        <v>10</v>
      </c>
      <c r="V55">
        <v>3.34</v>
      </c>
      <c r="W55">
        <v>1.45</v>
      </c>
      <c r="X55">
        <v>4.79</v>
      </c>
      <c r="Y55" s="122" t="s">
        <v>374</v>
      </c>
      <c r="Z55" s="112" t="s">
        <v>283</v>
      </c>
      <c r="AA55" s="112">
        <v>6</v>
      </c>
      <c r="AB55" s="115" t="s">
        <v>282</v>
      </c>
      <c r="AC55" s="113" t="s">
        <v>10</v>
      </c>
      <c r="AD55" s="113">
        <v>3.34</v>
      </c>
      <c r="AE55" s="113">
        <v>1.45</v>
      </c>
      <c r="AF55" s="113">
        <v>4.79</v>
      </c>
      <c r="AG55" s="122" t="s">
        <v>374</v>
      </c>
      <c r="AH55" s="112" t="s">
        <v>283</v>
      </c>
      <c r="AI55" s="112">
        <v>6</v>
      </c>
      <c r="AJ55" s="115" t="s">
        <v>282</v>
      </c>
      <c r="AK55" s="113" t="s">
        <v>10</v>
      </c>
      <c r="AL55" s="113">
        <v>3.34</v>
      </c>
      <c r="AM55" s="113">
        <v>1.45</v>
      </c>
      <c r="AN55" s="113">
        <v>4.79</v>
      </c>
      <c r="AO55" s="122" t="s">
        <v>374</v>
      </c>
      <c r="AP55" s="112" t="s">
        <v>283</v>
      </c>
      <c r="AQ55" s="112">
        <v>6</v>
      </c>
      <c r="AR55" s="115" t="s">
        <v>282</v>
      </c>
      <c r="AS55" s="113" t="s">
        <v>10</v>
      </c>
      <c r="AT55" s="113">
        <v>3.34</v>
      </c>
      <c r="AU55" s="113">
        <v>1.45</v>
      </c>
      <c r="AV55" s="113">
        <v>4.79</v>
      </c>
    </row>
    <row r="56" spans="1:48" x14ac:dyDescent="0.25">
      <c r="A56" s="120"/>
      <c r="B56" s="38" t="s">
        <v>283</v>
      </c>
      <c r="C56" s="38"/>
      <c r="D56" s="40" t="s">
        <v>281</v>
      </c>
      <c r="E56" t="s">
        <v>10</v>
      </c>
      <c r="F56">
        <v>0.08</v>
      </c>
      <c r="G56">
        <v>0.12</v>
      </c>
      <c r="H56">
        <v>0.2</v>
      </c>
      <c r="I56" s="120"/>
      <c r="J56" s="100" t="s">
        <v>283</v>
      </c>
      <c r="K56" s="100"/>
      <c r="L56" s="102" t="s">
        <v>281</v>
      </c>
      <c r="M56" t="s">
        <v>10</v>
      </c>
      <c r="N56">
        <v>0.08</v>
      </c>
      <c r="O56">
        <v>0.12</v>
      </c>
      <c r="P56">
        <v>0.2</v>
      </c>
      <c r="Q56" s="120"/>
      <c r="R56" s="100" t="s">
        <v>283</v>
      </c>
      <c r="S56" s="100"/>
      <c r="T56" s="102" t="s">
        <v>281</v>
      </c>
      <c r="U56" t="s">
        <v>10</v>
      </c>
      <c r="V56">
        <v>0.08</v>
      </c>
      <c r="W56">
        <v>0.12</v>
      </c>
      <c r="X56">
        <v>0.2</v>
      </c>
      <c r="Y56" s="122"/>
      <c r="Z56" s="112" t="s">
        <v>283</v>
      </c>
      <c r="AA56" s="112"/>
      <c r="AB56" s="115" t="s">
        <v>281</v>
      </c>
      <c r="AC56" s="113" t="s">
        <v>10</v>
      </c>
      <c r="AD56" s="113">
        <v>0.08</v>
      </c>
      <c r="AE56" s="113">
        <v>0.12</v>
      </c>
      <c r="AF56" s="113">
        <v>0.2</v>
      </c>
      <c r="AG56" s="122"/>
      <c r="AH56" s="112" t="s">
        <v>283</v>
      </c>
      <c r="AI56" s="112"/>
      <c r="AJ56" s="115" t="s">
        <v>281</v>
      </c>
      <c r="AK56" s="113" t="s">
        <v>10</v>
      </c>
      <c r="AL56" s="113">
        <v>0.08</v>
      </c>
      <c r="AM56" s="113">
        <v>0.12</v>
      </c>
      <c r="AN56" s="113">
        <v>0.2</v>
      </c>
      <c r="AO56" s="122"/>
      <c r="AP56" s="112" t="s">
        <v>283</v>
      </c>
      <c r="AQ56" s="112"/>
      <c r="AR56" s="115" t="s">
        <v>281</v>
      </c>
      <c r="AS56" s="113" t="s">
        <v>10</v>
      </c>
      <c r="AT56" s="113">
        <v>0.08</v>
      </c>
      <c r="AU56" s="113">
        <v>0.12</v>
      </c>
      <c r="AV56" s="113">
        <v>0.2</v>
      </c>
    </row>
    <row r="57" spans="1:48" x14ac:dyDescent="0.25">
      <c r="A57" s="121"/>
      <c r="B57" s="39">
        <v>61626100105</v>
      </c>
      <c r="C57" s="39"/>
      <c r="D57" t="s">
        <v>79</v>
      </c>
      <c r="E57" t="s">
        <v>10</v>
      </c>
      <c r="F57">
        <v>1.56</v>
      </c>
      <c r="G57">
        <v>0.45</v>
      </c>
      <c r="H57">
        <v>2.0099999999999998</v>
      </c>
      <c r="I57" s="121"/>
      <c r="J57" s="101">
        <v>61626100105</v>
      </c>
      <c r="K57" s="101"/>
      <c r="L57" t="s">
        <v>79</v>
      </c>
      <c r="M57" t="s">
        <v>10</v>
      </c>
      <c r="N57">
        <v>1.56</v>
      </c>
      <c r="O57">
        <v>0.45</v>
      </c>
      <c r="P57">
        <v>2.0099999999999998</v>
      </c>
      <c r="Q57" s="121"/>
      <c r="R57" s="101">
        <v>61626100105</v>
      </c>
      <c r="S57" s="101"/>
      <c r="T57" t="s">
        <v>79</v>
      </c>
      <c r="U57" t="s">
        <v>10</v>
      </c>
      <c r="V57">
        <v>1.56</v>
      </c>
      <c r="W57">
        <v>0.45</v>
      </c>
      <c r="X57">
        <v>2.0099999999999998</v>
      </c>
      <c r="Y57" s="123"/>
      <c r="Z57" s="114">
        <v>61626100105</v>
      </c>
      <c r="AA57" s="114"/>
      <c r="AB57" s="113" t="s">
        <v>79</v>
      </c>
      <c r="AC57" s="113" t="s">
        <v>10</v>
      </c>
      <c r="AD57" s="113">
        <v>1.56</v>
      </c>
      <c r="AE57" s="113">
        <v>0.45</v>
      </c>
      <c r="AF57" s="113">
        <v>2.0099999999999998</v>
      </c>
      <c r="AG57" s="123"/>
      <c r="AH57" s="114">
        <v>61626100105</v>
      </c>
      <c r="AI57" s="114"/>
      <c r="AJ57" s="113" t="s">
        <v>79</v>
      </c>
      <c r="AK57" s="113" t="s">
        <v>10</v>
      </c>
      <c r="AL57" s="113">
        <v>1.56</v>
      </c>
      <c r="AM57" s="113">
        <v>0.45</v>
      </c>
      <c r="AN57" s="113">
        <v>2.0099999999999998</v>
      </c>
      <c r="AO57" s="123"/>
      <c r="AP57" s="114">
        <v>61626100105</v>
      </c>
      <c r="AQ57" s="114"/>
      <c r="AR57" s="113" t="s">
        <v>79</v>
      </c>
      <c r="AS57" s="113" t="s">
        <v>10</v>
      </c>
      <c r="AT57" s="113">
        <v>1.56</v>
      </c>
      <c r="AU57" s="113">
        <v>0.45</v>
      </c>
      <c r="AV57" s="113">
        <v>2.0099999999999998</v>
      </c>
    </row>
    <row r="58" spans="1:48" ht="45" x14ac:dyDescent="0.25">
      <c r="A58" s="121"/>
      <c r="B58" s="101">
        <v>72116102210</v>
      </c>
      <c r="C58" s="101"/>
      <c r="D58" s="102" t="s">
        <v>1173</v>
      </c>
      <c r="E58" t="s">
        <v>10</v>
      </c>
      <c r="F58">
        <v>1.25</v>
      </c>
      <c r="G58">
        <v>0.7</v>
      </c>
      <c r="H58">
        <f>SUM(F58:G58)</f>
        <v>1.95</v>
      </c>
      <c r="I58" s="121"/>
      <c r="J58" s="101">
        <v>72116102220</v>
      </c>
      <c r="K58" s="101"/>
      <c r="L58" s="102" t="s">
        <v>1175</v>
      </c>
      <c r="M58" t="s">
        <v>10</v>
      </c>
      <c r="N58">
        <v>1.74</v>
      </c>
      <c r="O58">
        <v>0.72</v>
      </c>
      <c r="P58">
        <f>SUM(N58:O58)</f>
        <v>2.46</v>
      </c>
      <c r="Q58" s="121"/>
      <c r="R58" s="101">
        <v>72116102220</v>
      </c>
      <c r="S58" s="101"/>
      <c r="T58" s="102" t="s">
        <v>1175</v>
      </c>
      <c r="U58" t="s">
        <v>10</v>
      </c>
      <c r="V58">
        <v>1.74</v>
      </c>
      <c r="W58">
        <v>0.72</v>
      </c>
      <c r="X58">
        <f>SUM(V58:W58)</f>
        <v>2.46</v>
      </c>
      <c r="Y58" s="123"/>
      <c r="Z58" s="114">
        <v>72116200184</v>
      </c>
      <c r="AA58" s="114"/>
      <c r="AB58" s="113" t="s">
        <v>372</v>
      </c>
      <c r="AC58" s="113" t="s">
        <v>10</v>
      </c>
      <c r="AD58" s="113">
        <v>1.75</v>
      </c>
      <c r="AE58" s="113">
        <v>0.24</v>
      </c>
      <c r="AF58" s="113">
        <f>SUM(AD58:AE58)</f>
        <v>1.99</v>
      </c>
      <c r="AG58" s="123"/>
      <c r="AH58" s="114">
        <v>72116200184</v>
      </c>
      <c r="AI58" s="114"/>
      <c r="AJ58" s="113" t="s">
        <v>372</v>
      </c>
      <c r="AK58" s="113" t="s">
        <v>10</v>
      </c>
      <c r="AL58" s="113">
        <v>1.75</v>
      </c>
      <c r="AM58" s="113">
        <v>0.24</v>
      </c>
      <c r="AN58" s="113">
        <f>SUM(AL58:AM58)</f>
        <v>1.99</v>
      </c>
      <c r="AO58" s="123"/>
      <c r="AP58" s="114">
        <v>72116200184</v>
      </c>
      <c r="AQ58" s="114"/>
      <c r="AR58" s="113" t="s">
        <v>372</v>
      </c>
      <c r="AS58" s="113" t="s">
        <v>10</v>
      </c>
      <c r="AT58" s="113">
        <v>1.75</v>
      </c>
      <c r="AU58" s="113">
        <v>0.24</v>
      </c>
      <c r="AV58" s="113">
        <f>SUM(AT58:AU58)</f>
        <v>1.99</v>
      </c>
    </row>
    <row r="59" spans="1:48" x14ac:dyDescent="0.25">
      <c r="A59" s="121"/>
      <c r="B59" s="39" t="s">
        <v>264</v>
      </c>
      <c r="C59" s="39"/>
      <c r="D59" t="s">
        <v>14</v>
      </c>
      <c r="E59" t="s">
        <v>10</v>
      </c>
      <c r="F59">
        <v>0.03</v>
      </c>
      <c r="G59">
        <v>7.0000000000000007E-2</v>
      </c>
      <c r="H59">
        <v>0.1</v>
      </c>
      <c r="I59" s="121"/>
      <c r="J59" s="101" t="s">
        <v>264</v>
      </c>
      <c r="K59" s="101"/>
      <c r="L59" t="s">
        <v>14</v>
      </c>
      <c r="M59" t="s">
        <v>10</v>
      </c>
      <c r="N59">
        <v>0.03</v>
      </c>
      <c r="O59">
        <v>7.0000000000000007E-2</v>
      </c>
      <c r="P59">
        <v>0.1</v>
      </c>
      <c r="Q59" s="121"/>
      <c r="R59" s="101" t="s">
        <v>264</v>
      </c>
      <c r="S59" s="101"/>
      <c r="T59" t="s">
        <v>14</v>
      </c>
      <c r="U59" t="s">
        <v>10</v>
      </c>
      <c r="V59">
        <v>0.03</v>
      </c>
      <c r="W59">
        <v>7.0000000000000007E-2</v>
      </c>
      <c r="X59">
        <v>0.1</v>
      </c>
      <c r="Y59" s="123"/>
      <c r="Z59" s="114" t="s">
        <v>264</v>
      </c>
      <c r="AA59" s="114"/>
      <c r="AB59" s="113" t="s">
        <v>14</v>
      </c>
      <c r="AC59" s="113" t="s">
        <v>10</v>
      </c>
      <c r="AD59" s="113">
        <v>0.03</v>
      </c>
      <c r="AE59" s="113">
        <v>7.0000000000000007E-2</v>
      </c>
      <c r="AF59" s="113">
        <v>0.1</v>
      </c>
      <c r="AG59" s="123"/>
      <c r="AH59" s="114" t="s">
        <v>264</v>
      </c>
      <c r="AI59" s="114"/>
      <c r="AJ59" s="113" t="s">
        <v>14</v>
      </c>
      <c r="AK59" s="113" t="s">
        <v>10</v>
      </c>
      <c r="AL59" s="113">
        <v>0.03</v>
      </c>
      <c r="AM59" s="113">
        <v>7.0000000000000007E-2</v>
      </c>
      <c r="AN59" s="113">
        <v>0.1</v>
      </c>
      <c r="AO59" s="123"/>
      <c r="AP59" s="114" t="s">
        <v>264</v>
      </c>
      <c r="AQ59" s="114"/>
      <c r="AR59" s="113" t="s">
        <v>14</v>
      </c>
      <c r="AS59" s="113" t="s">
        <v>10</v>
      </c>
      <c r="AT59" s="113">
        <v>0.03</v>
      </c>
      <c r="AU59" s="113">
        <v>7.0000000000000007E-2</v>
      </c>
      <c r="AV59" s="113">
        <v>0.1</v>
      </c>
    </row>
    <row r="60" spans="1:48" x14ac:dyDescent="0.25">
      <c r="A60" s="48"/>
      <c r="B60" s="47">
        <v>92910300300</v>
      </c>
      <c r="C60" s="47"/>
      <c r="D60" t="s">
        <v>13</v>
      </c>
      <c r="E60" t="s">
        <v>10</v>
      </c>
      <c r="F60">
        <v>0.53</v>
      </c>
      <c r="G60">
        <v>0.44</v>
      </c>
      <c r="H60">
        <v>0.97</v>
      </c>
      <c r="I60" s="101"/>
      <c r="J60" s="100">
        <v>92910300300</v>
      </c>
      <c r="K60" s="100"/>
      <c r="L60" t="s">
        <v>13</v>
      </c>
      <c r="M60" t="s">
        <v>10</v>
      </c>
      <c r="N60">
        <v>0.53</v>
      </c>
      <c r="O60">
        <v>0.44</v>
      </c>
      <c r="P60">
        <v>0.97</v>
      </c>
      <c r="Q60" s="101"/>
      <c r="R60" s="100">
        <v>92910300300</v>
      </c>
      <c r="S60" s="100"/>
      <c r="T60" t="s">
        <v>13</v>
      </c>
      <c r="U60" t="s">
        <v>10</v>
      </c>
      <c r="V60">
        <v>0.53</v>
      </c>
      <c r="W60">
        <v>0.44</v>
      </c>
      <c r="X60">
        <v>0.97</v>
      </c>
      <c r="Y60" s="114"/>
      <c r="Z60" s="112">
        <v>92910300300</v>
      </c>
      <c r="AA60" s="112"/>
      <c r="AB60" s="113" t="s">
        <v>13</v>
      </c>
      <c r="AC60" s="113" t="s">
        <v>10</v>
      </c>
      <c r="AD60" s="113">
        <v>0.53</v>
      </c>
      <c r="AE60" s="113">
        <v>0.44</v>
      </c>
      <c r="AF60" s="113">
        <v>0.97</v>
      </c>
      <c r="AG60" s="114"/>
      <c r="AH60" s="112">
        <v>92910300300</v>
      </c>
      <c r="AI60" s="112"/>
      <c r="AJ60" s="113" t="s">
        <v>13</v>
      </c>
      <c r="AK60" s="113" t="s">
        <v>10</v>
      </c>
      <c r="AL60" s="113">
        <v>0.53</v>
      </c>
      <c r="AM60" s="113">
        <v>0.44</v>
      </c>
      <c r="AN60" s="113">
        <v>0.97</v>
      </c>
      <c r="AO60" s="114"/>
      <c r="AP60" s="112">
        <v>92910300300</v>
      </c>
      <c r="AQ60" s="112"/>
      <c r="AR60" s="113" t="s">
        <v>13</v>
      </c>
      <c r="AS60" s="113" t="s">
        <v>10</v>
      </c>
      <c r="AT60" s="113">
        <v>0.53</v>
      </c>
      <c r="AU60" s="113">
        <v>0.44</v>
      </c>
      <c r="AV60" s="113">
        <v>0.97</v>
      </c>
    </row>
    <row r="61" spans="1:48" x14ac:dyDescent="0.25">
      <c r="A61" s="40"/>
      <c r="B61" s="40"/>
      <c r="C61" s="40"/>
      <c r="F61">
        <f>SUM(F55:F60)</f>
        <v>6.7900000000000009</v>
      </c>
      <c r="G61">
        <f t="shared" ref="G61:H61" si="12">SUM(G55:G60)</f>
        <v>3.2299999999999995</v>
      </c>
      <c r="H61">
        <f t="shared" si="12"/>
        <v>10.02</v>
      </c>
      <c r="I61" s="102"/>
      <c r="J61" s="102"/>
      <c r="K61" s="102"/>
      <c r="N61">
        <f>SUM(N55:N60)</f>
        <v>7.2800000000000011</v>
      </c>
      <c r="O61">
        <f t="shared" ref="O61:P61" si="13">SUM(O55:O60)</f>
        <v>3.25</v>
      </c>
      <c r="P61">
        <f t="shared" si="13"/>
        <v>10.530000000000001</v>
      </c>
      <c r="Q61" s="102"/>
      <c r="R61" s="102"/>
      <c r="S61" s="102"/>
      <c r="V61">
        <f>SUM(V55:V60)</f>
        <v>7.2800000000000011</v>
      </c>
      <c r="W61">
        <f t="shared" ref="W61:X61" si="14">SUM(W55:W60)</f>
        <v>3.25</v>
      </c>
      <c r="X61">
        <f t="shared" si="14"/>
        <v>10.530000000000001</v>
      </c>
      <c r="Y61" s="115"/>
      <c r="Z61" s="115"/>
      <c r="AA61" s="115"/>
      <c r="AD61" s="113">
        <f>SUM(AD55:AD60)</f>
        <v>7.2900000000000009</v>
      </c>
      <c r="AE61" s="113">
        <f t="shared" ref="AE61:AF61" si="15">SUM(AE55:AE60)</f>
        <v>2.7699999999999996</v>
      </c>
      <c r="AF61" s="113">
        <f t="shared" si="15"/>
        <v>10.06</v>
      </c>
      <c r="AG61" s="115"/>
      <c r="AH61" s="115"/>
      <c r="AI61" s="115"/>
      <c r="AL61" s="113">
        <f>SUM(AL55:AL60)</f>
        <v>7.2900000000000009</v>
      </c>
      <c r="AM61" s="113">
        <f t="shared" ref="AM61:AN61" si="16">SUM(AM55:AM60)</f>
        <v>2.7699999999999996</v>
      </c>
      <c r="AN61" s="113">
        <f t="shared" si="16"/>
        <v>10.06</v>
      </c>
      <c r="AO61" s="115"/>
      <c r="AP61" s="115"/>
      <c r="AQ61" s="115"/>
      <c r="AT61" s="113">
        <f>SUM(AT55:AT60)</f>
        <v>7.2900000000000009</v>
      </c>
      <c r="AU61" s="113">
        <f t="shared" ref="AU61:AV61" si="17">SUM(AU55:AU60)</f>
        <v>2.7699999999999996</v>
      </c>
      <c r="AV61" s="113">
        <f t="shared" si="17"/>
        <v>10.06</v>
      </c>
    </row>
  </sheetData>
  <mergeCells count="48">
    <mergeCell ref="AO40:AO44"/>
    <mergeCell ref="AO47:AO51"/>
    <mergeCell ref="AO55:AO59"/>
    <mergeCell ref="AO4:AO6"/>
    <mergeCell ref="AO11:AO15"/>
    <mergeCell ref="AO18:AO22"/>
    <mergeCell ref="AO25:AO29"/>
    <mergeCell ref="AO32:AO37"/>
    <mergeCell ref="Y40:Y44"/>
    <mergeCell ref="Y47:Y51"/>
    <mergeCell ref="Y55:Y59"/>
    <mergeCell ref="AG4:AG6"/>
    <mergeCell ref="AG11:AG15"/>
    <mergeCell ref="AG18:AG22"/>
    <mergeCell ref="AG25:AG29"/>
    <mergeCell ref="AG32:AG37"/>
    <mergeCell ref="AG40:AG44"/>
    <mergeCell ref="AG47:AG51"/>
    <mergeCell ref="AG55:AG59"/>
    <mergeCell ref="Y4:Y6"/>
    <mergeCell ref="Y11:Y15"/>
    <mergeCell ref="Y18:Y22"/>
    <mergeCell ref="Y25:Y29"/>
    <mergeCell ref="Y32:Y37"/>
    <mergeCell ref="I40:I44"/>
    <mergeCell ref="I47:I51"/>
    <mergeCell ref="I55:I59"/>
    <mergeCell ref="Q4:Q6"/>
    <mergeCell ref="Q11:Q15"/>
    <mergeCell ref="Q18:Q22"/>
    <mergeCell ref="Q25:Q29"/>
    <mergeCell ref="Q32:Q37"/>
    <mergeCell ref="Q40:Q44"/>
    <mergeCell ref="Q47:Q51"/>
    <mergeCell ref="Q55:Q59"/>
    <mergeCell ref="I4:I6"/>
    <mergeCell ref="I11:I15"/>
    <mergeCell ref="I18:I22"/>
    <mergeCell ref="I25:I29"/>
    <mergeCell ref="I32:I37"/>
    <mergeCell ref="A47:A51"/>
    <mergeCell ref="A55:A59"/>
    <mergeCell ref="A18:A22"/>
    <mergeCell ref="A4:A6"/>
    <mergeCell ref="A32:A37"/>
    <mergeCell ref="A40:A44"/>
    <mergeCell ref="A25:A29"/>
    <mergeCell ref="A11:A15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24"/>
  <sheetViews>
    <sheetView topLeftCell="A7" workbookViewId="0">
      <selection activeCell="AC19" sqref="AC19"/>
    </sheetView>
  </sheetViews>
  <sheetFormatPr defaultRowHeight="15" x14ac:dyDescent="0.25"/>
  <cols>
    <col min="1" max="1" width="15.7109375" customWidth="1"/>
    <col min="2" max="2" width="15.7109375" style="35" customWidth="1"/>
    <col min="3" max="3" width="6.7109375" customWidth="1"/>
    <col min="4" max="4" width="36.7109375" customWidth="1"/>
    <col min="5" max="5" width="6.7109375" customWidth="1"/>
    <col min="6" max="8" width="8.7109375" customWidth="1"/>
  </cols>
  <sheetData>
    <row r="1" spans="1:8" ht="21" x14ac:dyDescent="0.35">
      <c r="A1" s="49" t="s">
        <v>576</v>
      </c>
    </row>
    <row r="2" spans="1:8" x14ac:dyDescent="0.25">
      <c r="A2" s="53" t="s">
        <v>0</v>
      </c>
      <c r="B2" s="53" t="s">
        <v>572</v>
      </c>
      <c r="C2" s="53" t="s">
        <v>63</v>
      </c>
      <c r="D2" s="53" t="s">
        <v>1</v>
      </c>
      <c r="E2" s="53" t="s">
        <v>15</v>
      </c>
      <c r="F2" s="53" t="s">
        <v>2</v>
      </c>
      <c r="G2" s="53" t="s">
        <v>3</v>
      </c>
      <c r="H2" s="53" t="s">
        <v>4</v>
      </c>
    </row>
    <row r="3" spans="1:8" ht="75" x14ac:dyDescent="0.25">
      <c r="A3" s="120" t="s">
        <v>378</v>
      </c>
      <c r="B3" s="34" t="s">
        <v>379</v>
      </c>
      <c r="C3">
        <v>1</v>
      </c>
      <c r="D3" s="12" t="s">
        <v>590</v>
      </c>
      <c r="E3" s="42" t="s">
        <v>138</v>
      </c>
      <c r="F3" s="42">
        <v>1.62</v>
      </c>
      <c r="G3" s="42">
        <v>0.09</v>
      </c>
      <c r="H3" s="37">
        <f t="shared" ref="H3:H9" si="0">SUM(F3:G3)</f>
        <v>1.7100000000000002</v>
      </c>
    </row>
    <row r="4" spans="1:8" x14ac:dyDescent="0.25">
      <c r="A4" s="120"/>
      <c r="B4" s="34" t="s">
        <v>379</v>
      </c>
      <c r="D4" s="12" t="s">
        <v>380</v>
      </c>
      <c r="E4" s="42" t="s">
        <v>138</v>
      </c>
      <c r="F4" s="42">
        <v>0.65</v>
      </c>
      <c r="G4" s="42">
        <v>0.21</v>
      </c>
      <c r="H4" s="37">
        <f t="shared" si="0"/>
        <v>0.86</v>
      </c>
    </row>
    <row r="5" spans="1:8" ht="30" x14ac:dyDescent="0.25">
      <c r="A5" s="120"/>
      <c r="B5" s="34" t="s">
        <v>379</v>
      </c>
      <c r="D5" s="12" t="s">
        <v>381</v>
      </c>
      <c r="E5" s="42" t="s">
        <v>138</v>
      </c>
      <c r="F5" s="42">
        <v>0.7</v>
      </c>
      <c r="G5" s="42">
        <v>0.04</v>
      </c>
      <c r="H5" s="37">
        <f t="shared" si="0"/>
        <v>0.74</v>
      </c>
    </row>
    <row r="6" spans="1:8" x14ac:dyDescent="0.25">
      <c r="A6" s="120"/>
      <c r="B6" s="34" t="s">
        <v>379</v>
      </c>
      <c r="D6" s="12" t="s">
        <v>165</v>
      </c>
      <c r="E6" s="42" t="s">
        <v>138</v>
      </c>
      <c r="F6" s="42">
        <v>0</v>
      </c>
      <c r="G6" s="42">
        <v>0.03</v>
      </c>
      <c r="H6" s="37">
        <f t="shared" si="0"/>
        <v>0.03</v>
      </c>
    </row>
    <row r="7" spans="1:8" ht="30" x14ac:dyDescent="0.25">
      <c r="A7" s="120"/>
      <c r="B7" s="34" t="s">
        <v>379</v>
      </c>
      <c r="D7" s="12" t="s">
        <v>382</v>
      </c>
      <c r="E7" s="42" t="s">
        <v>6</v>
      </c>
      <c r="F7" s="42">
        <v>0.16</v>
      </c>
      <c r="G7" s="42">
        <v>0.02</v>
      </c>
      <c r="H7" s="37">
        <f t="shared" si="0"/>
        <v>0.18</v>
      </c>
    </row>
    <row r="8" spans="1:8" x14ac:dyDescent="0.25">
      <c r="A8" s="120"/>
      <c r="B8" s="34">
        <v>236513103500</v>
      </c>
      <c r="D8" s="12" t="s">
        <v>334</v>
      </c>
      <c r="E8" s="42" t="s">
        <v>336</v>
      </c>
      <c r="F8" s="42">
        <v>0.73</v>
      </c>
      <c r="G8" s="42">
        <v>0.13</v>
      </c>
      <c r="H8" s="37">
        <f t="shared" si="0"/>
        <v>0.86</v>
      </c>
    </row>
    <row r="9" spans="1:8" x14ac:dyDescent="0.25">
      <c r="A9" s="120"/>
      <c r="B9" s="34">
        <v>236513104100</v>
      </c>
      <c r="D9" s="12" t="s">
        <v>375</v>
      </c>
      <c r="E9" s="42" t="s">
        <v>138</v>
      </c>
      <c r="F9" s="42">
        <v>0.06</v>
      </c>
      <c r="G9" s="42">
        <v>0.01</v>
      </c>
      <c r="H9" s="37">
        <f t="shared" si="0"/>
        <v>6.9999999999999993E-2</v>
      </c>
    </row>
    <row r="10" spans="1:8" x14ac:dyDescent="0.25">
      <c r="A10" s="41"/>
      <c r="B10" s="34"/>
      <c r="C10" s="41"/>
      <c r="D10" s="42"/>
      <c r="F10">
        <f>SUM(F3:F9)</f>
        <v>3.92</v>
      </c>
      <c r="G10">
        <f t="shared" ref="G10:H10" si="1">SUM(G3:G9)</f>
        <v>0.53</v>
      </c>
      <c r="H10">
        <f t="shared" si="1"/>
        <v>4.4500000000000011</v>
      </c>
    </row>
    <row r="11" spans="1:8" x14ac:dyDescent="0.25">
      <c r="A11" s="53" t="s">
        <v>0</v>
      </c>
      <c r="B11" s="53" t="s">
        <v>572</v>
      </c>
      <c r="C11" s="53" t="s">
        <v>63</v>
      </c>
      <c r="D11" s="53" t="s">
        <v>1</v>
      </c>
      <c r="E11" s="53" t="s">
        <v>15</v>
      </c>
      <c r="F11" s="53" t="s">
        <v>2</v>
      </c>
      <c r="G11" s="53" t="s">
        <v>3</v>
      </c>
      <c r="H11" s="53" t="s">
        <v>4</v>
      </c>
    </row>
    <row r="12" spans="1:8" ht="60" x14ac:dyDescent="0.25">
      <c r="A12" s="120" t="s">
        <v>376</v>
      </c>
      <c r="B12" s="34">
        <v>23613102510</v>
      </c>
      <c r="C12">
        <v>2</v>
      </c>
      <c r="D12" s="12" t="s">
        <v>377</v>
      </c>
      <c r="E12" s="42" t="s">
        <v>138</v>
      </c>
      <c r="F12" s="42">
        <v>4.12</v>
      </c>
      <c r="G12" s="42">
        <v>0.05</v>
      </c>
      <c r="H12" s="37">
        <f t="shared" ref="H12:H14" si="2">SUM(F12:G12)</f>
        <v>4.17</v>
      </c>
    </row>
    <row r="13" spans="1:8" x14ac:dyDescent="0.25">
      <c r="A13" s="120"/>
      <c r="B13" s="34">
        <v>236513103500</v>
      </c>
      <c r="D13" s="12" t="s">
        <v>334</v>
      </c>
      <c r="E13" s="42" t="s">
        <v>336</v>
      </c>
      <c r="F13" s="42">
        <v>0.73</v>
      </c>
      <c r="G13" s="42">
        <v>0.13</v>
      </c>
      <c r="H13" s="37">
        <f t="shared" si="2"/>
        <v>0.86</v>
      </c>
    </row>
    <row r="14" spans="1:8" x14ac:dyDescent="0.25">
      <c r="A14" s="120"/>
      <c r="B14" s="34">
        <v>236513104100</v>
      </c>
      <c r="D14" s="12" t="s">
        <v>375</v>
      </c>
      <c r="E14" s="42" t="s">
        <v>138</v>
      </c>
      <c r="F14" s="42">
        <v>0.06</v>
      </c>
      <c r="G14" s="42">
        <v>0.01</v>
      </c>
      <c r="H14" s="37">
        <f t="shared" si="2"/>
        <v>6.9999999999999993E-2</v>
      </c>
    </row>
    <row r="15" spans="1:8" x14ac:dyDescent="0.25">
      <c r="A15" s="41"/>
      <c r="B15" s="34"/>
      <c r="C15" s="41"/>
      <c r="D15" s="42"/>
      <c r="F15">
        <f>SUM(F12:F14)</f>
        <v>4.9099999999999993</v>
      </c>
      <c r="G15">
        <f t="shared" ref="G15" si="3">SUM(G12:G14)</f>
        <v>0.19</v>
      </c>
      <c r="H15">
        <f t="shared" ref="H15" si="4">SUM(H12:H14)</f>
        <v>5.1000000000000005</v>
      </c>
    </row>
    <row r="16" spans="1:8" x14ac:dyDescent="0.25">
      <c r="A16" s="53" t="s">
        <v>0</v>
      </c>
      <c r="B16" s="53" t="s">
        <v>572</v>
      </c>
      <c r="C16" s="53" t="s">
        <v>63</v>
      </c>
      <c r="D16" s="53" t="s">
        <v>1</v>
      </c>
      <c r="E16" s="53" t="s">
        <v>15</v>
      </c>
      <c r="F16" s="53" t="s">
        <v>2</v>
      </c>
      <c r="G16" s="53" t="s">
        <v>3</v>
      </c>
      <c r="H16" s="53" t="s">
        <v>4</v>
      </c>
    </row>
    <row r="17" spans="1:8" ht="30" x14ac:dyDescent="0.25">
      <c r="A17" s="120" t="s">
        <v>383</v>
      </c>
      <c r="B17" s="34">
        <v>236313100240</v>
      </c>
      <c r="C17">
        <v>3</v>
      </c>
      <c r="D17" s="12" t="s">
        <v>384</v>
      </c>
      <c r="E17" s="42" t="s">
        <v>138</v>
      </c>
      <c r="F17" s="42">
        <v>1.0900000000000001</v>
      </c>
      <c r="G17" s="42">
        <v>0.14000000000000001</v>
      </c>
      <c r="H17" s="37">
        <f t="shared" ref="H17:H19" si="5">SUM(F17:G17)</f>
        <v>1.23</v>
      </c>
    </row>
    <row r="18" spans="1:8" x14ac:dyDescent="0.25">
      <c r="A18" s="120"/>
      <c r="B18" s="34">
        <v>236513103500</v>
      </c>
      <c r="D18" s="12" t="s">
        <v>334</v>
      </c>
      <c r="E18" s="42" t="s">
        <v>336</v>
      </c>
      <c r="F18" s="42">
        <v>0.73</v>
      </c>
      <c r="G18" s="42">
        <v>0.13</v>
      </c>
      <c r="H18" s="37">
        <f t="shared" si="5"/>
        <v>0.86</v>
      </c>
    </row>
    <row r="19" spans="1:8" x14ac:dyDescent="0.25">
      <c r="A19" s="120"/>
      <c r="B19" s="34">
        <v>236513104100</v>
      </c>
      <c r="D19" s="12" t="s">
        <v>375</v>
      </c>
      <c r="E19" s="42" t="s">
        <v>138</v>
      </c>
      <c r="F19" s="42">
        <v>0.06</v>
      </c>
      <c r="G19" s="42">
        <v>0.01</v>
      </c>
      <c r="H19" s="37">
        <f t="shared" si="5"/>
        <v>6.9999999999999993E-2</v>
      </c>
    </row>
    <row r="20" spans="1:8" x14ac:dyDescent="0.25">
      <c r="A20" s="41"/>
      <c r="B20" s="34"/>
      <c r="C20" s="41"/>
      <c r="D20" s="42"/>
      <c r="F20">
        <f>SUM(F17:F19)</f>
        <v>1.8800000000000001</v>
      </c>
      <c r="G20">
        <f t="shared" ref="G20" si="6">SUM(G17:G19)</f>
        <v>0.28000000000000003</v>
      </c>
      <c r="H20">
        <f t="shared" ref="H20" si="7">SUM(H17:H19)</f>
        <v>2.1599999999999997</v>
      </c>
    </row>
    <row r="21" spans="1:8" x14ac:dyDescent="0.25">
      <c r="A21" s="53" t="s">
        <v>0</v>
      </c>
      <c r="B21" s="53" t="s">
        <v>572</v>
      </c>
      <c r="C21" s="53" t="s">
        <v>63</v>
      </c>
      <c r="D21" s="53" t="s">
        <v>1</v>
      </c>
      <c r="E21" s="53" t="s">
        <v>15</v>
      </c>
      <c r="F21" s="53" t="s">
        <v>2</v>
      </c>
      <c r="G21" s="53" t="s">
        <v>3</v>
      </c>
      <c r="H21" s="53" t="s">
        <v>4</v>
      </c>
    </row>
    <row r="22" spans="1:8" ht="30" x14ac:dyDescent="0.25">
      <c r="A22" s="120" t="s">
        <v>385</v>
      </c>
      <c r="B22" s="34">
        <v>236333103560</v>
      </c>
      <c r="C22">
        <v>4</v>
      </c>
      <c r="D22" s="12" t="s">
        <v>386</v>
      </c>
      <c r="E22" s="42" t="s">
        <v>138</v>
      </c>
      <c r="F22" s="42">
        <v>1.61</v>
      </c>
      <c r="G22" s="42">
        <v>0.25</v>
      </c>
      <c r="H22" s="37">
        <f t="shared" ref="H22:H23" si="8">SUM(F22:G22)</f>
        <v>1.86</v>
      </c>
    </row>
    <row r="23" spans="1:8" x14ac:dyDescent="0.25">
      <c r="A23" s="120"/>
      <c r="B23" s="34">
        <v>236333103860</v>
      </c>
      <c r="D23" s="12" t="s">
        <v>387</v>
      </c>
      <c r="E23" s="42" t="s">
        <v>138</v>
      </c>
      <c r="F23" s="42">
        <v>0.11</v>
      </c>
      <c r="G23" s="42">
        <v>0.03</v>
      </c>
      <c r="H23" s="37">
        <f t="shared" si="8"/>
        <v>0.14000000000000001</v>
      </c>
    </row>
    <row r="24" spans="1:8" x14ac:dyDescent="0.25">
      <c r="A24" s="41"/>
      <c r="B24" s="34"/>
      <c r="C24" s="41"/>
      <c r="D24" s="42"/>
      <c r="F24">
        <f>SUM(F22:F23)</f>
        <v>1.7200000000000002</v>
      </c>
      <c r="G24">
        <f>SUM(G22:G23)</f>
        <v>0.28000000000000003</v>
      </c>
      <c r="H24">
        <f>SUM(H22:H23)</f>
        <v>2</v>
      </c>
    </row>
  </sheetData>
  <mergeCells count="4">
    <mergeCell ref="A3:A9"/>
    <mergeCell ref="A12:A14"/>
    <mergeCell ref="A17:A19"/>
    <mergeCell ref="A22:A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4"/>
  <sheetViews>
    <sheetView topLeftCell="A6" workbookViewId="0">
      <selection activeCell="AC19" sqref="AC19"/>
    </sheetView>
  </sheetViews>
  <sheetFormatPr defaultRowHeight="15" x14ac:dyDescent="0.25"/>
  <cols>
    <col min="1" max="1" width="15.7109375" customWidth="1"/>
    <col min="2" max="2" width="15.7109375" style="35" customWidth="1"/>
    <col min="3" max="3" width="6.7109375" customWidth="1"/>
    <col min="4" max="4" width="36.7109375" customWidth="1"/>
    <col min="5" max="5" width="6.7109375" customWidth="1"/>
    <col min="6" max="8" width="8.7109375" customWidth="1"/>
  </cols>
  <sheetData>
    <row r="1" spans="1:8" ht="21" x14ac:dyDescent="0.35">
      <c r="A1" s="49" t="s">
        <v>575</v>
      </c>
    </row>
    <row r="2" spans="1:8" x14ac:dyDescent="0.25">
      <c r="A2" s="53" t="s">
        <v>0</v>
      </c>
      <c r="B2" s="53" t="s">
        <v>572</v>
      </c>
      <c r="C2" s="53" t="s">
        <v>63</v>
      </c>
      <c r="D2" s="53" t="s">
        <v>1</v>
      </c>
      <c r="E2" s="53" t="s">
        <v>15</v>
      </c>
      <c r="F2" s="53" t="s">
        <v>2</v>
      </c>
      <c r="G2" s="53" t="s">
        <v>3</v>
      </c>
      <c r="H2" s="53" t="s">
        <v>4</v>
      </c>
    </row>
    <row r="3" spans="1:8" ht="30" customHeight="1" x14ac:dyDescent="0.25">
      <c r="A3" s="120" t="s">
        <v>388</v>
      </c>
      <c r="B3" s="34" t="s">
        <v>396</v>
      </c>
      <c r="C3">
        <v>1</v>
      </c>
      <c r="D3" s="12" t="s">
        <v>395</v>
      </c>
      <c r="E3" s="42" t="s">
        <v>138</v>
      </c>
      <c r="F3" s="42">
        <v>0.91</v>
      </c>
      <c r="G3" s="42">
        <v>0.04</v>
      </c>
      <c r="H3" s="37">
        <f t="shared" ref="H3:H8" si="0">SUM(F3:G3)</f>
        <v>0.95000000000000007</v>
      </c>
    </row>
    <row r="4" spans="1:8" ht="32.25" customHeight="1" x14ac:dyDescent="0.25">
      <c r="A4" s="120"/>
      <c r="B4" s="34" t="s">
        <v>396</v>
      </c>
      <c r="D4" s="12" t="s">
        <v>397</v>
      </c>
      <c r="E4" s="42" t="s">
        <v>138</v>
      </c>
      <c r="F4" s="42">
        <v>0.06</v>
      </c>
      <c r="G4" s="42">
        <v>0.01</v>
      </c>
      <c r="H4" s="37">
        <f t="shared" si="0"/>
        <v>6.9999999999999993E-2</v>
      </c>
    </row>
    <row r="5" spans="1:8" ht="31.5" customHeight="1" x14ac:dyDescent="0.25">
      <c r="A5" s="120"/>
      <c r="B5" s="34" t="s">
        <v>396</v>
      </c>
      <c r="D5" s="12" t="s">
        <v>398</v>
      </c>
      <c r="E5" s="42" t="s">
        <v>6</v>
      </c>
      <c r="F5" s="42">
        <v>0.02</v>
      </c>
      <c r="G5" s="42">
        <v>0.02</v>
      </c>
      <c r="H5" s="37">
        <f t="shared" si="0"/>
        <v>0.04</v>
      </c>
    </row>
    <row r="6" spans="1:8" ht="28.5" customHeight="1" x14ac:dyDescent="0.25">
      <c r="A6" s="120"/>
      <c r="B6" s="34" t="s">
        <v>396</v>
      </c>
      <c r="D6" s="12" t="s">
        <v>399</v>
      </c>
      <c r="E6" s="42" t="s">
        <v>6</v>
      </c>
      <c r="F6" s="42">
        <v>0.1</v>
      </c>
      <c r="G6" s="42">
        <v>0.1</v>
      </c>
      <c r="H6" s="37">
        <f t="shared" si="0"/>
        <v>0.2</v>
      </c>
    </row>
    <row r="7" spans="1:8" ht="31.5" customHeight="1" x14ac:dyDescent="0.25">
      <c r="A7" s="120"/>
      <c r="B7" s="34" t="s">
        <v>396</v>
      </c>
      <c r="D7" s="12" t="s">
        <v>400</v>
      </c>
      <c r="E7" s="42" t="s">
        <v>138</v>
      </c>
      <c r="F7" s="42">
        <v>0.2</v>
      </c>
      <c r="G7" s="42">
        <v>0.38</v>
      </c>
      <c r="H7" s="37">
        <f t="shared" si="0"/>
        <v>0.58000000000000007</v>
      </c>
    </row>
    <row r="8" spans="1:8" ht="78" customHeight="1" x14ac:dyDescent="0.25">
      <c r="A8" s="120"/>
      <c r="B8" s="34" t="s">
        <v>404</v>
      </c>
      <c r="D8" s="12" t="s">
        <v>405</v>
      </c>
      <c r="E8" s="42" t="s">
        <v>138</v>
      </c>
      <c r="F8" s="42">
        <v>1.35</v>
      </c>
      <c r="G8" s="42">
        <v>0.32</v>
      </c>
      <c r="H8" s="37">
        <f t="shared" si="0"/>
        <v>1.6700000000000002</v>
      </c>
    </row>
    <row r="9" spans="1:8" x14ac:dyDescent="0.25">
      <c r="A9" s="41"/>
      <c r="B9" s="34"/>
      <c r="C9" s="41"/>
      <c r="D9" s="42"/>
      <c r="F9">
        <f>SUM(F3:F8)</f>
        <v>2.64</v>
      </c>
      <c r="G9">
        <f>SUM(G3:G8)</f>
        <v>0.87000000000000011</v>
      </c>
      <c r="H9">
        <f>SUM(H3:H8)</f>
        <v>3.5100000000000002</v>
      </c>
    </row>
    <row r="10" spans="1:8" ht="15" customHeight="1" x14ac:dyDescent="0.25">
      <c r="A10" s="53" t="s">
        <v>0</v>
      </c>
      <c r="B10" s="53" t="s">
        <v>572</v>
      </c>
      <c r="C10" s="53" t="s">
        <v>63</v>
      </c>
      <c r="D10" s="53" t="s">
        <v>1</v>
      </c>
      <c r="E10" s="53" t="s">
        <v>15</v>
      </c>
      <c r="F10" s="53" t="s">
        <v>2</v>
      </c>
      <c r="G10" s="53" t="s">
        <v>3</v>
      </c>
      <c r="H10" s="53" t="s">
        <v>4</v>
      </c>
    </row>
    <row r="11" spans="1:8" ht="30" x14ac:dyDescent="0.25">
      <c r="A11" s="120" t="s">
        <v>394</v>
      </c>
      <c r="B11" s="34">
        <v>235213102020</v>
      </c>
      <c r="C11">
        <v>2</v>
      </c>
      <c r="D11" s="12" t="s">
        <v>407</v>
      </c>
      <c r="E11" s="42" t="s">
        <v>138</v>
      </c>
      <c r="F11" s="42">
        <v>0.64</v>
      </c>
      <c r="G11" s="42">
        <v>0.08</v>
      </c>
      <c r="H11" s="37">
        <f t="shared" ref="H11:H17" si="1">SUM(F11:G11)</f>
        <v>0.72</v>
      </c>
    </row>
    <row r="12" spans="1:8" x14ac:dyDescent="0.25">
      <c r="A12" s="120"/>
      <c r="B12" s="34" t="s">
        <v>406</v>
      </c>
      <c r="D12" s="12" t="s">
        <v>409</v>
      </c>
      <c r="E12" s="42" t="s">
        <v>138</v>
      </c>
      <c r="F12" s="42">
        <v>0.08</v>
      </c>
      <c r="G12" s="42">
        <v>0.01</v>
      </c>
      <c r="H12" s="37">
        <f t="shared" si="1"/>
        <v>0.09</v>
      </c>
    </row>
    <row r="13" spans="1:8" ht="32.25" customHeight="1" x14ac:dyDescent="0.25">
      <c r="A13" s="120"/>
      <c r="B13" s="34" t="s">
        <v>396</v>
      </c>
      <c r="D13" s="12" t="s">
        <v>397</v>
      </c>
      <c r="E13" s="42" t="s">
        <v>138</v>
      </c>
      <c r="F13" s="42">
        <v>0.06</v>
      </c>
      <c r="G13" s="42">
        <v>0.01</v>
      </c>
      <c r="H13" s="37">
        <f t="shared" si="1"/>
        <v>6.9999999999999993E-2</v>
      </c>
    </row>
    <row r="14" spans="1:8" ht="31.5" customHeight="1" x14ac:dyDescent="0.25">
      <c r="A14" s="124"/>
      <c r="B14" s="34" t="s">
        <v>396</v>
      </c>
      <c r="D14" s="12" t="s">
        <v>398</v>
      </c>
      <c r="E14" s="42" t="s">
        <v>6</v>
      </c>
      <c r="F14" s="42">
        <v>0.02</v>
      </c>
      <c r="G14" s="42">
        <v>0.02</v>
      </c>
      <c r="H14" s="37">
        <f t="shared" si="1"/>
        <v>0.04</v>
      </c>
    </row>
    <row r="15" spans="1:8" ht="28.5" customHeight="1" x14ac:dyDescent="0.25">
      <c r="A15" s="124"/>
      <c r="B15" s="34" t="s">
        <v>396</v>
      </c>
      <c r="D15" s="12" t="s">
        <v>399</v>
      </c>
      <c r="E15" s="42" t="s">
        <v>6</v>
      </c>
      <c r="F15" s="42">
        <v>0.1</v>
      </c>
      <c r="G15" s="42">
        <v>0.1</v>
      </c>
      <c r="H15" s="37">
        <f t="shared" si="1"/>
        <v>0.2</v>
      </c>
    </row>
    <row r="16" spans="1:8" ht="31.5" customHeight="1" x14ac:dyDescent="0.25">
      <c r="A16" s="124"/>
      <c r="B16" s="34" t="s">
        <v>396</v>
      </c>
      <c r="D16" s="12" t="s">
        <v>400</v>
      </c>
      <c r="E16" s="42" t="s">
        <v>138</v>
      </c>
      <c r="F16" s="42">
        <v>0.2</v>
      </c>
      <c r="G16" s="42">
        <v>0.38</v>
      </c>
      <c r="H16" s="37">
        <f t="shared" si="1"/>
        <v>0.58000000000000007</v>
      </c>
    </row>
    <row r="17" spans="1:8" ht="78" customHeight="1" x14ac:dyDescent="0.25">
      <c r="A17" s="124"/>
      <c r="B17" s="34" t="s">
        <v>404</v>
      </c>
      <c r="D17" s="12" t="s">
        <v>405</v>
      </c>
      <c r="E17" s="42" t="s">
        <v>138</v>
      </c>
      <c r="F17" s="42">
        <v>1.35</v>
      </c>
      <c r="G17" s="42">
        <v>0.32</v>
      </c>
      <c r="H17" s="37">
        <f t="shared" si="1"/>
        <v>1.6700000000000002</v>
      </c>
    </row>
    <row r="18" spans="1:8" x14ac:dyDescent="0.25">
      <c r="A18" s="124"/>
      <c r="B18" s="34"/>
      <c r="D18" s="12"/>
      <c r="E18" s="42"/>
      <c r="F18">
        <f>SUM(F11:F17)</f>
        <v>2.4500000000000002</v>
      </c>
      <c r="G18">
        <f>SUM(G11:G17)</f>
        <v>0.91999999999999993</v>
      </c>
      <c r="H18">
        <f>SUM(H11:H17)</f>
        <v>3.37</v>
      </c>
    </row>
    <row r="19" spans="1:8" x14ac:dyDescent="0.25">
      <c r="A19" s="124"/>
      <c r="B19" s="34"/>
      <c r="D19" s="12"/>
      <c r="E19" s="42"/>
      <c r="F19" s="42"/>
      <c r="G19" s="42"/>
      <c r="H19" s="37"/>
    </row>
    <row r="20" spans="1:8" x14ac:dyDescent="0.25">
      <c r="A20" s="41"/>
      <c r="B20" s="34"/>
      <c r="C20" s="41"/>
      <c r="D20" s="42"/>
    </row>
    <row r="22" spans="1:8" x14ac:dyDescent="0.25">
      <c r="A22" s="120"/>
      <c r="B22" s="34"/>
      <c r="D22" s="12"/>
      <c r="E22" s="42"/>
      <c r="F22" s="42"/>
      <c r="G22" s="42"/>
      <c r="H22" s="37"/>
    </row>
    <row r="23" spans="1:8" x14ac:dyDescent="0.25">
      <c r="A23" s="120"/>
      <c r="B23" s="34"/>
      <c r="D23" s="12"/>
      <c r="E23" s="42"/>
      <c r="F23" s="42"/>
      <c r="G23" s="42"/>
      <c r="H23" s="37"/>
    </row>
    <row r="24" spans="1:8" x14ac:dyDescent="0.25">
      <c r="A24" s="41"/>
      <c r="B24" s="34"/>
      <c r="C24" s="41"/>
      <c r="D24" s="42"/>
    </row>
  </sheetData>
  <mergeCells count="3">
    <mergeCell ref="A22:A23"/>
    <mergeCell ref="A3:A8"/>
    <mergeCell ref="A11:A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0"/>
  <sheetViews>
    <sheetView topLeftCell="A18" workbookViewId="0">
      <selection activeCell="AC19" sqref="AC19"/>
    </sheetView>
  </sheetViews>
  <sheetFormatPr defaultRowHeight="15" x14ac:dyDescent="0.25"/>
  <cols>
    <col min="1" max="1" width="15.7109375" customWidth="1"/>
    <col min="2" max="2" width="15.7109375" style="35" customWidth="1"/>
    <col min="3" max="3" width="6.7109375" customWidth="1"/>
    <col min="4" max="4" width="36.7109375" customWidth="1"/>
    <col min="5" max="5" width="6.7109375" customWidth="1"/>
    <col min="6" max="8" width="8.7109375" customWidth="1"/>
  </cols>
  <sheetData>
    <row r="1" spans="1:8" ht="21" x14ac:dyDescent="0.35">
      <c r="A1" s="49" t="s">
        <v>574</v>
      </c>
    </row>
    <row r="2" spans="1:8" x14ac:dyDescent="0.25">
      <c r="A2" s="53" t="s">
        <v>0</v>
      </c>
      <c r="B2" s="53" t="s">
        <v>572</v>
      </c>
      <c r="C2" s="53" t="s">
        <v>63</v>
      </c>
      <c r="D2" s="53" t="s">
        <v>1</v>
      </c>
      <c r="E2" s="53" t="s">
        <v>15</v>
      </c>
      <c r="F2" s="53" t="s">
        <v>2</v>
      </c>
      <c r="G2" s="53" t="s">
        <v>3</v>
      </c>
      <c r="H2" s="53" t="s">
        <v>4</v>
      </c>
    </row>
    <row r="3" spans="1:8" ht="30" customHeight="1" x14ac:dyDescent="0.25">
      <c r="A3" s="120" t="s">
        <v>388</v>
      </c>
      <c r="B3" s="34" t="s">
        <v>401</v>
      </c>
      <c r="C3">
        <v>1</v>
      </c>
      <c r="D3" s="12" t="s">
        <v>389</v>
      </c>
      <c r="E3" s="42" t="s">
        <v>138</v>
      </c>
      <c r="F3" s="42">
        <v>0.39</v>
      </c>
      <c r="G3" s="42">
        <v>0.04</v>
      </c>
      <c r="H3" s="37">
        <f t="shared" ref="H3:H14" si="0">SUM(F3:G3)</f>
        <v>0.43</v>
      </c>
    </row>
    <row r="4" spans="1:8" ht="28.5" customHeight="1" x14ac:dyDescent="0.25">
      <c r="A4" s="120"/>
      <c r="B4" s="34" t="s">
        <v>401</v>
      </c>
      <c r="D4" s="12" t="s">
        <v>397</v>
      </c>
      <c r="E4" s="42" t="s">
        <v>138</v>
      </c>
      <c r="F4" s="42">
        <v>0.06</v>
      </c>
      <c r="G4" s="42">
        <v>0.01</v>
      </c>
      <c r="H4" s="37">
        <f t="shared" si="0"/>
        <v>6.9999999999999993E-2</v>
      </c>
    </row>
    <row r="5" spans="1:8" ht="29.25" customHeight="1" x14ac:dyDescent="0.25">
      <c r="A5" s="120"/>
      <c r="B5" s="34" t="s">
        <v>401</v>
      </c>
      <c r="D5" s="12" t="s">
        <v>398</v>
      </c>
      <c r="E5" s="42" t="s">
        <v>6</v>
      </c>
      <c r="F5" s="42">
        <v>0.02</v>
      </c>
      <c r="G5" s="42">
        <v>0.02</v>
      </c>
      <c r="H5" s="37">
        <f t="shared" si="0"/>
        <v>0.04</v>
      </c>
    </row>
    <row r="6" spans="1:8" ht="15" customHeight="1" x14ac:dyDescent="0.25">
      <c r="A6" s="120"/>
      <c r="B6" s="34" t="s">
        <v>401</v>
      </c>
      <c r="D6" s="12" t="s">
        <v>399</v>
      </c>
      <c r="E6" s="42" t="s">
        <v>6</v>
      </c>
      <c r="F6" s="42">
        <v>0.1</v>
      </c>
      <c r="G6" s="42">
        <v>0.1</v>
      </c>
      <c r="H6" s="37">
        <f t="shared" si="0"/>
        <v>0.2</v>
      </c>
    </row>
    <row r="7" spans="1:8" ht="30" customHeight="1" x14ac:dyDescent="0.25">
      <c r="A7" s="120"/>
      <c r="B7" s="34" t="s">
        <v>401</v>
      </c>
      <c r="D7" s="12" t="s">
        <v>400</v>
      </c>
      <c r="E7" s="42" t="s">
        <v>138</v>
      </c>
      <c r="F7" s="42">
        <v>0.2</v>
      </c>
      <c r="G7" s="42">
        <v>0.38</v>
      </c>
      <c r="H7" s="37">
        <f t="shared" si="0"/>
        <v>0.58000000000000007</v>
      </c>
    </row>
    <row r="8" spans="1:8" ht="28.5" customHeight="1" x14ac:dyDescent="0.25">
      <c r="A8" s="120"/>
      <c r="B8" s="34" t="s">
        <v>401</v>
      </c>
      <c r="D8" s="12" t="s">
        <v>402</v>
      </c>
      <c r="E8" s="42" t="s">
        <v>6</v>
      </c>
      <c r="F8" s="42">
        <v>0.01</v>
      </c>
      <c r="G8" s="42">
        <v>0.01</v>
      </c>
      <c r="H8" s="37">
        <f t="shared" si="0"/>
        <v>0.02</v>
      </c>
    </row>
    <row r="9" spans="1:8" ht="15" customHeight="1" x14ac:dyDescent="0.25">
      <c r="A9" s="120"/>
      <c r="B9" s="34" t="s">
        <v>401</v>
      </c>
      <c r="D9" s="12" t="s">
        <v>403</v>
      </c>
      <c r="E9" s="42" t="s">
        <v>138</v>
      </c>
      <c r="F9" s="42">
        <v>0.01</v>
      </c>
      <c r="G9" s="42">
        <v>0.01</v>
      </c>
      <c r="H9" s="37">
        <f t="shared" si="0"/>
        <v>0.02</v>
      </c>
    </row>
    <row r="10" spans="1:8" ht="30" customHeight="1" x14ac:dyDescent="0.25">
      <c r="A10" s="120"/>
      <c r="B10" s="34">
        <v>235123100100</v>
      </c>
      <c r="D10" s="12" t="s">
        <v>390</v>
      </c>
      <c r="E10" s="42" t="s">
        <v>145</v>
      </c>
      <c r="F10" s="42">
        <v>0.12</v>
      </c>
      <c r="G10" s="42">
        <v>0.11</v>
      </c>
      <c r="H10" s="37">
        <f t="shared" si="0"/>
        <v>0.22999999999999998</v>
      </c>
    </row>
    <row r="11" spans="1:8" ht="18" customHeight="1" x14ac:dyDescent="0.25">
      <c r="A11" s="120"/>
      <c r="B11" s="34">
        <v>235123100670</v>
      </c>
      <c r="D11" s="12" t="s">
        <v>391</v>
      </c>
      <c r="E11" s="42" t="s">
        <v>138</v>
      </c>
      <c r="F11" s="42">
        <v>0.01</v>
      </c>
      <c r="G11" s="42">
        <v>0.01</v>
      </c>
      <c r="H11" s="37">
        <f t="shared" si="0"/>
        <v>0.02</v>
      </c>
    </row>
    <row r="12" spans="1:8" ht="16.5" customHeight="1" x14ac:dyDescent="0.25">
      <c r="A12" s="120"/>
      <c r="B12" s="34">
        <v>235123101050</v>
      </c>
      <c r="D12" s="12" t="s">
        <v>392</v>
      </c>
      <c r="E12" s="42" t="s">
        <v>138</v>
      </c>
      <c r="F12" s="42">
        <v>0.01</v>
      </c>
      <c r="G12" s="42">
        <v>0.01</v>
      </c>
      <c r="H12" s="37">
        <f t="shared" si="0"/>
        <v>0.02</v>
      </c>
    </row>
    <row r="13" spans="1:8" ht="16.5" customHeight="1" x14ac:dyDescent="0.25">
      <c r="A13" s="120"/>
      <c r="B13" s="34">
        <v>235123101760</v>
      </c>
      <c r="D13" s="12" t="s">
        <v>393</v>
      </c>
      <c r="E13" s="42" t="s">
        <v>138</v>
      </c>
      <c r="F13" s="42">
        <v>0.01</v>
      </c>
      <c r="G13" s="42">
        <v>0.01</v>
      </c>
      <c r="H13" s="37">
        <f t="shared" si="0"/>
        <v>0.02</v>
      </c>
    </row>
    <row r="14" spans="1:8" ht="78" customHeight="1" x14ac:dyDescent="0.25">
      <c r="A14" s="120"/>
      <c r="B14" s="34" t="s">
        <v>404</v>
      </c>
      <c r="D14" s="12" t="s">
        <v>405</v>
      </c>
      <c r="E14" s="42" t="s">
        <v>138</v>
      </c>
      <c r="F14" s="42">
        <v>1.35</v>
      </c>
      <c r="G14" s="42">
        <v>0.32</v>
      </c>
      <c r="H14" s="37">
        <f t="shared" si="0"/>
        <v>1.6700000000000002</v>
      </c>
    </row>
    <row r="15" spans="1:8" x14ac:dyDescent="0.25">
      <c r="A15" s="41"/>
      <c r="B15" s="34"/>
      <c r="C15" s="41"/>
      <c r="D15" s="42"/>
      <c r="F15">
        <f>SUM(F3:F14)</f>
        <v>2.29</v>
      </c>
      <c r="G15">
        <f t="shared" ref="G15:H15" si="1">SUM(G3:G14)</f>
        <v>1.03</v>
      </c>
      <c r="H15">
        <f t="shared" si="1"/>
        <v>3.3200000000000003</v>
      </c>
    </row>
    <row r="16" spans="1:8" x14ac:dyDescent="0.25">
      <c r="A16" s="53" t="s">
        <v>0</v>
      </c>
      <c r="B16" s="53" t="s">
        <v>572</v>
      </c>
      <c r="C16" s="53" t="s">
        <v>63</v>
      </c>
      <c r="D16" s="53" t="s">
        <v>1</v>
      </c>
      <c r="E16" s="53" t="s">
        <v>15</v>
      </c>
      <c r="F16" s="53" t="s">
        <v>2</v>
      </c>
      <c r="G16" s="53" t="s">
        <v>3</v>
      </c>
      <c r="H16" s="53" t="s">
        <v>4</v>
      </c>
    </row>
    <row r="17" spans="1:8" ht="45" x14ac:dyDescent="0.25">
      <c r="A17" s="120" t="s">
        <v>388</v>
      </c>
      <c r="B17" s="34">
        <v>235223203020</v>
      </c>
      <c r="C17">
        <v>2</v>
      </c>
      <c r="D17" s="12" t="s">
        <v>408</v>
      </c>
      <c r="E17" s="42" t="s">
        <v>138</v>
      </c>
      <c r="F17" s="42">
        <v>0.34</v>
      </c>
      <c r="G17" s="42">
        <v>0.1</v>
      </c>
      <c r="H17" s="37">
        <f t="shared" ref="H17:H29" si="2">SUM(F17:G17)</f>
        <v>0.44000000000000006</v>
      </c>
    </row>
    <row r="18" spans="1:8" x14ac:dyDescent="0.25">
      <c r="A18" s="120"/>
      <c r="B18" s="34" t="s">
        <v>406</v>
      </c>
      <c r="D18" s="12" t="s">
        <v>409</v>
      </c>
      <c r="E18" s="42" t="s">
        <v>138</v>
      </c>
      <c r="F18" s="42">
        <v>0.08</v>
      </c>
      <c r="G18" s="42">
        <v>0.01</v>
      </c>
      <c r="H18" s="37">
        <f t="shared" si="2"/>
        <v>0.09</v>
      </c>
    </row>
    <row r="19" spans="1:8" ht="30" x14ac:dyDescent="0.25">
      <c r="A19" s="120"/>
      <c r="B19" s="34" t="s">
        <v>401</v>
      </c>
      <c r="D19" s="12" t="s">
        <v>397</v>
      </c>
      <c r="E19" s="42" t="s">
        <v>138</v>
      </c>
      <c r="F19" s="42">
        <v>0.06</v>
      </c>
      <c r="G19" s="42">
        <v>0.01</v>
      </c>
      <c r="H19" s="37">
        <f t="shared" si="2"/>
        <v>6.9999999999999993E-2</v>
      </c>
    </row>
    <row r="20" spans="1:8" ht="30" x14ac:dyDescent="0.25">
      <c r="A20" s="120"/>
      <c r="B20" s="34" t="s">
        <v>401</v>
      </c>
      <c r="D20" s="12" t="s">
        <v>398</v>
      </c>
      <c r="E20" s="42" t="s">
        <v>6</v>
      </c>
      <c r="F20" s="42">
        <v>0.02</v>
      </c>
      <c r="G20" s="42">
        <v>0.02</v>
      </c>
      <c r="H20" s="37">
        <f t="shared" si="2"/>
        <v>0.04</v>
      </c>
    </row>
    <row r="21" spans="1:8" ht="30" x14ac:dyDescent="0.25">
      <c r="A21" s="120"/>
      <c r="B21" s="34" t="s">
        <v>401</v>
      </c>
      <c r="D21" s="12" t="s">
        <v>399</v>
      </c>
      <c r="E21" s="42" t="s">
        <v>6</v>
      </c>
      <c r="F21" s="42">
        <v>0.1</v>
      </c>
      <c r="G21" s="42">
        <v>0.1</v>
      </c>
      <c r="H21" s="37">
        <f t="shared" si="2"/>
        <v>0.2</v>
      </c>
    </row>
    <row r="22" spans="1:8" ht="30" x14ac:dyDescent="0.25">
      <c r="A22" s="120"/>
      <c r="B22" s="34" t="s">
        <v>401</v>
      </c>
      <c r="D22" s="12" t="s">
        <v>400</v>
      </c>
      <c r="E22" s="42" t="s">
        <v>138</v>
      </c>
      <c r="F22" s="42">
        <v>0.2</v>
      </c>
      <c r="G22" s="42">
        <v>0.38</v>
      </c>
      <c r="H22" s="37">
        <f t="shared" si="2"/>
        <v>0.58000000000000007</v>
      </c>
    </row>
    <row r="23" spans="1:8" ht="30" x14ac:dyDescent="0.25">
      <c r="A23" s="120"/>
      <c r="B23" s="34" t="s">
        <v>401</v>
      </c>
      <c r="D23" s="12" t="s">
        <v>402</v>
      </c>
      <c r="E23" s="42" t="s">
        <v>6</v>
      </c>
      <c r="F23" s="42">
        <v>0.01</v>
      </c>
      <c r="G23" s="42">
        <v>0.01</v>
      </c>
      <c r="H23" s="37">
        <f t="shared" si="2"/>
        <v>0.02</v>
      </c>
    </row>
    <row r="24" spans="1:8" ht="30" x14ac:dyDescent="0.25">
      <c r="A24" s="120"/>
      <c r="B24" s="34" t="s">
        <v>401</v>
      </c>
      <c r="D24" s="12" t="s">
        <v>403</v>
      </c>
      <c r="E24" s="42" t="s">
        <v>138</v>
      </c>
      <c r="F24" s="42">
        <v>0.01</v>
      </c>
      <c r="G24" s="42">
        <v>0.01</v>
      </c>
      <c r="H24" s="37">
        <f t="shared" si="2"/>
        <v>0.02</v>
      </c>
    </row>
    <row r="25" spans="1:8" ht="30" x14ac:dyDescent="0.25">
      <c r="A25" s="120"/>
      <c r="B25" s="34">
        <v>235123100100</v>
      </c>
      <c r="D25" s="12" t="s">
        <v>390</v>
      </c>
      <c r="E25" s="42" t="s">
        <v>145</v>
      </c>
      <c r="F25" s="42">
        <v>0.12</v>
      </c>
      <c r="G25" s="42">
        <v>0.11</v>
      </c>
      <c r="H25" s="37">
        <f t="shared" si="2"/>
        <v>0.22999999999999998</v>
      </c>
    </row>
    <row r="26" spans="1:8" x14ac:dyDescent="0.25">
      <c r="A26" s="120"/>
      <c r="B26" s="34">
        <v>235123100670</v>
      </c>
      <c r="D26" s="12" t="s">
        <v>391</v>
      </c>
      <c r="E26" s="42" t="s">
        <v>138</v>
      </c>
      <c r="F26" s="42">
        <v>0.01</v>
      </c>
      <c r="G26" s="42">
        <v>0.01</v>
      </c>
      <c r="H26" s="37">
        <f t="shared" si="2"/>
        <v>0.02</v>
      </c>
    </row>
    <row r="27" spans="1:8" x14ac:dyDescent="0.25">
      <c r="A27" s="120"/>
      <c r="B27" s="34">
        <v>235123101050</v>
      </c>
      <c r="D27" s="12" t="s">
        <v>392</v>
      </c>
      <c r="E27" s="42" t="s">
        <v>138</v>
      </c>
      <c r="F27" s="42">
        <v>0.01</v>
      </c>
      <c r="G27" s="42">
        <v>0.01</v>
      </c>
      <c r="H27" s="37">
        <f t="shared" si="2"/>
        <v>0.02</v>
      </c>
    </row>
    <row r="28" spans="1:8" x14ac:dyDescent="0.25">
      <c r="A28" s="120"/>
      <c r="B28" s="34">
        <v>235123101760</v>
      </c>
      <c r="D28" s="12" t="s">
        <v>393</v>
      </c>
      <c r="E28" s="42" t="s">
        <v>138</v>
      </c>
      <c r="F28" s="42">
        <v>0.01</v>
      </c>
      <c r="G28" s="42">
        <v>0.01</v>
      </c>
      <c r="H28" s="37">
        <f t="shared" si="2"/>
        <v>0.02</v>
      </c>
    </row>
    <row r="29" spans="1:8" ht="75" x14ac:dyDescent="0.25">
      <c r="A29" s="120"/>
      <c r="B29" s="34" t="s">
        <v>404</v>
      </c>
      <c r="D29" s="12" t="s">
        <v>405</v>
      </c>
      <c r="E29" s="42" t="s">
        <v>138</v>
      </c>
      <c r="F29" s="42">
        <v>1.35</v>
      </c>
      <c r="G29" s="42">
        <v>0.32</v>
      </c>
      <c r="H29" s="37">
        <f t="shared" si="2"/>
        <v>1.6700000000000002</v>
      </c>
    </row>
    <row r="30" spans="1:8" x14ac:dyDescent="0.25">
      <c r="A30" s="41"/>
      <c r="B30" s="34"/>
      <c r="C30" s="41"/>
      <c r="D30" s="42"/>
      <c r="F30">
        <f>SUM(F17:F29)</f>
        <v>2.3200000000000003</v>
      </c>
      <c r="G30">
        <f t="shared" ref="G30" si="3">SUM(G17:G29)</f>
        <v>1.1000000000000001</v>
      </c>
      <c r="H30">
        <f t="shared" ref="H30" si="4">SUM(H17:H29)</f>
        <v>3.4200000000000004</v>
      </c>
    </row>
  </sheetData>
  <mergeCells count="2">
    <mergeCell ref="A3:A14"/>
    <mergeCell ref="A17:A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H22"/>
  <sheetViews>
    <sheetView workbookViewId="0">
      <selection activeCell="J14" sqref="J14:L14"/>
    </sheetView>
  </sheetViews>
  <sheetFormatPr defaultRowHeight="15" x14ac:dyDescent="0.25"/>
  <cols>
    <col min="1" max="1" width="15.7109375" customWidth="1"/>
    <col min="2" max="2" width="15.7109375" style="35" customWidth="1"/>
    <col min="3" max="3" width="6.7109375" customWidth="1"/>
    <col min="4" max="4" width="19" customWidth="1"/>
    <col min="5" max="5" width="6.7109375" customWidth="1"/>
    <col min="6" max="7" width="8.7109375" customWidth="1"/>
    <col min="8" max="8" width="12.140625" style="35" customWidth="1"/>
  </cols>
  <sheetData>
    <row r="1" spans="1:8" ht="21" x14ac:dyDescent="0.35">
      <c r="A1" s="49" t="s">
        <v>573</v>
      </c>
    </row>
    <row r="2" spans="1:8" x14ac:dyDescent="0.25">
      <c r="A2" s="53" t="s">
        <v>0</v>
      </c>
      <c r="B2" s="53" t="s">
        <v>572</v>
      </c>
      <c r="C2" s="53" t="s">
        <v>1019</v>
      </c>
      <c r="D2" s="53" t="s">
        <v>1022</v>
      </c>
      <c r="E2" s="53" t="s">
        <v>15</v>
      </c>
      <c r="F2" s="53" t="s">
        <v>2</v>
      </c>
      <c r="G2" s="53" t="s">
        <v>3</v>
      </c>
      <c r="H2" s="54" t="s">
        <v>4</v>
      </c>
    </row>
    <row r="3" spans="1:8" x14ac:dyDescent="0.25">
      <c r="A3" s="120" t="s">
        <v>410</v>
      </c>
      <c r="B3" s="34">
        <v>233416103520</v>
      </c>
      <c r="C3">
        <v>0.5</v>
      </c>
      <c r="D3" s="12">
        <v>1000</v>
      </c>
      <c r="E3" s="42" t="s">
        <v>411</v>
      </c>
      <c r="F3" s="42">
        <v>2537</v>
      </c>
      <c r="G3" s="42">
        <v>315</v>
      </c>
      <c r="H3" s="46">
        <f>SUM(F3:G3)</f>
        <v>2852</v>
      </c>
    </row>
    <row r="4" spans="1:8" x14ac:dyDescent="0.25">
      <c r="A4" s="120"/>
      <c r="B4" s="34">
        <v>233416103540</v>
      </c>
      <c r="C4">
        <v>1</v>
      </c>
      <c r="D4" s="12">
        <v>2000</v>
      </c>
      <c r="E4" s="42" t="s">
        <v>411</v>
      </c>
      <c r="F4" s="42">
        <v>2891</v>
      </c>
      <c r="G4" s="42">
        <v>400</v>
      </c>
      <c r="H4" s="46">
        <f t="shared" ref="H4:H16" si="0">SUM(F4:G4)</f>
        <v>3291</v>
      </c>
    </row>
    <row r="5" spans="1:8" x14ac:dyDescent="0.25">
      <c r="A5" s="120"/>
      <c r="B5" s="34">
        <v>233416103560</v>
      </c>
      <c r="C5">
        <v>3</v>
      </c>
      <c r="D5" s="12">
        <v>4000</v>
      </c>
      <c r="E5" s="42" t="s">
        <v>411</v>
      </c>
      <c r="F5" s="42">
        <v>3655</v>
      </c>
      <c r="G5" s="42">
        <v>440</v>
      </c>
      <c r="H5" s="46">
        <f t="shared" si="0"/>
        <v>4095</v>
      </c>
    </row>
    <row r="6" spans="1:8" x14ac:dyDescent="0.25">
      <c r="A6" s="120"/>
      <c r="B6" s="34">
        <v>233416103580</v>
      </c>
      <c r="C6">
        <v>7.5</v>
      </c>
      <c r="D6" s="12">
        <v>8000</v>
      </c>
      <c r="E6" s="42" t="s">
        <v>411</v>
      </c>
      <c r="F6" s="42">
        <v>5483</v>
      </c>
      <c r="G6" s="42">
        <v>566</v>
      </c>
      <c r="H6" s="46">
        <f t="shared" si="0"/>
        <v>6049</v>
      </c>
    </row>
    <row r="7" spans="1:8" x14ac:dyDescent="0.25">
      <c r="A7" s="120"/>
      <c r="B7" s="34">
        <v>233416103600</v>
      </c>
      <c r="C7">
        <v>10</v>
      </c>
      <c r="D7" s="12">
        <v>12000</v>
      </c>
      <c r="E7" s="42" t="s">
        <v>411</v>
      </c>
      <c r="F7" s="42">
        <v>7311</v>
      </c>
      <c r="G7" s="42">
        <v>793</v>
      </c>
      <c r="H7" s="46">
        <f t="shared" si="0"/>
        <v>8104</v>
      </c>
    </row>
    <row r="8" spans="1:8" x14ac:dyDescent="0.25">
      <c r="A8" s="120" t="s">
        <v>1023</v>
      </c>
      <c r="B8" s="34">
        <v>233416105020</v>
      </c>
      <c r="C8" s="41">
        <v>0.25</v>
      </c>
      <c r="D8" s="42">
        <v>1200</v>
      </c>
      <c r="E8" s="96" t="s">
        <v>411</v>
      </c>
      <c r="F8" s="95">
        <v>2005.5</v>
      </c>
      <c r="G8" s="95">
        <v>114.23</v>
      </c>
      <c r="H8" s="35">
        <f t="shared" si="0"/>
        <v>2119.73</v>
      </c>
    </row>
    <row r="9" spans="1:8" x14ac:dyDescent="0.25">
      <c r="A9" s="120"/>
      <c r="B9" s="34">
        <v>233416105040</v>
      </c>
      <c r="C9">
        <v>0.33</v>
      </c>
      <c r="D9" s="12">
        <v>1520</v>
      </c>
      <c r="E9" s="96" t="s">
        <v>411</v>
      </c>
      <c r="F9" s="95">
        <v>2635.8</v>
      </c>
      <c r="G9" s="95">
        <v>136.9</v>
      </c>
      <c r="H9" s="35">
        <f t="shared" si="0"/>
        <v>2772.7000000000003</v>
      </c>
    </row>
    <row r="10" spans="1:8" x14ac:dyDescent="0.25">
      <c r="A10" s="120"/>
      <c r="B10" s="34">
        <v>233416105060</v>
      </c>
      <c r="C10">
        <v>0.5</v>
      </c>
      <c r="D10" s="12">
        <v>1850</v>
      </c>
      <c r="E10" s="96" t="s">
        <v>411</v>
      </c>
      <c r="F10" s="42">
        <v>2607.15</v>
      </c>
      <c r="G10" s="42">
        <v>171.78</v>
      </c>
      <c r="H10" s="35">
        <f t="shared" si="0"/>
        <v>2778.9300000000003</v>
      </c>
    </row>
    <row r="11" spans="1:8" x14ac:dyDescent="0.25">
      <c r="A11" s="120"/>
      <c r="B11" s="34">
        <v>233416105080</v>
      </c>
      <c r="C11">
        <v>0.75</v>
      </c>
      <c r="D11" s="12">
        <v>2180</v>
      </c>
      <c r="E11" s="96" t="s">
        <v>411</v>
      </c>
      <c r="F11" s="42">
        <v>3094.2</v>
      </c>
      <c r="G11" s="42">
        <v>228.46</v>
      </c>
      <c r="H11" s="35">
        <f t="shared" si="0"/>
        <v>3322.66</v>
      </c>
    </row>
    <row r="12" spans="1:8" x14ac:dyDescent="0.25">
      <c r="A12" s="120"/>
      <c r="B12" s="34">
        <v>233416105100</v>
      </c>
      <c r="C12">
        <v>1</v>
      </c>
      <c r="D12" s="12">
        <v>3600</v>
      </c>
      <c r="E12" s="96" t="s">
        <v>411</v>
      </c>
      <c r="F12" s="42">
        <v>3180.15</v>
      </c>
      <c r="G12" s="42">
        <v>344.44</v>
      </c>
      <c r="H12" s="35">
        <f t="shared" si="0"/>
        <v>3524.59</v>
      </c>
    </row>
    <row r="13" spans="1:8" x14ac:dyDescent="0.25">
      <c r="A13" s="120"/>
      <c r="B13" s="34">
        <v>233416105120</v>
      </c>
      <c r="C13" s="41">
        <v>1.5</v>
      </c>
      <c r="D13" s="42">
        <v>4250</v>
      </c>
      <c r="E13" s="96" t="s">
        <v>411</v>
      </c>
      <c r="F13" s="95">
        <v>3896.4</v>
      </c>
      <c r="G13">
        <v>427.28</v>
      </c>
      <c r="H13" s="35">
        <f t="shared" si="0"/>
        <v>4323.68</v>
      </c>
    </row>
    <row r="14" spans="1:8" x14ac:dyDescent="0.25">
      <c r="A14" s="120"/>
      <c r="B14" s="34">
        <v>233416105140</v>
      </c>
      <c r="C14">
        <v>2</v>
      </c>
      <c r="D14">
        <v>4800</v>
      </c>
      <c r="E14" s="96" t="s">
        <v>411</v>
      </c>
      <c r="F14" s="95">
        <v>4698.6000000000004</v>
      </c>
      <c r="G14">
        <v>488.32</v>
      </c>
      <c r="H14" s="35">
        <f t="shared" si="0"/>
        <v>5186.92</v>
      </c>
    </row>
    <row r="15" spans="1:8" x14ac:dyDescent="0.25">
      <c r="A15" s="120"/>
      <c r="B15" s="34">
        <v>233416105160</v>
      </c>
      <c r="C15">
        <v>5</v>
      </c>
      <c r="D15" s="12">
        <v>6920</v>
      </c>
      <c r="E15" s="96" t="s">
        <v>411</v>
      </c>
      <c r="F15" s="42">
        <v>5730</v>
      </c>
      <c r="G15" s="42">
        <v>527.55999999999995</v>
      </c>
      <c r="H15" s="35">
        <f t="shared" si="0"/>
        <v>6257.5599999999995</v>
      </c>
    </row>
    <row r="16" spans="1:8" x14ac:dyDescent="0.25">
      <c r="A16" s="120"/>
      <c r="B16" s="34">
        <v>233416105180</v>
      </c>
      <c r="C16">
        <v>7.5</v>
      </c>
      <c r="D16" s="12">
        <v>7700</v>
      </c>
      <c r="E16" s="96" t="s">
        <v>411</v>
      </c>
      <c r="F16" s="42">
        <v>6904.65</v>
      </c>
      <c r="G16" s="42">
        <v>571.16</v>
      </c>
      <c r="H16" s="35">
        <f t="shared" si="0"/>
        <v>7475.8099999999995</v>
      </c>
    </row>
    <row r="17" spans="1:8" x14ac:dyDescent="0.25">
      <c r="A17" s="120"/>
      <c r="B17" s="34"/>
      <c r="D17" s="12"/>
      <c r="E17" s="42"/>
      <c r="F17" s="42"/>
      <c r="G17" s="42"/>
      <c r="H17" s="46"/>
    </row>
    <row r="18" spans="1:8" x14ac:dyDescent="0.25">
      <c r="A18" s="41"/>
      <c r="B18" s="34"/>
      <c r="C18" s="41"/>
      <c r="D18" s="42"/>
    </row>
    <row r="19" spans="1:8" x14ac:dyDescent="0.25">
      <c r="B19" s="34"/>
    </row>
    <row r="20" spans="1:8" x14ac:dyDescent="0.25">
      <c r="A20" s="120"/>
      <c r="B20" s="34"/>
      <c r="D20" s="12"/>
      <c r="E20" s="42"/>
      <c r="F20" s="42"/>
      <c r="G20" s="42"/>
      <c r="H20" s="46"/>
    </row>
    <row r="21" spans="1:8" x14ac:dyDescent="0.25">
      <c r="A21" s="120"/>
      <c r="B21" s="34"/>
      <c r="D21" s="12"/>
      <c r="E21" s="42"/>
      <c r="F21" s="42"/>
      <c r="G21" s="42"/>
      <c r="H21" s="46"/>
    </row>
    <row r="22" spans="1:8" x14ac:dyDescent="0.25">
      <c r="A22" s="41"/>
      <c r="B22" s="34"/>
      <c r="C22" s="41"/>
      <c r="D22" s="42"/>
    </row>
  </sheetData>
  <mergeCells count="3">
    <mergeCell ref="A3:A7"/>
    <mergeCell ref="A20:A21"/>
    <mergeCell ref="A8:A17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68"/>
  <sheetViews>
    <sheetView workbookViewId="0">
      <selection activeCell="A16" sqref="A16:XFD16"/>
    </sheetView>
  </sheetViews>
  <sheetFormatPr defaultRowHeight="15" x14ac:dyDescent="0.25"/>
  <cols>
    <col min="1" max="1" width="34.42578125" customWidth="1"/>
    <col min="2" max="2" width="8.7109375" customWidth="1"/>
    <col min="3" max="3" width="8.140625" customWidth="1"/>
    <col min="4" max="4" width="9.5703125" customWidth="1"/>
    <col min="5" max="5" width="29.28515625" customWidth="1"/>
    <col min="6" max="6" width="10.140625" customWidth="1"/>
    <col min="7" max="7" width="16.28515625" customWidth="1"/>
    <col min="8" max="8" width="15.85546875" customWidth="1"/>
    <col min="9" max="9" width="16.85546875" customWidth="1"/>
  </cols>
  <sheetData>
    <row r="1" spans="1:9" s="45" customFormat="1" ht="30" x14ac:dyDescent="0.25">
      <c r="A1" s="82" t="s">
        <v>412</v>
      </c>
      <c r="B1" s="45" t="s">
        <v>413</v>
      </c>
      <c r="C1" s="45" t="s">
        <v>487</v>
      </c>
      <c r="D1" s="45" t="s">
        <v>486</v>
      </c>
      <c r="E1" s="45" t="s">
        <v>414</v>
      </c>
      <c r="F1" s="45" t="s">
        <v>415</v>
      </c>
      <c r="G1" s="45" t="s">
        <v>489</v>
      </c>
      <c r="H1" s="45" t="s">
        <v>488</v>
      </c>
      <c r="I1" s="45" t="s">
        <v>490</v>
      </c>
    </row>
    <row r="2" spans="1:9" x14ac:dyDescent="0.25">
      <c r="A2" s="52" t="s">
        <v>416</v>
      </c>
    </row>
    <row r="3" spans="1:9" x14ac:dyDescent="0.25">
      <c r="A3" t="s">
        <v>417</v>
      </c>
      <c r="B3">
        <v>17.2</v>
      </c>
      <c r="C3">
        <v>30</v>
      </c>
      <c r="E3" t="s">
        <v>418</v>
      </c>
      <c r="F3">
        <v>65</v>
      </c>
      <c r="G3">
        <v>2</v>
      </c>
    </row>
    <row r="4" spans="1:9" x14ac:dyDescent="0.25">
      <c r="A4" t="s">
        <v>419</v>
      </c>
      <c r="B4">
        <v>10.8</v>
      </c>
      <c r="C4">
        <v>50</v>
      </c>
      <c r="E4" t="s">
        <v>418</v>
      </c>
      <c r="F4">
        <v>65</v>
      </c>
      <c r="G4">
        <v>1</v>
      </c>
    </row>
    <row r="5" spans="1:9" x14ac:dyDescent="0.25">
      <c r="A5" t="s">
        <v>420</v>
      </c>
      <c r="B5">
        <v>7.5</v>
      </c>
      <c r="C5">
        <v>50</v>
      </c>
      <c r="E5" t="s">
        <v>418</v>
      </c>
      <c r="F5">
        <v>65</v>
      </c>
      <c r="G5">
        <v>1</v>
      </c>
    </row>
    <row r="6" spans="1:9" x14ac:dyDescent="0.25">
      <c r="A6" t="s">
        <v>421</v>
      </c>
      <c r="B6">
        <v>7.5</v>
      </c>
      <c r="E6" t="s">
        <v>418</v>
      </c>
      <c r="F6">
        <v>65</v>
      </c>
      <c r="G6">
        <v>1</v>
      </c>
    </row>
    <row r="7" spans="1:9" x14ac:dyDescent="0.25">
      <c r="A7" t="s">
        <v>422</v>
      </c>
      <c r="B7">
        <v>19.399999999999999</v>
      </c>
      <c r="E7" t="s">
        <v>418</v>
      </c>
      <c r="F7">
        <v>65</v>
      </c>
      <c r="G7">
        <v>2</v>
      </c>
    </row>
    <row r="8" spans="1:9" x14ac:dyDescent="0.25">
      <c r="A8" t="s">
        <v>423</v>
      </c>
      <c r="B8">
        <v>10.8</v>
      </c>
      <c r="E8" t="s">
        <v>424</v>
      </c>
      <c r="F8">
        <v>250</v>
      </c>
      <c r="H8">
        <v>9</v>
      </c>
    </row>
    <row r="9" spans="1:9" x14ac:dyDescent="0.25">
      <c r="A9" t="s">
        <v>425</v>
      </c>
      <c r="B9">
        <v>13</v>
      </c>
      <c r="E9" t="s">
        <v>424</v>
      </c>
      <c r="F9">
        <v>250</v>
      </c>
      <c r="H9">
        <v>9</v>
      </c>
    </row>
    <row r="10" spans="1:9" x14ac:dyDescent="0.25">
      <c r="A10" t="s">
        <v>426</v>
      </c>
      <c r="B10">
        <v>28</v>
      </c>
      <c r="E10" t="s">
        <v>424</v>
      </c>
      <c r="F10">
        <v>250</v>
      </c>
      <c r="H10">
        <v>10</v>
      </c>
    </row>
    <row r="11" spans="1:9" x14ac:dyDescent="0.25">
      <c r="A11" t="s">
        <v>427</v>
      </c>
      <c r="B11">
        <v>8.6</v>
      </c>
      <c r="E11" t="s">
        <v>418</v>
      </c>
      <c r="F11">
        <v>65</v>
      </c>
      <c r="G11">
        <v>1</v>
      </c>
    </row>
    <row r="12" spans="1:9" x14ac:dyDescent="0.25">
      <c r="A12" s="52" t="s">
        <v>428</v>
      </c>
    </row>
    <row r="13" spans="1:9" x14ac:dyDescent="0.25">
      <c r="A13" t="s">
        <v>429</v>
      </c>
      <c r="B13">
        <v>25.8</v>
      </c>
      <c r="E13" t="s">
        <v>418</v>
      </c>
      <c r="F13">
        <v>65</v>
      </c>
    </row>
    <row r="14" spans="1:9" x14ac:dyDescent="0.25">
      <c r="A14" t="s">
        <v>430</v>
      </c>
      <c r="B14">
        <v>25.8</v>
      </c>
      <c r="E14" t="s">
        <v>418</v>
      </c>
      <c r="F14">
        <v>65</v>
      </c>
    </row>
    <row r="15" spans="1:9" x14ac:dyDescent="0.25">
      <c r="A15" t="s">
        <v>431</v>
      </c>
      <c r="B15">
        <v>15.1</v>
      </c>
      <c r="E15" t="s">
        <v>418</v>
      </c>
      <c r="F15">
        <v>65</v>
      </c>
    </row>
    <row r="16" spans="1:9" ht="15" customHeight="1" x14ac:dyDescent="0.25">
      <c r="A16" t="s">
        <v>432</v>
      </c>
      <c r="B16">
        <v>21.5</v>
      </c>
      <c r="E16" t="s">
        <v>418</v>
      </c>
      <c r="F16">
        <v>65</v>
      </c>
    </row>
    <row r="17" spans="1:7" x14ac:dyDescent="0.25">
      <c r="A17" s="52" t="s">
        <v>433</v>
      </c>
    </row>
    <row r="18" spans="1:7" x14ac:dyDescent="0.25">
      <c r="A18" t="s">
        <v>434</v>
      </c>
      <c r="B18">
        <v>26.9</v>
      </c>
      <c r="E18" t="s">
        <v>435</v>
      </c>
      <c r="F18">
        <v>400</v>
      </c>
    </row>
    <row r="19" spans="1:7" x14ac:dyDescent="0.25">
      <c r="A19" t="s">
        <v>436</v>
      </c>
      <c r="B19">
        <v>26.9</v>
      </c>
      <c r="E19" t="s">
        <v>435</v>
      </c>
      <c r="F19">
        <v>400</v>
      </c>
    </row>
    <row r="20" spans="1:7" x14ac:dyDescent="0.25">
      <c r="A20" t="s">
        <v>437</v>
      </c>
      <c r="B20">
        <v>17.2</v>
      </c>
      <c r="E20" t="s">
        <v>435</v>
      </c>
      <c r="F20">
        <v>400</v>
      </c>
    </row>
    <row r="21" spans="1:7" x14ac:dyDescent="0.25">
      <c r="A21" t="s">
        <v>438</v>
      </c>
      <c r="B21">
        <v>24.8</v>
      </c>
      <c r="E21" t="s">
        <v>435</v>
      </c>
      <c r="F21">
        <v>400</v>
      </c>
    </row>
    <row r="22" spans="1:7" x14ac:dyDescent="0.25">
      <c r="A22" t="s">
        <v>439</v>
      </c>
      <c r="B22">
        <v>12.9</v>
      </c>
      <c r="E22" t="s">
        <v>435</v>
      </c>
      <c r="F22">
        <v>400</v>
      </c>
    </row>
    <row r="23" spans="1:7" x14ac:dyDescent="0.25">
      <c r="A23" t="s">
        <v>440</v>
      </c>
      <c r="B23">
        <v>10.8</v>
      </c>
      <c r="E23" t="s">
        <v>435</v>
      </c>
      <c r="F23">
        <v>400</v>
      </c>
    </row>
    <row r="24" spans="1:7" x14ac:dyDescent="0.25">
      <c r="A24" s="52" t="s">
        <v>441</v>
      </c>
    </row>
    <row r="25" spans="1:7" x14ac:dyDescent="0.25">
      <c r="A25" t="s">
        <v>442</v>
      </c>
      <c r="B25">
        <v>19.399999999999999</v>
      </c>
      <c r="C25">
        <v>100</v>
      </c>
      <c r="E25" t="s">
        <v>418</v>
      </c>
      <c r="F25">
        <v>65</v>
      </c>
      <c r="G25">
        <v>2</v>
      </c>
    </row>
    <row r="26" spans="1:7" x14ac:dyDescent="0.25">
      <c r="A26" t="s">
        <v>443</v>
      </c>
      <c r="B26">
        <v>20.399999999999999</v>
      </c>
      <c r="C26">
        <v>100</v>
      </c>
      <c r="E26" t="s">
        <v>418</v>
      </c>
      <c r="F26">
        <v>65</v>
      </c>
      <c r="G26">
        <v>2</v>
      </c>
    </row>
    <row r="27" spans="1:7" x14ac:dyDescent="0.25">
      <c r="A27" t="s">
        <v>444</v>
      </c>
      <c r="B27">
        <v>23.7</v>
      </c>
      <c r="C27">
        <v>100</v>
      </c>
      <c r="E27" t="s">
        <v>418</v>
      </c>
      <c r="F27">
        <v>65</v>
      </c>
      <c r="G27">
        <v>2</v>
      </c>
    </row>
    <row r="28" spans="1:7" x14ac:dyDescent="0.25">
      <c r="A28" t="s">
        <v>445</v>
      </c>
      <c r="B28">
        <v>22.6</v>
      </c>
      <c r="E28" t="s">
        <v>418</v>
      </c>
      <c r="F28">
        <v>65</v>
      </c>
      <c r="G28">
        <v>2</v>
      </c>
    </row>
    <row r="29" spans="1:7" x14ac:dyDescent="0.25">
      <c r="A29" t="s">
        <v>446</v>
      </c>
      <c r="B29">
        <v>10.8</v>
      </c>
      <c r="E29" t="s">
        <v>418</v>
      </c>
      <c r="F29">
        <v>65</v>
      </c>
      <c r="G29">
        <v>2</v>
      </c>
    </row>
    <row r="30" spans="1:7" x14ac:dyDescent="0.25">
      <c r="A30" t="s">
        <v>447</v>
      </c>
      <c r="B30">
        <v>19.399999999999999</v>
      </c>
      <c r="E30" t="s">
        <v>418</v>
      </c>
      <c r="F30">
        <v>65</v>
      </c>
      <c r="G30">
        <v>2</v>
      </c>
    </row>
    <row r="31" spans="1:7" x14ac:dyDescent="0.25">
      <c r="A31" s="52" t="s">
        <v>448</v>
      </c>
    </row>
    <row r="32" spans="1:7" x14ac:dyDescent="0.25">
      <c r="A32" t="s">
        <v>449</v>
      </c>
      <c r="B32">
        <v>35.5</v>
      </c>
      <c r="E32" t="s">
        <v>418</v>
      </c>
      <c r="F32">
        <v>65</v>
      </c>
    </row>
    <row r="33" spans="1:7" x14ac:dyDescent="0.25">
      <c r="A33" t="s">
        <v>450</v>
      </c>
      <c r="B33">
        <v>30.1</v>
      </c>
      <c r="E33" t="s">
        <v>418</v>
      </c>
      <c r="F33">
        <v>65</v>
      </c>
    </row>
    <row r="34" spans="1:7" x14ac:dyDescent="0.25">
      <c r="A34" s="52" t="s">
        <v>451</v>
      </c>
    </row>
    <row r="35" spans="1:7" x14ac:dyDescent="0.25">
      <c r="A35" t="s">
        <v>452</v>
      </c>
      <c r="B35">
        <v>26.9</v>
      </c>
      <c r="E35" t="s">
        <v>418</v>
      </c>
      <c r="F35">
        <v>65</v>
      </c>
    </row>
    <row r="36" spans="1:7" x14ac:dyDescent="0.25">
      <c r="A36" t="s">
        <v>453</v>
      </c>
      <c r="B36">
        <v>26.9</v>
      </c>
      <c r="E36" t="s">
        <v>418</v>
      </c>
      <c r="F36">
        <v>65</v>
      </c>
    </row>
    <row r="37" spans="1:7" x14ac:dyDescent="0.25">
      <c r="A37" t="s">
        <v>454</v>
      </c>
      <c r="B37">
        <v>14</v>
      </c>
      <c r="E37" t="s">
        <v>418</v>
      </c>
      <c r="F37">
        <v>65</v>
      </c>
    </row>
    <row r="38" spans="1:7" x14ac:dyDescent="0.25">
      <c r="A38" t="s">
        <v>455</v>
      </c>
      <c r="B38">
        <v>15.1</v>
      </c>
      <c r="E38" t="s">
        <v>418</v>
      </c>
      <c r="F38">
        <v>65</v>
      </c>
    </row>
    <row r="39" spans="1:7" x14ac:dyDescent="0.25">
      <c r="A39" s="52" t="s">
        <v>456</v>
      </c>
    </row>
    <row r="40" spans="1:7" x14ac:dyDescent="0.25">
      <c r="A40" t="s">
        <v>457</v>
      </c>
      <c r="B40">
        <v>11.8</v>
      </c>
      <c r="E40" t="s">
        <v>418</v>
      </c>
      <c r="F40">
        <v>65</v>
      </c>
    </row>
    <row r="41" spans="1:7" x14ac:dyDescent="0.25">
      <c r="A41" t="s">
        <v>458</v>
      </c>
      <c r="B41">
        <v>19.399999999999999</v>
      </c>
      <c r="E41" t="s">
        <v>418</v>
      </c>
      <c r="F41">
        <v>65</v>
      </c>
    </row>
    <row r="42" spans="1:7" x14ac:dyDescent="0.25">
      <c r="A42" t="s">
        <v>459</v>
      </c>
    </row>
    <row r="43" spans="1:7" x14ac:dyDescent="0.25">
      <c r="A43" t="s">
        <v>460</v>
      </c>
      <c r="B43">
        <v>21.5</v>
      </c>
      <c r="C43">
        <v>70</v>
      </c>
      <c r="E43" t="s">
        <v>418</v>
      </c>
      <c r="F43">
        <v>65</v>
      </c>
      <c r="G43">
        <v>2</v>
      </c>
    </row>
    <row r="44" spans="1:7" x14ac:dyDescent="0.25">
      <c r="A44" t="s">
        <v>461</v>
      </c>
      <c r="B44">
        <v>32.299999999999997</v>
      </c>
      <c r="C44">
        <v>70</v>
      </c>
      <c r="E44" t="s">
        <v>418</v>
      </c>
      <c r="F44">
        <v>65</v>
      </c>
      <c r="G44">
        <v>3</v>
      </c>
    </row>
    <row r="45" spans="1:7" x14ac:dyDescent="0.25">
      <c r="A45" t="s">
        <v>462</v>
      </c>
      <c r="B45">
        <v>17.2</v>
      </c>
      <c r="E45" t="s">
        <v>418</v>
      </c>
      <c r="F45">
        <v>65</v>
      </c>
      <c r="G45">
        <v>2</v>
      </c>
    </row>
    <row r="46" spans="1:7" x14ac:dyDescent="0.25">
      <c r="A46" t="s">
        <v>463</v>
      </c>
      <c r="B46">
        <v>20.399999999999999</v>
      </c>
      <c r="C46">
        <v>70</v>
      </c>
      <c r="E46" t="s">
        <v>418</v>
      </c>
      <c r="F46">
        <v>65</v>
      </c>
      <c r="G46">
        <v>2</v>
      </c>
    </row>
    <row r="47" spans="1:7" x14ac:dyDescent="0.25">
      <c r="A47" t="s">
        <v>464</v>
      </c>
      <c r="B47">
        <v>24.8</v>
      </c>
      <c r="C47">
        <v>100</v>
      </c>
      <c r="E47" t="s">
        <v>418</v>
      </c>
      <c r="F47">
        <v>65</v>
      </c>
      <c r="G47">
        <v>3</v>
      </c>
    </row>
    <row r="48" spans="1:7" x14ac:dyDescent="0.25">
      <c r="A48" s="52" t="s">
        <v>465</v>
      </c>
    </row>
    <row r="49" spans="1:7" x14ac:dyDescent="0.25">
      <c r="A49" t="s">
        <v>466</v>
      </c>
      <c r="B49">
        <v>3.2</v>
      </c>
      <c r="C49">
        <v>5</v>
      </c>
      <c r="E49" t="s">
        <v>418</v>
      </c>
      <c r="F49">
        <v>65</v>
      </c>
    </row>
    <row r="50" spans="1:7" x14ac:dyDescent="0.25">
      <c r="A50" t="s">
        <v>467</v>
      </c>
      <c r="B50">
        <v>3.2</v>
      </c>
      <c r="C50">
        <v>10</v>
      </c>
      <c r="E50" t="s">
        <v>418</v>
      </c>
      <c r="F50">
        <v>65</v>
      </c>
    </row>
    <row r="51" spans="1:7" x14ac:dyDescent="0.25">
      <c r="A51" t="s">
        <v>468</v>
      </c>
      <c r="B51">
        <v>7.5</v>
      </c>
      <c r="C51">
        <v>50</v>
      </c>
      <c r="E51" t="s">
        <v>418</v>
      </c>
      <c r="F51">
        <v>65</v>
      </c>
    </row>
    <row r="52" spans="1:7" x14ac:dyDescent="0.25">
      <c r="A52" t="s">
        <v>469</v>
      </c>
      <c r="B52">
        <v>10.8</v>
      </c>
      <c r="C52">
        <v>50</v>
      </c>
      <c r="E52" t="s">
        <v>418</v>
      </c>
      <c r="F52">
        <v>65</v>
      </c>
    </row>
    <row r="53" spans="1:7" x14ac:dyDescent="0.25">
      <c r="A53" s="52" t="s">
        <v>470</v>
      </c>
    </row>
    <row r="54" spans="1:7" x14ac:dyDescent="0.25">
      <c r="A54" t="s">
        <v>471</v>
      </c>
      <c r="B54">
        <v>7.5</v>
      </c>
      <c r="E54" t="s">
        <v>418</v>
      </c>
      <c r="F54">
        <v>65</v>
      </c>
      <c r="G54">
        <v>1</v>
      </c>
    </row>
    <row r="55" spans="1:7" x14ac:dyDescent="0.25">
      <c r="A55" t="s">
        <v>472</v>
      </c>
      <c r="B55">
        <v>8.6</v>
      </c>
      <c r="C55">
        <v>30</v>
      </c>
      <c r="E55" t="s">
        <v>418</v>
      </c>
      <c r="F55">
        <v>65</v>
      </c>
      <c r="G55">
        <v>1</v>
      </c>
    </row>
    <row r="56" spans="1:7" x14ac:dyDescent="0.25">
      <c r="A56" t="s">
        <v>473</v>
      </c>
      <c r="B56">
        <v>8.6999999999999993</v>
      </c>
      <c r="C56">
        <v>30</v>
      </c>
      <c r="E56" t="s">
        <v>418</v>
      </c>
      <c r="F56">
        <v>65</v>
      </c>
      <c r="G56">
        <v>1</v>
      </c>
    </row>
    <row r="57" spans="1:7" x14ac:dyDescent="0.25">
      <c r="A57" t="s">
        <v>474</v>
      </c>
      <c r="B57">
        <v>6.5</v>
      </c>
      <c r="C57">
        <v>30</v>
      </c>
      <c r="E57" t="s">
        <v>418</v>
      </c>
      <c r="F57">
        <v>65</v>
      </c>
    </row>
    <row r="58" spans="1:7" x14ac:dyDescent="0.25">
      <c r="A58" t="s">
        <v>475</v>
      </c>
      <c r="B58">
        <v>4.3</v>
      </c>
      <c r="C58">
        <v>30</v>
      </c>
      <c r="E58" t="s">
        <v>418</v>
      </c>
      <c r="F58">
        <v>65</v>
      </c>
    </row>
    <row r="59" spans="1:7" x14ac:dyDescent="0.25">
      <c r="A59" t="s">
        <v>476</v>
      </c>
      <c r="B59">
        <v>10.8</v>
      </c>
      <c r="E59" t="s">
        <v>418</v>
      </c>
      <c r="F59">
        <v>65</v>
      </c>
    </row>
    <row r="60" spans="1:7" x14ac:dyDescent="0.25">
      <c r="A60" t="s">
        <v>477</v>
      </c>
      <c r="B60">
        <v>9.6999999999999993</v>
      </c>
      <c r="E60" t="s">
        <v>418</v>
      </c>
      <c r="F60">
        <v>65</v>
      </c>
    </row>
    <row r="61" spans="1:7" x14ac:dyDescent="0.25">
      <c r="A61" t="s">
        <v>478</v>
      </c>
      <c r="B61">
        <v>12.9</v>
      </c>
      <c r="E61" t="s">
        <v>418</v>
      </c>
      <c r="F61">
        <v>65</v>
      </c>
    </row>
    <row r="62" spans="1:7" x14ac:dyDescent="0.25">
      <c r="A62" t="s">
        <v>479</v>
      </c>
      <c r="B62">
        <v>8.6</v>
      </c>
      <c r="E62" t="s">
        <v>424</v>
      </c>
      <c r="F62">
        <v>250</v>
      </c>
    </row>
    <row r="63" spans="1:7" x14ac:dyDescent="0.25">
      <c r="A63" t="s">
        <v>480</v>
      </c>
      <c r="B63">
        <v>20.399999999999999</v>
      </c>
      <c r="E63" t="s">
        <v>418</v>
      </c>
      <c r="F63">
        <v>65</v>
      </c>
    </row>
    <row r="64" spans="1:7" x14ac:dyDescent="0.25">
      <c r="A64" t="s">
        <v>481</v>
      </c>
      <c r="B64">
        <v>42</v>
      </c>
      <c r="E64" t="s">
        <v>418</v>
      </c>
      <c r="F64">
        <v>65</v>
      </c>
    </row>
    <row r="65" spans="1:6" x14ac:dyDescent="0.25">
      <c r="A65" t="s">
        <v>482</v>
      </c>
      <c r="B65">
        <v>6.5</v>
      </c>
      <c r="E65" t="s">
        <v>418</v>
      </c>
      <c r="F65">
        <v>65</v>
      </c>
    </row>
    <row r="66" spans="1:6" x14ac:dyDescent="0.25">
      <c r="A66" t="s">
        <v>483</v>
      </c>
      <c r="B66">
        <v>7.5</v>
      </c>
      <c r="E66" t="s">
        <v>418</v>
      </c>
      <c r="F66">
        <v>65</v>
      </c>
    </row>
    <row r="67" spans="1:6" x14ac:dyDescent="0.25">
      <c r="A67" t="s">
        <v>484</v>
      </c>
      <c r="B67">
        <v>9.6999999999999993</v>
      </c>
      <c r="E67" t="s">
        <v>418</v>
      </c>
      <c r="F67">
        <v>65</v>
      </c>
    </row>
    <row r="68" spans="1:6" x14ac:dyDescent="0.25">
      <c r="A68" t="s">
        <v>485</v>
      </c>
      <c r="B68">
        <v>14</v>
      </c>
      <c r="E68" t="s">
        <v>418</v>
      </c>
      <c r="F68">
        <v>65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M43"/>
  <sheetViews>
    <sheetView topLeftCell="M1" workbookViewId="0">
      <selection activeCell="X3" sqref="X3"/>
    </sheetView>
  </sheetViews>
  <sheetFormatPr defaultRowHeight="15" x14ac:dyDescent="0.25"/>
  <cols>
    <col min="1" max="1" width="19.28515625" customWidth="1"/>
    <col min="2" max="2" width="14.42578125" customWidth="1"/>
    <col min="3" max="3" width="5.5703125" customWidth="1"/>
    <col min="4" max="4" width="8" customWidth="1"/>
    <col min="5" max="5" width="7.7109375" customWidth="1"/>
    <col min="7" max="7" width="6" customWidth="1"/>
    <col min="8" max="8" width="8" customWidth="1"/>
    <col min="9" max="9" width="8.28515625" customWidth="1"/>
    <col min="10" max="10" width="8.42578125" customWidth="1"/>
    <col min="11" max="11" width="5.7109375" customWidth="1"/>
    <col min="12" max="12" width="9.140625" customWidth="1"/>
    <col min="13" max="13" width="8.28515625" customWidth="1"/>
    <col min="14" max="14" width="6.7109375" customWidth="1"/>
    <col min="15" max="15" width="5.5703125" customWidth="1"/>
    <col min="16" max="16" width="6.85546875" customWidth="1"/>
    <col min="17" max="17" width="5.7109375" customWidth="1"/>
    <col min="18" max="18" width="6.5703125" customWidth="1"/>
    <col min="19" max="19" width="5.140625" customWidth="1"/>
    <col min="20" max="20" width="7.140625" customWidth="1"/>
    <col min="21" max="21" width="5.42578125" customWidth="1"/>
    <col min="22" max="22" width="7.85546875" customWidth="1"/>
    <col min="23" max="23" width="5.5703125" customWidth="1"/>
    <col min="24" max="24" width="7.42578125" customWidth="1"/>
    <col min="25" max="25" width="5.7109375" customWidth="1"/>
    <col min="26" max="26" width="6.5703125" customWidth="1"/>
    <col min="27" max="27" width="5.28515625" customWidth="1"/>
    <col min="28" max="28" width="6.5703125" customWidth="1"/>
    <col min="29" max="29" width="6.42578125" customWidth="1"/>
    <col min="30" max="39" width="7.7109375" style="35" customWidth="1"/>
  </cols>
  <sheetData>
    <row r="1" spans="1:39" ht="15.75" thickBot="1" x14ac:dyDescent="0.3">
      <c r="A1" t="s">
        <v>585</v>
      </c>
    </row>
    <row r="2" spans="1:39" s="45" customFormat="1" ht="45" x14ac:dyDescent="0.25">
      <c r="A2" s="60" t="s">
        <v>528</v>
      </c>
      <c r="B2" s="61" t="s">
        <v>529</v>
      </c>
      <c r="C2" s="61" t="s">
        <v>570</v>
      </c>
      <c r="D2" s="61" t="s">
        <v>496</v>
      </c>
      <c r="E2" s="61" t="s">
        <v>533</v>
      </c>
      <c r="F2" s="61" t="s">
        <v>534</v>
      </c>
      <c r="G2" s="59" t="s">
        <v>500</v>
      </c>
      <c r="H2" s="61" t="s">
        <v>535</v>
      </c>
      <c r="I2" s="61" t="s">
        <v>536</v>
      </c>
      <c r="J2" s="61" t="s">
        <v>537</v>
      </c>
      <c r="K2" s="59" t="s">
        <v>498</v>
      </c>
      <c r="L2" s="61" t="s">
        <v>538</v>
      </c>
      <c r="M2" s="61" t="s">
        <v>539</v>
      </c>
      <c r="N2" s="61" t="s">
        <v>540</v>
      </c>
      <c r="O2" s="59" t="s">
        <v>499</v>
      </c>
      <c r="P2" s="61" t="s">
        <v>541</v>
      </c>
      <c r="Q2" s="59" t="s">
        <v>502</v>
      </c>
      <c r="R2" s="61" t="s">
        <v>542</v>
      </c>
      <c r="S2" s="59" t="s">
        <v>501</v>
      </c>
      <c r="T2" s="61" t="s">
        <v>592</v>
      </c>
      <c r="U2" s="59" t="s">
        <v>591</v>
      </c>
      <c r="V2" s="61" t="s">
        <v>494</v>
      </c>
      <c r="W2" s="59" t="s">
        <v>544</v>
      </c>
      <c r="X2" s="61" t="s">
        <v>495</v>
      </c>
      <c r="Y2" s="59" t="s">
        <v>549</v>
      </c>
      <c r="Z2" s="61" t="s">
        <v>543</v>
      </c>
      <c r="AA2" s="59" t="s">
        <v>550</v>
      </c>
      <c r="AB2" s="61" t="s">
        <v>554</v>
      </c>
      <c r="AC2" s="59" t="s">
        <v>556</v>
      </c>
      <c r="AD2" s="62" t="s">
        <v>557</v>
      </c>
      <c r="AE2" s="62" t="s">
        <v>558</v>
      </c>
      <c r="AF2" s="62" t="s">
        <v>559</v>
      </c>
      <c r="AG2" s="62" t="s">
        <v>560</v>
      </c>
      <c r="AH2" s="62" t="s">
        <v>561</v>
      </c>
      <c r="AI2" s="62" t="s">
        <v>562</v>
      </c>
      <c r="AJ2" s="62" t="s">
        <v>563</v>
      </c>
      <c r="AK2" s="62" t="s">
        <v>564</v>
      </c>
      <c r="AL2" s="62" t="s">
        <v>565</v>
      </c>
      <c r="AM2" s="63" t="s">
        <v>566</v>
      </c>
    </row>
    <row r="3" spans="1:39" x14ac:dyDescent="0.25">
      <c r="A3" s="55" t="s">
        <v>441</v>
      </c>
      <c r="B3" s="56" t="s">
        <v>530</v>
      </c>
      <c r="C3" s="56">
        <v>4</v>
      </c>
      <c r="D3" s="56" t="s">
        <v>497</v>
      </c>
      <c r="E3" s="56">
        <v>21</v>
      </c>
      <c r="F3" s="56">
        <f>C3*E3-J3-N3</f>
        <v>54.67</v>
      </c>
      <c r="G3" s="50">
        <v>6</v>
      </c>
      <c r="H3" s="56">
        <v>20.95</v>
      </c>
      <c r="I3" s="56">
        <v>1.4</v>
      </c>
      <c r="J3" s="56">
        <f t="shared" ref="J3:J8" si="0">H3*I3</f>
        <v>29.33</v>
      </c>
      <c r="K3" s="50">
        <v>5</v>
      </c>
      <c r="L3" s="56">
        <v>0</v>
      </c>
      <c r="M3" s="56">
        <v>0</v>
      </c>
      <c r="N3" s="56">
        <f t="shared" ref="N3:N8" si="1">L3*M3</f>
        <v>0</v>
      </c>
      <c r="O3" s="50"/>
      <c r="P3" s="56">
        <v>441</v>
      </c>
      <c r="Q3" s="77">
        <v>1</v>
      </c>
      <c r="R3" s="56">
        <v>441</v>
      </c>
      <c r="S3" s="50"/>
      <c r="T3" s="56">
        <f>lightrule!B26</f>
        <v>20.399999999999999</v>
      </c>
      <c r="U3" s="50">
        <v>2</v>
      </c>
      <c r="V3" s="56" t="s">
        <v>546</v>
      </c>
      <c r="W3" s="50">
        <v>2</v>
      </c>
      <c r="X3" s="56" t="s">
        <v>547</v>
      </c>
      <c r="Y3" s="50">
        <v>8</v>
      </c>
      <c r="Z3" s="56" t="s">
        <v>551</v>
      </c>
      <c r="AA3" s="50">
        <v>5</v>
      </c>
      <c r="AB3" s="56" t="s">
        <v>555</v>
      </c>
      <c r="AC3" s="50">
        <v>1</v>
      </c>
      <c r="AD3" s="64">
        <f>walls!$H$68*10.76*J3</f>
        <v>7558.3996599999991</v>
      </c>
      <c r="AE3" s="64">
        <f>glazing!$H$22*10.76*J3</f>
        <v>14488.773627999997</v>
      </c>
      <c r="AF3" s="64">
        <f>glazing!$H$10*10.76*N3</f>
        <v>0</v>
      </c>
      <c r="AG3" s="64">
        <f>roof!$H$9*10.76*P3</f>
        <v>74119.3992</v>
      </c>
      <c r="AH3" s="64"/>
      <c r="AI3" s="64">
        <f>lighting!$N$16*10.76*P3</f>
        <v>23773.2516</v>
      </c>
      <c r="AJ3" s="64">
        <f>'gas heating'!$H$54*10.76*P3</f>
        <v>42279.375599999999</v>
      </c>
      <c r="AK3" s="64">
        <f>cooling!$H$115*10.76*P3</f>
        <v>42042.117599999998</v>
      </c>
      <c r="AL3" s="64">
        <f>vent!$H$113*10.76*P3</f>
        <v>75922.559999999998</v>
      </c>
      <c r="AM3" s="65">
        <f>'gas dhw'!$H$15*10.76*P3</f>
        <v>15753.931200000003</v>
      </c>
    </row>
    <row r="4" spans="1:39" x14ac:dyDescent="0.25">
      <c r="A4" s="55"/>
      <c r="B4" s="56"/>
      <c r="C4" s="56">
        <v>4</v>
      </c>
      <c r="D4" s="56" t="s">
        <v>503</v>
      </c>
      <c r="E4" s="56">
        <v>21</v>
      </c>
      <c r="F4" s="56">
        <f>C4*E4-J4-N4</f>
        <v>54.67</v>
      </c>
      <c r="G4" s="50">
        <v>6</v>
      </c>
      <c r="H4" s="56">
        <v>20.95</v>
      </c>
      <c r="I4" s="56">
        <v>1.4</v>
      </c>
      <c r="J4" s="56">
        <f t="shared" si="0"/>
        <v>29.33</v>
      </c>
      <c r="K4" s="50">
        <v>5</v>
      </c>
      <c r="L4" s="56">
        <v>0</v>
      </c>
      <c r="M4" s="56">
        <v>0</v>
      </c>
      <c r="N4" s="56">
        <f t="shared" si="1"/>
        <v>0</v>
      </c>
      <c r="O4" s="50"/>
      <c r="P4" s="56">
        <v>0</v>
      </c>
      <c r="Q4" s="77"/>
      <c r="R4" s="56"/>
      <c r="S4" s="50"/>
      <c r="T4" s="56"/>
      <c r="U4" s="50"/>
      <c r="V4" s="56"/>
      <c r="W4" s="50"/>
      <c r="X4" s="56"/>
      <c r="Y4" s="50"/>
      <c r="Z4" s="56"/>
      <c r="AA4" s="50"/>
      <c r="AB4" s="56"/>
      <c r="AC4" s="50"/>
      <c r="AD4" s="64">
        <f>walls!$H$68*10.76*J4</f>
        <v>7558.3996599999991</v>
      </c>
      <c r="AE4" s="64">
        <f>glazing!$H$22*10.76*J4</f>
        <v>14488.773627999997</v>
      </c>
      <c r="AF4" s="64">
        <f>glazing!$H$10*10.76*N4</f>
        <v>0</v>
      </c>
      <c r="AG4" s="64">
        <f>roof!$H$9*10.76*P4</f>
        <v>0</v>
      </c>
      <c r="AH4" s="64"/>
      <c r="AI4" s="64">
        <f>lighting!$N$16*10.76*P4</f>
        <v>0</v>
      </c>
      <c r="AJ4" s="64">
        <f>'gas heating'!$H$54*10.76*P4</f>
        <v>0</v>
      </c>
      <c r="AK4" s="64">
        <f>cooling!$H$115*10.76*P4</f>
        <v>0</v>
      </c>
      <c r="AL4" s="64">
        <f>vent!$H$113*10.76*P4</f>
        <v>0</v>
      </c>
      <c r="AM4" s="65">
        <f>'gas dhw'!$H$15*10.76*P4</f>
        <v>0</v>
      </c>
    </row>
    <row r="5" spans="1:39" ht="14.25" customHeight="1" x14ac:dyDescent="0.25">
      <c r="A5" s="55" t="s">
        <v>419</v>
      </c>
      <c r="B5" s="56" t="s">
        <v>419</v>
      </c>
      <c r="C5" s="56">
        <v>4</v>
      </c>
      <c r="D5" s="56" t="s">
        <v>503</v>
      </c>
      <c r="E5" s="56">
        <v>19</v>
      </c>
      <c r="F5" s="56">
        <f>C5*E5-J5-N5</f>
        <v>46.525000000000006</v>
      </c>
      <c r="G5" s="50">
        <v>6</v>
      </c>
      <c r="H5" s="56">
        <v>17.45</v>
      </c>
      <c r="I5" s="56">
        <v>1.5</v>
      </c>
      <c r="J5" s="56">
        <f t="shared" si="0"/>
        <v>26.174999999999997</v>
      </c>
      <c r="K5" s="50">
        <v>4</v>
      </c>
      <c r="L5" s="56">
        <v>1.5</v>
      </c>
      <c r="M5" s="56">
        <v>2.2000000000000002</v>
      </c>
      <c r="N5" s="56">
        <f t="shared" si="1"/>
        <v>3.3000000000000003</v>
      </c>
      <c r="O5" s="50">
        <v>3</v>
      </c>
      <c r="P5" s="56">
        <v>171</v>
      </c>
      <c r="Q5" s="77">
        <v>1</v>
      </c>
      <c r="R5" s="56">
        <v>171</v>
      </c>
      <c r="S5" s="50"/>
      <c r="T5" s="56">
        <f>lightrule!B4</f>
        <v>10.8</v>
      </c>
      <c r="U5" s="50">
        <v>1</v>
      </c>
      <c r="V5" s="56" t="s">
        <v>546</v>
      </c>
      <c r="W5" s="50">
        <v>2</v>
      </c>
      <c r="X5" s="56" t="s">
        <v>548</v>
      </c>
      <c r="Y5" s="50"/>
      <c r="Z5" s="56" t="s">
        <v>548</v>
      </c>
      <c r="AA5" s="50">
        <v>1</v>
      </c>
      <c r="AB5" s="56" t="s">
        <v>548</v>
      </c>
      <c r="AC5" s="50">
        <v>1</v>
      </c>
      <c r="AD5" s="64">
        <f>walls!$H$68*10.76*J5</f>
        <v>6745.3498499999996</v>
      </c>
      <c r="AE5" s="64">
        <f>glazing!$H$18*10.76*J5</f>
        <v>9499.8183900000004</v>
      </c>
      <c r="AF5" s="64">
        <f>glazing!$H$14*10.76*N5</f>
        <v>5536.4073600000002</v>
      </c>
      <c r="AG5" s="64">
        <f>roof!$H$9*10.76*P5</f>
        <v>28740.175200000001</v>
      </c>
      <c r="AH5" s="64"/>
      <c r="AI5" s="64">
        <f>lighting!$N$9*10.76*P5</f>
        <v>4673.4984000000004</v>
      </c>
      <c r="AJ5" s="64">
        <f>'gas heating'!$H$54*10.76*P5</f>
        <v>16394.043600000001</v>
      </c>
      <c r="AK5" s="64">
        <f>cooling!H116*10.76*P5</f>
        <v>0</v>
      </c>
      <c r="AL5" s="64">
        <v>0</v>
      </c>
      <c r="AM5" s="65">
        <v>0</v>
      </c>
    </row>
    <row r="6" spans="1:39" x14ac:dyDescent="0.25">
      <c r="A6" s="55" t="s">
        <v>505</v>
      </c>
      <c r="B6" s="56" t="s">
        <v>504</v>
      </c>
      <c r="C6" s="56">
        <v>4</v>
      </c>
      <c r="D6" s="56" t="s">
        <v>506</v>
      </c>
      <c r="E6" s="56">
        <v>20</v>
      </c>
      <c r="F6" s="56">
        <f>C6*E6-J6-N6</f>
        <v>52.14</v>
      </c>
      <c r="G6" s="50">
        <v>6</v>
      </c>
      <c r="H6" s="56">
        <v>19.899999999999999</v>
      </c>
      <c r="I6" s="56">
        <v>1.4</v>
      </c>
      <c r="J6" s="56">
        <f t="shared" si="0"/>
        <v>27.859999999999996</v>
      </c>
      <c r="K6" s="50">
        <v>4</v>
      </c>
      <c r="L6" s="56">
        <v>0</v>
      </c>
      <c r="M6" s="56">
        <v>0</v>
      </c>
      <c r="N6" s="56">
        <f t="shared" si="1"/>
        <v>0</v>
      </c>
      <c r="O6" s="50"/>
      <c r="P6" s="56">
        <v>689</v>
      </c>
      <c r="Q6" s="77">
        <v>1</v>
      </c>
      <c r="R6" s="56">
        <v>689</v>
      </c>
      <c r="S6" s="50"/>
      <c r="T6" s="56">
        <f>lightrule!B55</f>
        <v>8.6</v>
      </c>
      <c r="U6" s="50">
        <v>1</v>
      </c>
      <c r="V6" s="56" t="s">
        <v>546</v>
      </c>
      <c r="W6" s="50">
        <v>2</v>
      </c>
      <c r="X6" s="56" t="s">
        <v>548</v>
      </c>
      <c r="Y6" s="50"/>
      <c r="Z6" s="56" t="s">
        <v>548</v>
      </c>
      <c r="AA6" s="50">
        <v>1</v>
      </c>
      <c r="AB6" s="56" t="s">
        <v>548</v>
      </c>
      <c r="AC6" s="50">
        <v>1</v>
      </c>
      <c r="AD6" s="64">
        <f>walls!$H$68*10.76*J6</f>
        <v>7179.5777199999993</v>
      </c>
      <c r="AE6" s="64">
        <f>glazing!$H$18*10.76*J6</f>
        <v>10111.363528</v>
      </c>
      <c r="AF6" s="64">
        <f>glazing!$H$10*10.76*N6</f>
        <v>0</v>
      </c>
      <c r="AG6" s="64">
        <f>roof!$H$9*10.76*P6</f>
        <v>115801.05680000001</v>
      </c>
      <c r="AH6" s="64"/>
      <c r="AI6" s="64">
        <f>lighting!$N$9*10.76*P6</f>
        <v>18830.6456</v>
      </c>
      <c r="AJ6" s="64">
        <f>'gas heating'!$H$54*10.76*P6</f>
        <v>66055.532399999996</v>
      </c>
      <c r="AK6" s="64">
        <f>cooling!H117*10.76*P6</f>
        <v>0</v>
      </c>
      <c r="AL6" s="64">
        <v>0</v>
      </c>
      <c r="AM6" s="65">
        <v>0</v>
      </c>
    </row>
    <row r="7" spans="1:39" x14ac:dyDescent="0.25">
      <c r="A7" s="55" t="s">
        <v>507</v>
      </c>
      <c r="B7" s="56" t="s">
        <v>531</v>
      </c>
      <c r="C7" s="56">
        <v>4</v>
      </c>
      <c r="D7" s="56"/>
      <c r="E7" s="56">
        <v>0</v>
      </c>
      <c r="F7" s="56">
        <v>0</v>
      </c>
      <c r="G7" s="50"/>
      <c r="H7" s="56">
        <v>0</v>
      </c>
      <c r="I7" s="56">
        <v>0</v>
      </c>
      <c r="J7" s="56">
        <f t="shared" si="0"/>
        <v>0</v>
      </c>
      <c r="K7" s="50"/>
      <c r="L7" s="56">
        <v>0</v>
      </c>
      <c r="M7" s="56">
        <v>0</v>
      </c>
      <c r="N7" s="56">
        <f t="shared" si="1"/>
        <v>0</v>
      </c>
      <c r="O7" s="50"/>
      <c r="P7" s="56">
        <v>60</v>
      </c>
      <c r="Q7" s="77">
        <v>1</v>
      </c>
      <c r="R7" s="56">
        <v>60</v>
      </c>
      <c r="S7" s="50"/>
      <c r="T7" s="56">
        <f>lightrule!B56</f>
        <v>8.6999999999999993</v>
      </c>
      <c r="U7" s="50">
        <v>1</v>
      </c>
      <c r="V7" s="56" t="s">
        <v>546</v>
      </c>
      <c r="W7" s="50">
        <v>2</v>
      </c>
      <c r="X7" s="56" t="s">
        <v>548</v>
      </c>
      <c r="Y7" s="50"/>
      <c r="Z7" s="56" t="s">
        <v>548</v>
      </c>
      <c r="AA7" s="50">
        <v>1</v>
      </c>
      <c r="AB7" s="56" t="s">
        <v>555</v>
      </c>
      <c r="AC7" s="50">
        <v>1</v>
      </c>
      <c r="AD7" s="64">
        <f>walls!$H$68*10.76*J7</f>
        <v>0</v>
      </c>
      <c r="AE7" s="64">
        <f>glazing!$H$18*10.76*J7</f>
        <v>0</v>
      </c>
      <c r="AF7" s="64">
        <f>glazing!$H$10*10.76*N7</f>
        <v>0</v>
      </c>
      <c r="AG7" s="64">
        <f>roof!$H$9*10.76*P7</f>
        <v>10084.272000000001</v>
      </c>
      <c r="AH7" s="64"/>
      <c r="AI7" s="64">
        <f>lighting!$N$9*10.76*P7</f>
        <v>1639.8240000000001</v>
      </c>
      <c r="AJ7" s="64">
        <f>'gas heating'!$H$54*10.76*P7</f>
        <v>5752.2960000000003</v>
      </c>
      <c r="AK7" s="64">
        <f>cooling!H118*10.76*P7</f>
        <v>0</v>
      </c>
      <c r="AL7" s="64">
        <v>0</v>
      </c>
      <c r="AM7" s="65">
        <f>'gas dhw'!$H$15*10.76*P7</f>
        <v>2143.3920000000003</v>
      </c>
    </row>
    <row r="8" spans="1:39" x14ac:dyDescent="0.25">
      <c r="A8" s="55" t="s">
        <v>508</v>
      </c>
      <c r="B8" s="56" t="s">
        <v>425</v>
      </c>
      <c r="C8" s="56">
        <v>9.14</v>
      </c>
      <c r="D8" s="56" t="s">
        <v>497</v>
      </c>
      <c r="E8" s="56">
        <v>18</v>
      </c>
      <c r="F8" s="56">
        <f>C8*E8-J8-N8</f>
        <v>134.42000000000002</v>
      </c>
      <c r="G8" s="50">
        <v>8</v>
      </c>
      <c r="H8" s="56">
        <v>17</v>
      </c>
      <c r="I8" s="56">
        <v>1.4</v>
      </c>
      <c r="J8" s="56">
        <f t="shared" si="0"/>
        <v>23.799999999999997</v>
      </c>
      <c r="K8" s="50">
        <v>4</v>
      </c>
      <c r="L8" s="56">
        <v>2.8</v>
      </c>
      <c r="M8" s="56">
        <v>2.25</v>
      </c>
      <c r="N8" s="56">
        <f t="shared" si="1"/>
        <v>6.3</v>
      </c>
      <c r="O8" s="50">
        <v>2</v>
      </c>
      <c r="P8" s="56">
        <v>378</v>
      </c>
      <c r="Q8" s="77">
        <v>2</v>
      </c>
      <c r="R8" s="56">
        <v>378</v>
      </c>
      <c r="S8" s="50"/>
      <c r="T8" s="56">
        <f>lightrule!B9</f>
        <v>13</v>
      </c>
      <c r="U8" s="50">
        <v>9</v>
      </c>
      <c r="V8" s="56" t="s">
        <v>545</v>
      </c>
      <c r="W8" s="50">
        <v>7</v>
      </c>
      <c r="X8" s="56" t="s">
        <v>548</v>
      </c>
      <c r="Y8" s="50"/>
      <c r="Z8" s="56" t="s">
        <v>551</v>
      </c>
      <c r="AA8" s="50">
        <v>5</v>
      </c>
      <c r="AB8" s="56" t="s">
        <v>555</v>
      </c>
      <c r="AC8" s="50">
        <v>1</v>
      </c>
      <c r="AD8" s="64">
        <f>walls!$H$92*10.76*J8</f>
        <v>8353.5905600000006</v>
      </c>
      <c r="AE8" s="64">
        <f>glazing!$H$18*10.76*J8</f>
        <v>8637.8482399999994</v>
      </c>
      <c r="AF8" s="64">
        <f>glazing!$H$10*10.76*N8</f>
        <v>4295.7255599999999</v>
      </c>
      <c r="AG8" s="64">
        <f>roof!$H$16*10.76*P8</f>
        <v>68045.594400000016</v>
      </c>
      <c r="AH8" s="64"/>
      <c r="AI8" s="64">
        <f>lighting!$N$65*10.76*P8</f>
        <v>10452.909600000001</v>
      </c>
      <c r="AJ8" s="64">
        <f>'gas heating'!$H$164*10.76*P8</f>
        <v>37256.284800000001</v>
      </c>
      <c r="AK8" s="64">
        <f>cooling!H119*10.76*P8</f>
        <v>0</v>
      </c>
      <c r="AL8" s="64">
        <f>vent!$H$113*10.76*P8</f>
        <v>65076.479999999996</v>
      </c>
      <c r="AM8" s="65">
        <f>'gas dhw'!$H$15*10.76*P8</f>
        <v>13503.369600000002</v>
      </c>
    </row>
    <row r="9" spans="1:39" x14ac:dyDescent="0.25">
      <c r="A9" s="55"/>
      <c r="B9" s="56"/>
      <c r="C9" s="56">
        <v>6.6</v>
      </c>
      <c r="D9" s="56" t="s">
        <v>506</v>
      </c>
      <c r="E9" s="56">
        <v>18</v>
      </c>
      <c r="F9" s="56">
        <f t="shared" ref="F9:F11" si="2">C9*E9-J9-N9</f>
        <v>95</v>
      </c>
      <c r="G9" s="50">
        <v>8</v>
      </c>
      <c r="H9" s="56">
        <v>17</v>
      </c>
      <c r="I9" s="56">
        <v>1.4</v>
      </c>
      <c r="J9" s="56">
        <f t="shared" ref="J9:J11" si="3">H9*I9</f>
        <v>23.799999999999997</v>
      </c>
      <c r="K9" s="50">
        <v>4</v>
      </c>
      <c r="L9" s="56">
        <v>0</v>
      </c>
      <c r="M9" s="56">
        <v>0</v>
      </c>
      <c r="N9" s="56">
        <f t="shared" ref="N9:N11" si="4">L9*M9</f>
        <v>0</v>
      </c>
      <c r="O9" s="50"/>
      <c r="P9" s="56">
        <v>0</v>
      </c>
      <c r="Q9" s="77"/>
      <c r="R9" s="56"/>
      <c r="S9" s="50"/>
      <c r="T9" s="56"/>
      <c r="U9" s="50"/>
      <c r="V9" s="56"/>
      <c r="W9" s="50"/>
      <c r="X9" s="56"/>
      <c r="Y9" s="50"/>
      <c r="Z9" s="56"/>
      <c r="AA9" s="50"/>
      <c r="AB9" s="56"/>
      <c r="AC9" s="50"/>
      <c r="AD9" s="64">
        <f>walls!$H$92*10.76*J9</f>
        <v>8353.5905600000006</v>
      </c>
      <c r="AE9" s="64">
        <f>glazing!$H$18*10.76*J9</f>
        <v>8637.8482399999994</v>
      </c>
      <c r="AF9" s="64">
        <f>glazing!$H$10*10.76*N9</f>
        <v>0</v>
      </c>
      <c r="AG9" s="64">
        <f>roof!$H$16*10.76*P9</f>
        <v>0</v>
      </c>
      <c r="AH9" s="64"/>
      <c r="AI9" s="64">
        <f>lighting!$N$65*10.76*P9</f>
        <v>0</v>
      </c>
      <c r="AJ9" s="64">
        <f>'gas heating'!$H$164*10.76*P9</f>
        <v>0</v>
      </c>
      <c r="AK9" s="64">
        <f>cooling!H120*10.76*P9</f>
        <v>0</v>
      </c>
      <c r="AL9" s="64">
        <f>vent!$H$113*10.76*P9</f>
        <v>0</v>
      </c>
      <c r="AM9" s="65">
        <f>'gas dhw'!$H$15*10.76*P9</f>
        <v>0</v>
      </c>
    </row>
    <row r="10" spans="1:39" x14ac:dyDescent="0.25">
      <c r="A10" s="55"/>
      <c r="B10" s="56"/>
      <c r="C10" s="56">
        <v>6.6</v>
      </c>
      <c r="D10" s="56" t="s">
        <v>503</v>
      </c>
      <c r="E10" s="56">
        <v>21</v>
      </c>
      <c r="F10" s="56">
        <f t="shared" si="2"/>
        <v>109.19999999999999</v>
      </c>
      <c r="G10" s="50">
        <v>8</v>
      </c>
      <c r="H10" s="56">
        <v>21</v>
      </c>
      <c r="I10" s="56">
        <v>1.4</v>
      </c>
      <c r="J10" s="56">
        <f t="shared" si="3"/>
        <v>29.4</v>
      </c>
      <c r="K10" s="50">
        <v>4</v>
      </c>
      <c r="L10" s="56">
        <v>0</v>
      </c>
      <c r="M10" s="56">
        <v>0</v>
      </c>
      <c r="N10" s="56">
        <f t="shared" si="4"/>
        <v>0</v>
      </c>
      <c r="O10" s="50"/>
      <c r="P10" s="56">
        <v>0</v>
      </c>
      <c r="Q10" s="77"/>
      <c r="R10" s="56"/>
      <c r="S10" s="50"/>
      <c r="T10" s="56"/>
      <c r="U10" s="50"/>
      <c r="V10" s="56"/>
      <c r="W10" s="50"/>
      <c r="X10" s="56"/>
      <c r="Y10" s="50"/>
      <c r="Z10" s="56"/>
      <c r="AA10" s="50"/>
      <c r="AB10" s="56"/>
      <c r="AC10" s="50"/>
      <c r="AD10" s="64">
        <f>walls!$H$92*10.76*J10</f>
        <v>10319.141280000002</v>
      </c>
      <c r="AE10" s="64">
        <f>glazing!$H$18*10.76*J10</f>
        <v>10670.283120000002</v>
      </c>
      <c r="AF10" s="64">
        <f>glazing!$H$10*10.76*N10</f>
        <v>0</v>
      </c>
      <c r="AG10" s="64">
        <f>roof!$H$16*10.76*P10</f>
        <v>0</v>
      </c>
      <c r="AH10" s="64"/>
      <c r="AI10" s="64">
        <f>lighting!$N$65*10.76*P10</f>
        <v>0</v>
      </c>
      <c r="AJ10" s="64">
        <f>'gas heating'!$H$164*10.76*P10</f>
        <v>0</v>
      </c>
      <c r="AK10" s="64">
        <f>cooling!H121*10.76*P10</f>
        <v>0</v>
      </c>
      <c r="AL10" s="64">
        <f>vent!$H$113*10.76*P10</f>
        <v>0</v>
      </c>
      <c r="AM10" s="65">
        <f>'gas dhw'!$H$15*10.76*P10</f>
        <v>0</v>
      </c>
    </row>
    <row r="11" spans="1:39" x14ac:dyDescent="0.25">
      <c r="A11" s="55"/>
      <c r="B11" s="56"/>
      <c r="C11" s="56">
        <v>6.6</v>
      </c>
      <c r="D11" s="56" t="s">
        <v>509</v>
      </c>
      <c r="E11" s="56">
        <v>21</v>
      </c>
      <c r="F11" s="56">
        <f t="shared" si="2"/>
        <v>109.19999999999999</v>
      </c>
      <c r="G11" s="50">
        <v>8</v>
      </c>
      <c r="H11" s="56">
        <v>21</v>
      </c>
      <c r="I11" s="56">
        <v>1.4</v>
      </c>
      <c r="J11" s="56">
        <f t="shared" si="3"/>
        <v>29.4</v>
      </c>
      <c r="K11" s="50">
        <v>4</v>
      </c>
      <c r="L11" s="56">
        <v>0</v>
      </c>
      <c r="M11" s="56">
        <v>0</v>
      </c>
      <c r="N11" s="56">
        <f t="shared" si="4"/>
        <v>0</v>
      </c>
      <c r="O11" s="50"/>
      <c r="P11" s="56">
        <v>0</v>
      </c>
      <c r="Q11" s="77"/>
      <c r="R11" s="56"/>
      <c r="S11" s="50"/>
      <c r="T11" s="56"/>
      <c r="U11" s="50"/>
      <c r="V11" s="56"/>
      <c r="W11" s="50"/>
      <c r="X11" s="56"/>
      <c r="Y11" s="50"/>
      <c r="Z11" s="56"/>
      <c r="AA11" s="50"/>
      <c r="AB11" s="56"/>
      <c r="AC11" s="50"/>
      <c r="AD11" s="64">
        <f>walls!$H$92*10.76*J11</f>
        <v>10319.141280000002</v>
      </c>
      <c r="AE11" s="64">
        <f>glazing!$H$18*10.76*J11</f>
        <v>10670.283120000002</v>
      </c>
      <c r="AF11" s="64">
        <f>glazing!$H$10*10.76*N11</f>
        <v>0</v>
      </c>
      <c r="AG11" s="64">
        <f>roof!$H$16*10.76*P11</f>
        <v>0</v>
      </c>
      <c r="AH11" s="64"/>
      <c r="AI11" s="64">
        <f>lighting!$N$65*10.76*P11</f>
        <v>0</v>
      </c>
      <c r="AJ11" s="64">
        <f>'gas heating'!$H$164*10.76*P11</f>
        <v>0</v>
      </c>
      <c r="AK11" s="64">
        <f>cooling!H122*10.76*P11</f>
        <v>0</v>
      </c>
      <c r="AL11" s="64">
        <f>vent!$H$113*10.76*P11</f>
        <v>0</v>
      </c>
      <c r="AM11" s="65">
        <f>'gas dhw'!$H$15*10.76*P11</f>
        <v>0</v>
      </c>
    </row>
    <row r="12" spans="1:39" x14ac:dyDescent="0.25">
      <c r="A12" s="55" t="s">
        <v>455</v>
      </c>
      <c r="B12" s="56" t="s">
        <v>455</v>
      </c>
      <c r="C12" s="56">
        <v>4</v>
      </c>
      <c r="D12" s="56" t="s">
        <v>497</v>
      </c>
      <c r="E12" s="56">
        <v>8</v>
      </c>
      <c r="F12" s="56">
        <f t="shared" ref="F12" si="5">C12*E12-J12-N12</f>
        <v>19.68</v>
      </c>
      <c r="G12" s="50">
        <v>8</v>
      </c>
      <c r="H12" s="56">
        <v>6.55</v>
      </c>
      <c r="I12" s="56">
        <v>1.4</v>
      </c>
      <c r="J12" s="56">
        <f t="shared" ref="J12" si="6">H12*I12</f>
        <v>9.17</v>
      </c>
      <c r="K12" s="50">
        <v>5</v>
      </c>
      <c r="L12" s="56">
        <v>1.4</v>
      </c>
      <c r="M12" s="56">
        <v>2.25</v>
      </c>
      <c r="N12" s="56">
        <f t="shared" ref="N12" si="7">L12*M12</f>
        <v>3.15</v>
      </c>
      <c r="O12" s="50">
        <v>2</v>
      </c>
      <c r="P12" s="56">
        <v>168</v>
      </c>
      <c r="Q12" s="77">
        <v>1</v>
      </c>
      <c r="R12" s="56">
        <v>168</v>
      </c>
      <c r="S12" s="50"/>
      <c r="T12" s="56">
        <f>lightrule!B38</f>
        <v>15.1</v>
      </c>
      <c r="U12" s="50">
        <v>2</v>
      </c>
      <c r="V12" s="56" t="s">
        <v>545</v>
      </c>
      <c r="W12" s="50">
        <v>7</v>
      </c>
      <c r="X12" s="56" t="s">
        <v>548</v>
      </c>
      <c r="Y12" s="50"/>
      <c r="Z12" s="56" t="s">
        <v>553</v>
      </c>
      <c r="AA12" s="50">
        <v>3</v>
      </c>
      <c r="AB12" s="56" t="s">
        <v>555</v>
      </c>
      <c r="AC12" s="50">
        <v>1</v>
      </c>
      <c r="AD12" s="64">
        <f>walls!$H$68*10.76*J12</f>
        <v>2363.12734</v>
      </c>
      <c r="AE12" s="64">
        <f>glazing!$H$22*10.76*J12</f>
        <v>4529.9029719999999</v>
      </c>
      <c r="AF12" s="64">
        <f>glazing!$H$10*10.76*N12</f>
        <v>2147.8627799999999</v>
      </c>
      <c r="AG12" s="64">
        <f>roof!$H$9*10.76*P12</f>
        <v>28235.961600000002</v>
      </c>
      <c r="AH12" s="64"/>
      <c r="AI12" s="64">
        <f>lighting!$N$16*10.76*P12</f>
        <v>9056.4767999999985</v>
      </c>
      <c r="AJ12" s="64">
        <f>'gas heating'!$H$54*10.76*P12</f>
        <v>16106.4288</v>
      </c>
      <c r="AK12" s="64">
        <f>cooling!H123*10.76*P12</f>
        <v>0</v>
      </c>
      <c r="AL12" s="64">
        <f>vent!$H$86*10.76*P12</f>
        <v>21077.548799999997</v>
      </c>
      <c r="AM12" s="65">
        <f>'gas dhw'!$H$15*10.76*P12</f>
        <v>6001.4976000000006</v>
      </c>
    </row>
    <row r="13" spans="1:39" x14ac:dyDescent="0.25">
      <c r="A13" s="55" t="s">
        <v>510</v>
      </c>
      <c r="B13" s="56" t="s">
        <v>454</v>
      </c>
      <c r="C13" s="56">
        <v>4</v>
      </c>
      <c r="D13" s="56" t="s">
        <v>497</v>
      </c>
      <c r="E13" s="56">
        <v>15</v>
      </c>
      <c r="F13" s="56">
        <f t="shared" ref="F13" si="8">C13*E13-J13-N13</f>
        <v>43.129999999999995</v>
      </c>
      <c r="G13" s="50">
        <v>6</v>
      </c>
      <c r="H13" s="56">
        <v>12.05</v>
      </c>
      <c r="I13" s="56">
        <v>1.4</v>
      </c>
      <c r="J13" s="56">
        <f t="shared" ref="J13" si="9">H13*I13</f>
        <v>16.87</v>
      </c>
      <c r="K13" s="50">
        <v>5</v>
      </c>
      <c r="L13" s="56">
        <v>0</v>
      </c>
      <c r="M13" s="56">
        <v>0</v>
      </c>
      <c r="N13" s="56">
        <v>0</v>
      </c>
      <c r="O13" s="50"/>
      <c r="P13" s="56">
        <v>315</v>
      </c>
      <c r="Q13" s="77">
        <v>1</v>
      </c>
      <c r="R13" s="56">
        <v>315</v>
      </c>
      <c r="S13" s="50"/>
      <c r="T13" s="56">
        <f>lightrule!B37</f>
        <v>14</v>
      </c>
      <c r="U13" s="50">
        <v>2</v>
      </c>
      <c r="V13" s="56" t="s">
        <v>546</v>
      </c>
      <c r="W13" s="50">
        <v>2</v>
      </c>
      <c r="X13" s="56" t="s">
        <v>548</v>
      </c>
      <c r="Y13" s="50"/>
      <c r="Z13" s="56" t="s">
        <v>553</v>
      </c>
      <c r="AA13" s="50">
        <v>3</v>
      </c>
      <c r="AB13" s="56" t="s">
        <v>555</v>
      </c>
      <c r="AC13" s="50">
        <v>1</v>
      </c>
      <c r="AD13" s="64">
        <f>walls!$H$68*10.76*J13</f>
        <v>4347.4327400000002</v>
      </c>
      <c r="AE13" s="64">
        <f>glazing!$H$22*10.76*J13</f>
        <v>8333.6382919999996</v>
      </c>
      <c r="AF13" s="64">
        <f>glazing!$H$10*10.76*N13</f>
        <v>0</v>
      </c>
      <c r="AG13" s="64">
        <f>roof!$H$9*10.76*P13</f>
        <v>52942.428</v>
      </c>
      <c r="AH13" s="64"/>
      <c r="AI13" s="64">
        <f>lighting!$N$16*10.76*P13</f>
        <v>16980.894</v>
      </c>
      <c r="AJ13" s="64">
        <f>'gas heating'!$H$54*10.76*P13</f>
        <v>30199.554</v>
      </c>
      <c r="AK13" s="64">
        <f>cooling!H124*10.76*P13</f>
        <v>0</v>
      </c>
      <c r="AL13" s="64">
        <f>vent!$H$86*10.76*P13</f>
        <v>39520.403999999995</v>
      </c>
      <c r="AM13" s="65">
        <f>'gas dhw'!$H$15*10.76*P13</f>
        <v>11252.808000000001</v>
      </c>
    </row>
    <row r="14" spans="1:39" x14ac:dyDescent="0.25">
      <c r="A14" s="55"/>
      <c r="B14" s="56"/>
      <c r="C14" s="56">
        <v>4</v>
      </c>
      <c r="D14" s="56" t="s">
        <v>509</v>
      </c>
      <c r="E14" s="56">
        <v>21</v>
      </c>
      <c r="F14" s="56">
        <f t="shared" ref="F14" si="10">C14*E14-J14-N14</f>
        <v>52.274999999999999</v>
      </c>
      <c r="G14" s="50">
        <v>6</v>
      </c>
      <c r="H14" s="56">
        <v>18</v>
      </c>
      <c r="I14" s="56">
        <v>1.4</v>
      </c>
      <c r="J14" s="56">
        <f t="shared" ref="J14" si="11">H14*I14</f>
        <v>25.2</v>
      </c>
      <c r="K14" s="50"/>
      <c r="L14" s="56">
        <v>2.9</v>
      </c>
      <c r="M14" s="56">
        <v>2.25</v>
      </c>
      <c r="N14" s="56">
        <f t="shared" ref="N14:N16" si="12">L14*M14</f>
        <v>6.5249999999999995</v>
      </c>
      <c r="O14" s="50">
        <v>2</v>
      </c>
      <c r="P14" s="56">
        <v>0</v>
      </c>
      <c r="Q14" s="77"/>
      <c r="R14" s="56"/>
      <c r="S14" s="50"/>
      <c r="T14" s="56"/>
      <c r="U14" s="50"/>
      <c r="V14" s="56"/>
      <c r="W14" s="50"/>
      <c r="X14" s="56"/>
      <c r="Y14" s="50"/>
      <c r="Z14" s="56"/>
      <c r="AA14" s="50"/>
      <c r="AB14" s="56"/>
      <c r="AC14" s="50"/>
      <c r="AD14" s="64">
        <f>walls!$H$68*10.76*J14</f>
        <v>6494.0904</v>
      </c>
      <c r="AE14" s="64">
        <f>glazing!$H$22*10.76*J14</f>
        <v>12448.588319999999</v>
      </c>
      <c r="AF14" s="64">
        <f>glazing!$H$10*10.76*N14</f>
        <v>4449.1443300000001</v>
      </c>
      <c r="AG14" s="64">
        <f>roof!$H$9*10.76*P14</f>
        <v>0</v>
      </c>
      <c r="AH14" s="64"/>
      <c r="AI14" s="64">
        <f>lighting!$N$16*10.76*P14</f>
        <v>0</v>
      </c>
      <c r="AJ14" s="64">
        <f>'gas heating'!$H$54*10.76*P14</f>
        <v>0</v>
      </c>
      <c r="AK14" s="64">
        <f>cooling!H125*10.76*P14</f>
        <v>0</v>
      </c>
      <c r="AL14" s="64">
        <f>vent!$H$100*10.76*P14</f>
        <v>0</v>
      </c>
      <c r="AM14" s="65">
        <f>'gas dhw'!$H$15*10.76*P14</f>
        <v>0</v>
      </c>
    </row>
    <row r="15" spans="1:39" x14ac:dyDescent="0.25">
      <c r="A15" s="55" t="s">
        <v>511</v>
      </c>
      <c r="B15" s="56" t="s">
        <v>571</v>
      </c>
      <c r="C15" s="56">
        <v>4</v>
      </c>
      <c r="D15" s="56" t="s">
        <v>497</v>
      </c>
      <c r="E15" s="56">
        <v>21</v>
      </c>
      <c r="F15" s="56">
        <f t="shared" ref="F15" si="13">C15*E15-J15-N15</f>
        <v>54.67</v>
      </c>
      <c r="G15" s="50">
        <v>6</v>
      </c>
      <c r="H15" s="56">
        <v>20.95</v>
      </c>
      <c r="I15" s="56">
        <v>1.4</v>
      </c>
      <c r="J15" s="56">
        <f t="shared" ref="J15" si="14">H15*I15</f>
        <v>29.33</v>
      </c>
      <c r="K15" s="50">
        <v>5</v>
      </c>
      <c r="L15" s="56">
        <v>0</v>
      </c>
      <c r="M15" s="56">
        <v>0</v>
      </c>
      <c r="N15" s="56">
        <f t="shared" si="12"/>
        <v>0</v>
      </c>
      <c r="O15" s="50"/>
      <c r="P15" s="56">
        <v>399</v>
      </c>
      <c r="Q15" s="77">
        <v>1</v>
      </c>
      <c r="R15" s="56">
        <v>399</v>
      </c>
      <c r="S15" s="50"/>
      <c r="T15" s="56">
        <f>lightrule!B44</f>
        <v>32.299999999999997</v>
      </c>
      <c r="U15" s="50">
        <v>3</v>
      </c>
      <c r="V15" s="56" t="s">
        <v>546</v>
      </c>
      <c r="W15" s="50">
        <v>2</v>
      </c>
      <c r="X15" s="56" t="s">
        <v>548</v>
      </c>
      <c r="Y15" s="50"/>
      <c r="Z15" s="56" t="s">
        <v>552</v>
      </c>
      <c r="AA15" s="50">
        <v>1</v>
      </c>
      <c r="AB15" s="56" t="s">
        <v>555</v>
      </c>
      <c r="AC15" s="50">
        <v>1</v>
      </c>
      <c r="AD15" s="64">
        <f>walls!$H$68*10.76*J15</f>
        <v>7558.3996599999991</v>
      </c>
      <c r="AE15" s="64">
        <f>glazing!$H$22*10.76*J15</f>
        <v>14488.773627999997</v>
      </c>
      <c r="AF15" s="64">
        <f>glazing!$H$10*10.76*N15</f>
        <v>0</v>
      </c>
      <c r="AG15" s="64">
        <f>roof!$H$9*10.76*P15</f>
        <v>67060.408800000005</v>
      </c>
      <c r="AH15" s="64"/>
      <c r="AI15" s="64">
        <f>lighting!$N$23*10.76*P15</f>
        <v>32371.029600000002</v>
      </c>
      <c r="AJ15" s="64">
        <f>'gas heating'!$H$54*10.76*P15</f>
        <v>38252.768400000001</v>
      </c>
      <c r="AK15" s="64">
        <f>cooling!H126*10.76*P15</f>
        <v>0</v>
      </c>
      <c r="AL15" s="64">
        <f>vent!$H$100*10.76*P15</f>
        <v>78394.562399999981</v>
      </c>
      <c r="AM15" s="65">
        <f>'gas dhw'!$H$15*10.76*P15</f>
        <v>14253.556800000002</v>
      </c>
    </row>
    <row r="16" spans="1:39" x14ac:dyDescent="0.25">
      <c r="A16" s="55"/>
      <c r="B16" s="56"/>
      <c r="C16" s="56">
        <v>4</v>
      </c>
      <c r="D16" s="56" t="s">
        <v>509</v>
      </c>
      <c r="E16" s="56">
        <v>19</v>
      </c>
      <c r="F16" s="56">
        <f t="shared" ref="F16:F17" si="15">C16*E16-J16-N16</f>
        <v>48.21</v>
      </c>
      <c r="G16" s="50">
        <v>6</v>
      </c>
      <c r="H16" s="56">
        <v>19.850000000000001</v>
      </c>
      <c r="I16" s="56">
        <v>1.4</v>
      </c>
      <c r="J16" s="56">
        <f t="shared" ref="J16:J17" si="16">H16*I16</f>
        <v>27.79</v>
      </c>
      <c r="K16" s="50">
        <v>5</v>
      </c>
      <c r="L16" s="56">
        <v>0</v>
      </c>
      <c r="M16" s="56">
        <v>0</v>
      </c>
      <c r="N16" s="56">
        <f t="shared" si="12"/>
        <v>0</v>
      </c>
      <c r="O16" s="50"/>
      <c r="P16" s="56">
        <v>0</v>
      </c>
      <c r="Q16" s="77"/>
      <c r="R16" s="56"/>
      <c r="S16" s="50"/>
      <c r="T16" s="56"/>
      <c r="U16" s="50"/>
      <c r="V16" s="56"/>
      <c r="W16" s="50"/>
      <c r="X16" s="56"/>
      <c r="Y16" s="50"/>
      <c r="Z16" s="56"/>
      <c r="AA16" s="50"/>
      <c r="AB16" s="56"/>
      <c r="AC16" s="50"/>
      <c r="AD16" s="64">
        <f>walls!$H$68*10.76*J16</f>
        <v>7161.5385799999995</v>
      </c>
      <c r="AE16" s="64">
        <f>glazing!$H$22*10.76*J16</f>
        <v>13728.026563999998</v>
      </c>
      <c r="AF16" s="64">
        <f>glazing!$H$10*10.76*N16</f>
        <v>0</v>
      </c>
      <c r="AG16" s="64">
        <f>roof!$H$9*10.76*P16</f>
        <v>0</v>
      </c>
      <c r="AH16" s="64"/>
      <c r="AI16" s="64">
        <f>lighting!$N$23*10.76*P16</f>
        <v>0</v>
      </c>
      <c r="AJ16" s="64">
        <f>'gas heating'!$H$54*10.76*P16</f>
        <v>0</v>
      </c>
      <c r="AK16" s="64">
        <f>cooling!H127*10.76*P16</f>
        <v>0</v>
      </c>
      <c r="AL16" s="64">
        <f>vent!$H$100*10.76*P16</f>
        <v>0</v>
      </c>
      <c r="AM16" s="65">
        <f>'gas dhw'!$H$15*10.76*P16</f>
        <v>0</v>
      </c>
    </row>
    <row r="17" spans="1:39" x14ac:dyDescent="0.25">
      <c r="A17" s="55" t="s">
        <v>512</v>
      </c>
      <c r="B17" s="56" t="s">
        <v>532</v>
      </c>
      <c r="C17" s="56">
        <v>4</v>
      </c>
      <c r="D17" s="56"/>
      <c r="E17" s="56">
        <v>0</v>
      </c>
      <c r="F17" s="56">
        <f t="shared" si="15"/>
        <v>0</v>
      </c>
      <c r="G17" s="50"/>
      <c r="H17" s="56">
        <v>0</v>
      </c>
      <c r="I17" s="56">
        <v>0</v>
      </c>
      <c r="J17" s="56">
        <f t="shared" si="16"/>
        <v>0</v>
      </c>
      <c r="K17" s="50"/>
      <c r="L17" s="56">
        <v>0</v>
      </c>
      <c r="M17" s="56">
        <v>0</v>
      </c>
      <c r="N17" s="56">
        <f t="shared" ref="N17" si="17">L17*M17</f>
        <v>0</v>
      </c>
      <c r="O17" s="50"/>
      <c r="P17" s="56">
        <v>31</v>
      </c>
      <c r="Q17" s="77">
        <v>1</v>
      </c>
      <c r="R17" s="56">
        <v>31</v>
      </c>
      <c r="S17" s="50"/>
      <c r="T17" s="56">
        <f>lightrule!B54</f>
        <v>7.5</v>
      </c>
      <c r="U17" s="50">
        <v>1</v>
      </c>
      <c r="V17" s="56" t="s">
        <v>546</v>
      </c>
      <c r="W17" s="50">
        <v>2</v>
      </c>
      <c r="X17" s="56" t="s">
        <v>548</v>
      </c>
      <c r="Y17" s="50"/>
      <c r="Z17" s="56" t="s">
        <v>548</v>
      </c>
      <c r="AA17" s="50"/>
      <c r="AB17" s="56" t="s">
        <v>548</v>
      </c>
      <c r="AC17" s="50"/>
      <c r="AD17" s="64">
        <f>walls!$H$68*10.76*J17</f>
        <v>0</v>
      </c>
      <c r="AE17" s="64">
        <f>glazing!$H$22*10.76*J17</f>
        <v>0</v>
      </c>
      <c r="AF17" s="64">
        <f>glazing!$H$10*10.76*N17</f>
        <v>0</v>
      </c>
      <c r="AG17" s="64">
        <f>roof!$H$9*10.76*P17</f>
        <v>5210.2071999999998</v>
      </c>
      <c r="AH17" s="64"/>
      <c r="AI17" s="64">
        <f>lighting!$N$9*10.76*P17</f>
        <v>847.24239999999998</v>
      </c>
      <c r="AJ17" s="64">
        <f>'gas heating'!$H$54*10.76*P17</f>
        <v>2972.0196000000001</v>
      </c>
      <c r="AK17" s="64">
        <f>cooling!H128*10.76*P17</f>
        <v>0</v>
      </c>
      <c r="AL17" s="64">
        <v>0</v>
      </c>
      <c r="AM17" s="65">
        <v>0</v>
      </c>
    </row>
    <row r="18" spans="1:39" x14ac:dyDescent="0.25">
      <c r="A18" s="55" t="s">
        <v>516</v>
      </c>
      <c r="B18" s="56" t="s">
        <v>460</v>
      </c>
      <c r="C18" s="56">
        <v>4</v>
      </c>
      <c r="D18" s="56" t="s">
        <v>503</v>
      </c>
      <c r="E18" s="56">
        <v>53</v>
      </c>
      <c r="F18" s="56">
        <f t="shared" ref="F18" si="18">C18*E18-J18-N18</f>
        <v>137.87</v>
      </c>
      <c r="G18" s="50">
        <v>6</v>
      </c>
      <c r="H18" s="56">
        <v>52.95</v>
      </c>
      <c r="I18" s="56">
        <v>1.4</v>
      </c>
      <c r="J18" s="56">
        <f t="shared" ref="J18" si="19">H18*I18</f>
        <v>74.13</v>
      </c>
      <c r="K18" s="50">
        <v>7</v>
      </c>
      <c r="L18" s="56">
        <v>0</v>
      </c>
      <c r="M18" s="56">
        <v>0</v>
      </c>
      <c r="N18" s="56">
        <f t="shared" ref="N18" si="20">L18*M18</f>
        <v>0</v>
      </c>
      <c r="O18" s="50"/>
      <c r="P18" s="56">
        <v>477</v>
      </c>
      <c r="Q18" s="77">
        <v>1</v>
      </c>
      <c r="R18" s="56">
        <v>477</v>
      </c>
      <c r="S18" s="50"/>
      <c r="T18" s="56">
        <f>lightrule!B43</f>
        <v>21.5</v>
      </c>
      <c r="U18" s="50">
        <v>2</v>
      </c>
      <c r="V18" s="56" t="s">
        <v>546</v>
      </c>
      <c r="W18" s="50">
        <v>2</v>
      </c>
      <c r="X18" s="56" t="s">
        <v>548</v>
      </c>
      <c r="Y18" s="50"/>
      <c r="Z18" s="56" t="s">
        <v>552</v>
      </c>
      <c r="AA18" s="50">
        <v>1</v>
      </c>
      <c r="AB18" s="56" t="s">
        <v>555</v>
      </c>
      <c r="AC18" s="50">
        <v>1</v>
      </c>
      <c r="AD18" s="64">
        <f>walls!$H$68*10.76*J18</f>
        <v>19103.449259999998</v>
      </c>
      <c r="AE18" s="64">
        <f>glazing!$H$30*10.76*J18</f>
        <v>46438.530935999996</v>
      </c>
      <c r="AF18" s="64">
        <f>glazing!$H$10*10.76*N18</f>
        <v>0</v>
      </c>
      <c r="AG18" s="64">
        <f>roof!$H$9*10.76*P18</f>
        <v>80169.962400000004</v>
      </c>
      <c r="AH18" s="64"/>
      <c r="AI18" s="64">
        <f>lighting!$N$16*10.76*P18</f>
        <v>25713.925199999998</v>
      </c>
      <c r="AJ18" s="64">
        <f>'gas heating'!$H$54*10.76*P18</f>
        <v>45730.753199999999</v>
      </c>
      <c r="AK18" s="64">
        <f>cooling!H129*10.76*P18</f>
        <v>0</v>
      </c>
      <c r="AL18" s="64">
        <f>vent!$H$100*10.76*P18</f>
        <v>93719.815199999983</v>
      </c>
      <c r="AM18" s="65">
        <f>'gas dhw'!$H$15*10.76*P18</f>
        <v>17039.966400000001</v>
      </c>
    </row>
    <row r="19" spans="1:39" x14ac:dyDescent="0.25">
      <c r="A19" s="55" t="s">
        <v>517</v>
      </c>
      <c r="B19" s="56" t="s">
        <v>460</v>
      </c>
      <c r="C19" s="56">
        <v>4</v>
      </c>
      <c r="D19" s="56" t="s">
        <v>509</v>
      </c>
      <c r="E19" s="56">
        <v>53</v>
      </c>
      <c r="F19" s="56">
        <f t="shared" ref="F19" si="21">C19*E19-J19-N19</f>
        <v>137.87</v>
      </c>
      <c r="G19" s="50">
        <v>6</v>
      </c>
      <c r="H19" s="56">
        <v>52.95</v>
      </c>
      <c r="I19" s="56">
        <v>1.4</v>
      </c>
      <c r="J19" s="56">
        <f t="shared" ref="J19" si="22">H19*I19</f>
        <v>74.13</v>
      </c>
      <c r="K19" s="50">
        <v>7</v>
      </c>
      <c r="L19" s="56">
        <v>0</v>
      </c>
      <c r="M19" s="56">
        <v>0</v>
      </c>
      <c r="N19" s="56">
        <f t="shared" ref="N19" si="23">L19*M19</f>
        <v>0</v>
      </c>
      <c r="O19" s="50"/>
      <c r="P19" s="56">
        <v>0</v>
      </c>
      <c r="Q19" s="77"/>
      <c r="R19" s="56"/>
      <c r="S19" s="50"/>
      <c r="T19" s="56"/>
      <c r="U19" s="50"/>
      <c r="V19" s="56"/>
      <c r="W19" s="50"/>
      <c r="X19" s="56"/>
      <c r="Y19" s="50"/>
      <c r="Z19" s="56"/>
      <c r="AA19" s="50"/>
      <c r="AB19" s="56"/>
      <c r="AC19" s="50"/>
      <c r="AD19" s="64">
        <f>walls!$H$68*10.76*J19</f>
        <v>19103.449259999998</v>
      </c>
      <c r="AE19" s="64">
        <f>glazing!$H$30*10.76*J19</f>
        <v>46438.530935999996</v>
      </c>
      <c r="AF19" s="64">
        <f>glazing!$H$10*10.76*N19</f>
        <v>0</v>
      </c>
      <c r="AG19" s="64">
        <f>roof!$H$9*10.76*P19</f>
        <v>0</v>
      </c>
      <c r="AH19" s="64"/>
      <c r="AI19" s="64">
        <f>lighting!$N$16*10.76*P19</f>
        <v>0</v>
      </c>
      <c r="AJ19" s="64">
        <f>'gas heating'!$H$54*10.76*P19</f>
        <v>0</v>
      </c>
      <c r="AK19" s="64">
        <f>cooling!H130*10.76*P19</f>
        <v>0</v>
      </c>
      <c r="AL19" s="64">
        <f>vent!$H$100*10.76*P19</f>
        <v>0</v>
      </c>
      <c r="AM19" s="65">
        <f>'gas dhw'!$H$15*10.76*P19</f>
        <v>0</v>
      </c>
    </row>
    <row r="20" spans="1:39" x14ac:dyDescent="0.25">
      <c r="A20" s="55" t="s">
        <v>514</v>
      </c>
      <c r="B20" s="56" t="s">
        <v>460</v>
      </c>
      <c r="C20" s="56">
        <v>4</v>
      </c>
      <c r="D20" s="56" t="s">
        <v>503</v>
      </c>
      <c r="E20" s="56">
        <v>11</v>
      </c>
      <c r="F20" s="56">
        <f t="shared" ref="F20" si="24">C20*E20-J20-N20</f>
        <v>28.67</v>
      </c>
      <c r="G20" s="50">
        <v>6</v>
      </c>
      <c r="H20" s="56">
        <v>10.95</v>
      </c>
      <c r="I20" s="56">
        <v>1.4</v>
      </c>
      <c r="J20" s="56">
        <f t="shared" ref="J20" si="25">H20*I20</f>
        <v>15.329999999999998</v>
      </c>
      <c r="K20" s="50">
        <v>7</v>
      </c>
      <c r="L20" s="56">
        <v>0</v>
      </c>
      <c r="M20" s="56">
        <v>0</v>
      </c>
      <c r="N20" s="56">
        <f t="shared" ref="N20" si="26">L20*M20</f>
        <v>0</v>
      </c>
      <c r="O20" s="50"/>
      <c r="P20" s="56">
        <v>99</v>
      </c>
      <c r="Q20" s="77">
        <v>1</v>
      </c>
      <c r="R20" s="56">
        <v>99</v>
      </c>
      <c r="S20" s="50"/>
      <c r="T20" s="56">
        <f>lightrule!B43</f>
        <v>21.5</v>
      </c>
      <c r="U20" s="50">
        <v>2</v>
      </c>
      <c r="V20" s="56" t="s">
        <v>546</v>
      </c>
      <c r="W20" s="50">
        <v>2</v>
      </c>
      <c r="X20" s="56" t="s">
        <v>548</v>
      </c>
      <c r="Y20" s="50"/>
      <c r="Z20" s="56" t="s">
        <v>552</v>
      </c>
      <c r="AA20" s="50">
        <v>1</v>
      </c>
      <c r="AB20" s="56" t="s">
        <v>555</v>
      </c>
      <c r="AC20" s="50">
        <v>1</v>
      </c>
      <c r="AD20" s="64">
        <f>walls!$H$68*10.76*J20</f>
        <v>3950.5716599999996</v>
      </c>
      <c r="AE20" s="64">
        <f>glazing!$H$30*10.76*J20</f>
        <v>9603.435575999998</v>
      </c>
      <c r="AF20" s="64">
        <f>glazing!$H$10*10.76*N20</f>
        <v>0</v>
      </c>
      <c r="AG20" s="64">
        <f>roof!$H$9*10.76*P20</f>
        <v>16639.0488</v>
      </c>
      <c r="AH20" s="64"/>
      <c r="AI20" s="64">
        <f>lighting!$N$16*10.76*P20</f>
        <v>5336.8523999999998</v>
      </c>
      <c r="AJ20" s="64">
        <f>'gas heating'!$H$54*10.76*P20</f>
        <v>9491.2883999999995</v>
      </c>
      <c r="AK20" s="64">
        <f>cooling!H131*10.76*P20</f>
        <v>0</v>
      </c>
      <c r="AL20" s="64">
        <f>vent!$H$100*10.76*P20</f>
        <v>19451.282399999996</v>
      </c>
      <c r="AM20" s="65">
        <f>'gas dhw'!$H$15*10.76*P20</f>
        <v>3536.5968000000007</v>
      </c>
    </row>
    <row r="21" spans="1:39" x14ac:dyDescent="0.25">
      <c r="A21" s="55"/>
      <c r="B21" s="56"/>
      <c r="C21" s="56">
        <v>4</v>
      </c>
      <c r="D21" s="56" t="s">
        <v>506</v>
      </c>
      <c r="E21" s="56">
        <v>9</v>
      </c>
      <c r="F21" s="56">
        <f t="shared" ref="F21:F22" si="27">C21*E21-J21-N21</f>
        <v>23.470000000000002</v>
      </c>
      <c r="G21" s="50">
        <v>6</v>
      </c>
      <c r="H21" s="56">
        <v>8.9499999999999993</v>
      </c>
      <c r="I21" s="56">
        <v>1.4</v>
      </c>
      <c r="J21" s="56">
        <f t="shared" ref="J21:J22" si="28">H21*I21</f>
        <v>12.529999999999998</v>
      </c>
      <c r="K21" s="50">
        <v>7</v>
      </c>
      <c r="L21" s="56">
        <v>0</v>
      </c>
      <c r="M21" s="56">
        <v>0</v>
      </c>
      <c r="N21" s="56">
        <f t="shared" ref="N21:N22" si="29">L21*M21</f>
        <v>0</v>
      </c>
      <c r="O21" s="50"/>
      <c r="P21" s="56">
        <v>0</v>
      </c>
      <c r="Q21" s="77"/>
      <c r="R21" s="56"/>
      <c r="S21" s="50"/>
      <c r="T21" s="56"/>
      <c r="U21" s="50"/>
      <c r="V21" s="56"/>
      <c r="W21" s="50"/>
      <c r="X21" s="56"/>
      <c r="Y21" s="50"/>
      <c r="Z21" s="56"/>
      <c r="AA21" s="50"/>
      <c r="AB21" s="56"/>
      <c r="AC21" s="50"/>
      <c r="AD21" s="64">
        <f>walls!$H$68*10.76*J21</f>
        <v>3229.0060599999993</v>
      </c>
      <c r="AE21" s="64">
        <f>glazing!$H$30*10.76*J21</f>
        <v>7849.3834159999979</v>
      </c>
      <c r="AF21" s="64">
        <f>glazing!$H$10*10.76*N21</f>
        <v>0</v>
      </c>
      <c r="AG21" s="64">
        <f>roof!$H$9*10.76*P21</f>
        <v>0</v>
      </c>
      <c r="AH21" s="64"/>
      <c r="AI21" s="64">
        <f>lighting!$N$16*10.76*P21</f>
        <v>0</v>
      </c>
      <c r="AJ21" s="64">
        <f>'gas heating'!$H$54*10.76*P21</f>
        <v>0</v>
      </c>
      <c r="AK21" s="64">
        <f>cooling!H132*10.76*P21</f>
        <v>0</v>
      </c>
      <c r="AL21" s="64">
        <f>vent!$H$100*10.76*P21</f>
        <v>0</v>
      </c>
      <c r="AM21" s="65">
        <f>'gas dhw'!$H$15*10.76*P21</f>
        <v>0</v>
      </c>
    </row>
    <row r="22" spans="1:39" x14ac:dyDescent="0.25">
      <c r="A22" s="55" t="s">
        <v>515</v>
      </c>
      <c r="B22" s="56" t="s">
        <v>460</v>
      </c>
      <c r="C22" s="56">
        <v>4</v>
      </c>
      <c r="D22" s="56" t="s">
        <v>509</v>
      </c>
      <c r="E22" s="56">
        <v>11</v>
      </c>
      <c r="F22" s="56">
        <f t="shared" si="27"/>
        <v>28.67</v>
      </c>
      <c r="G22" s="50">
        <v>6</v>
      </c>
      <c r="H22" s="56">
        <v>10.95</v>
      </c>
      <c r="I22" s="56">
        <v>1.4</v>
      </c>
      <c r="J22" s="56">
        <f t="shared" si="28"/>
        <v>15.329999999999998</v>
      </c>
      <c r="K22" s="50">
        <v>7</v>
      </c>
      <c r="L22" s="56">
        <v>0</v>
      </c>
      <c r="M22" s="56">
        <v>0</v>
      </c>
      <c r="N22" s="56">
        <f t="shared" si="29"/>
        <v>0</v>
      </c>
      <c r="O22" s="50"/>
      <c r="P22" s="56">
        <v>99</v>
      </c>
      <c r="Q22" s="77">
        <v>1</v>
      </c>
      <c r="R22" s="56">
        <v>99</v>
      </c>
      <c r="S22" s="50"/>
      <c r="T22" s="56">
        <f>lightrule!B43</f>
        <v>21.5</v>
      </c>
      <c r="U22" s="50">
        <v>2</v>
      </c>
      <c r="V22" s="56" t="s">
        <v>546</v>
      </c>
      <c r="W22" s="50">
        <v>2</v>
      </c>
      <c r="X22" s="56" t="s">
        <v>548</v>
      </c>
      <c r="Y22" s="50"/>
      <c r="Z22" s="56" t="s">
        <v>552</v>
      </c>
      <c r="AA22" s="50">
        <v>1</v>
      </c>
      <c r="AB22" s="56" t="s">
        <v>555</v>
      </c>
      <c r="AC22" s="50">
        <v>1</v>
      </c>
      <c r="AD22" s="64">
        <f>walls!$H$68*10.76*J22</f>
        <v>3950.5716599999996</v>
      </c>
      <c r="AE22" s="64">
        <f>glazing!$H$30*10.76*J22</f>
        <v>9603.435575999998</v>
      </c>
      <c r="AF22" s="64">
        <f>glazing!$H$10*10.76*N22</f>
        <v>0</v>
      </c>
      <c r="AG22" s="64">
        <f>roof!$H$9*10.76*P22</f>
        <v>16639.0488</v>
      </c>
      <c r="AH22" s="64"/>
      <c r="AI22" s="64">
        <f>lighting!$N$16*10.76*P22</f>
        <v>5336.8523999999998</v>
      </c>
      <c r="AJ22" s="64">
        <f>'gas heating'!$H$54*10.76*P22</f>
        <v>9491.2883999999995</v>
      </c>
      <c r="AK22" s="64">
        <f>cooling!H133*10.76*P22</f>
        <v>0</v>
      </c>
      <c r="AL22" s="64">
        <f>vent!$H$100*10.76*P22</f>
        <v>19451.282399999996</v>
      </c>
      <c r="AM22" s="65">
        <f>'gas dhw'!$H$15*10.76*P22</f>
        <v>3536.5968000000007</v>
      </c>
    </row>
    <row r="23" spans="1:39" x14ac:dyDescent="0.25">
      <c r="A23" s="55"/>
      <c r="B23" s="56"/>
      <c r="C23" s="56">
        <v>4</v>
      </c>
      <c r="D23" s="56" t="s">
        <v>506</v>
      </c>
      <c r="E23" s="56">
        <v>9</v>
      </c>
      <c r="F23" s="56">
        <f t="shared" ref="F23" si="30">C23*E23-J23-N23</f>
        <v>23.470000000000002</v>
      </c>
      <c r="G23" s="50">
        <v>6</v>
      </c>
      <c r="H23" s="56">
        <v>8.9499999999999993</v>
      </c>
      <c r="I23" s="56">
        <v>1.4</v>
      </c>
      <c r="J23" s="56">
        <f t="shared" ref="J23" si="31">H23*I23</f>
        <v>12.529999999999998</v>
      </c>
      <c r="K23" s="50">
        <v>7</v>
      </c>
      <c r="L23" s="56">
        <v>0</v>
      </c>
      <c r="M23" s="56">
        <v>0</v>
      </c>
      <c r="N23" s="56">
        <f t="shared" ref="N23" si="32">L23*M23</f>
        <v>0</v>
      </c>
      <c r="O23" s="50"/>
      <c r="P23" s="56">
        <v>0</v>
      </c>
      <c r="Q23" s="77"/>
      <c r="R23" s="56"/>
      <c r="S23" s="50"/>
      <c r="T23" s="56"/>
      <c r="U23" s="50"/>
      <c r="V23" s="56"/>
      <c r="W23" s="50"/>
      <c r="X23" s="56"/>
      <c r="Y23" s="50"/>
      <c r="Z23" s="56"/>
      <c r="AA23" s="50"/>
      <c r="AB23" s="56"/>
      <c r="AC23" s="50"/>
      <c r="AD23" s="64">
        <f>walls!$H$68*10.76*J23</f>
        <v>3229.0060599999993</v>
      </c>
      <c r="AE23" s="64">
        <f>glazing!$H$30*10.76*J23</f>
        <v>7849.3834159999979</v>
      </c>
      <c r="AF23" s="64">
        <f>glazing!$H$10*10.76*N23</f>
        <v>0</v>
      </c>
      <c r="AG23" s="64">
        <f>roof!$H$9*10.76*P23</f>
        <v>0</v>
      </c>
      <c r="AH23" s="64"/>
      <c r="AI23" s="64">
        <f>lighting!$N$16*10.76*P23</f>
        <v>0</v>
      </c>
      <c r="AJ23" s="64">
        <f>'gas heating'!$H$54*10.76*P23</f>
        <v>0</v>
      </c>
      <c r="AK23" s="64">
        <f>cooling!H134*10.76*P23</f>
        <v>0</v>
      </c>
      <c r="AL23" s="64">
        <f>vent!$H$100*10.76*P23</f>
        <v>0</v>
      </c>
      <c r="AM23" s="65">
        <f>'gas dhw'!$H$15*10.76*P23</f>
        <v>0</v>
      </c>
    </row>
    <row r="24" spans="1:39" x14ac:dyDescent="0.25">
      <c r="A24" s="55" t="s">
        <v>513</v>
      </c>
      <c r="B24" s="56" t="s">
        <v>504</v>
      </c>
      <c r="C24" s="56">
        <v>4</v>
      </c>
      <c r="D24" s="56" t="s">
        <v>506</v>
      </c>
      <c r="E24" s="56">
        <v>3</v>
      </c>
      <c r="F24" s="56">
        <f t="shared" ref="F24:F30" si="33">C24*E24-J24-N24</f>
        <v>5.4750000000000005</v>
      </c>
      <c r="G24" s="50">
        <v>6</v>
      </c>
      <c r="H24" s="56">
        <v>0</v>
      </c>
      <c r="I24" s="56">
        <v>0</v>
      </c>
      <c r="J24" s="56">
        <f t="shared" ref="J24:J30" si="34">H24*I24</f>
        <v>0</v>
      </c>
      <c r="K24" s="50"/>
      <c r="L24" s="56">
        <v>2.9</v>
      </c>
      <c r="M24" s="56">
        <v>2.25</v>
      </c>
      <c r="N24" s="56">
        <f t="shared" ref="N24:N30" si="35">L24*M24</f>
        <v>6.5249999999999995</v>
      </c>
      <c r="O24" s="50">
        <v>2</v>
      </c>
      <c r="P24" s="56">
        <v>192</v>
      </c>
      <c r="Q24" s="77">
        <v>1</v>
      </c>
      <c r="R24" s="56">
        <v>192</v>
      </c>
      <c r="S24" s="50"/>
      <c r="T24" s="56">
        <f>lightrule!B55</f>
        <v>8.6</v>
      </c>
      <c r="U24" s="50">
        <v>1</v>
      </c>
      <c r="V24" s="56" t="s">
        <v>546</v>
      </c>
      <c r="W24" s="50">
        <v>2</v>
      </c>
      <c r="X24" s="56" t="s">
        <v>548</v>
      </c>
      <c r="Y24" s="50"/>
      <c r="Z24" s="56" t="s">
        <v>548</v>
      </c>
      <c r="AA24" s="50">
        <v>1</v>
      </c>
      <c r="AB24" s="56" t="s">
        <v>548</v>
      </c>
      <c r="AC24" s="50">
        <v>1</v>
      </c>
      <c r="AD24" s="64">
        <f>walls!$H$68*10.76*J24</f>
        <v>0</v>
      </c>
      <c r="AE24" s="64">
        <f>glazing!$H$30*10.76*J24</f>
        <v>0</v>
      </c>
      <c r="AF24" s="64">
        <f>glazing!$H$10*10.76*N24</f>
        <v>4449.1443300000001</v>
      </c>
      <c r="AG24" s="64">
        <f>roof!$H$9*10.76*P24</f>
        <v>32269.670400000003</v>
      </c>
      <c r="AH24" s="64"/>
      <c r="AI24" s="64">
        <f>lighting!$N$9*10.76*P24</f>
        <v>5247.4368000000004</v>
      </c>
      <c r="AJ24" s="64">
        <f>'gas heating'!$H$54*10.76*P24</f>
        <v>18407.3472</v>
      </c>
      <c r="AK24" s="64">
        <f>cooling!H135*10.76*P24</f>
        <v>0</v>
      </c>
      <c r="AL24" s="64">
        <v>0</v>
      </c>
      <c r="AM24" s="65">
        <v>0</v>
      </c>
    </row>
    <row r="25" spans="1:39" x14ac:dyDescent="0.25">
      <c r="A25" s="55" t="s">
        <v>518</v>
      </c>
      <c r="B25" s="56" t="s">
        <v>460</v>
      </c>
      <c r="C25" s="56">
        <v>4</v>
      </c>
      <c r="D25" s="56" t="s">
        <v>503</v>
      </c>
      <c r="E25" s="56">
        <v>53</v>
      </c>
      <c r="F25" s="56">
        <f t="shared" si="33"/>
        <v>137.87</v>
      </c>
      <c r="G25" s="50">
        <v>6</v>
      </c>
      <c r="H25" s="56">
        <v>52.95</v>
      </c>
      <c r="I25" s="56">
        <v>1.4</v>
      </c>
      <c r="J25" s="56">
        <f t="shared" si="34"/>
        <v>74.13</v>
      </c>
      <c r="K25" s="50">
        <v>7</v>
      </c>
      <c r="L25" s="56">
        <v>0</v>
      </c>
      <c r="M25" s="56">
        <v>0</v>
      </c>
      <c r="N25" s="56">
        <f t="shared" si="35"/>
        <v>0</v>
      </c>
      <c r="O25" s="50"/>
      <c r="P25" s="56">
        <v>477</v>
      </c>
      <c r="Q25" s="77">
        <v>1</v>
      </c>
      <c r="R25" s="56">
        <v>477</v>
      </c>
      <c r="S25" s="50"/>
      <c r="T25" s="56">
        <f>lightrule!B43</f>
        <v>21.5</v>
      </c>
      <c r="U25" s="50">
        <v>2</v>
      </c>
      <c r="V25" s="56" t="s">
        <v>546</v>
      </c>
      <c r="W25" s="50">
        <v>2</v>
      </c>
      <c r="X25" s="56" t="s">
        <v>548</v>
      </c>
      <c r="Y25" s="50"/>
      <c r="Z25" s="56" t="s">
        <v>552</v>
      </c>
      <c r="AA25" s="50">
        <v>1</v>
      </c>
      <c r="AB25" s="56" t="s">
        <v>555</v>
      </c>
      <c r="AC25" s="50">
        <v>1</v>
      </c>
      <c r="AD25" s="64">
        <f>walls!$H$68*10.76*J25</f>
        <v>19103.449259999998</v>
      </c>
      <c r="AE25" s="64">
        <f>glazing!$H$30*10.76*J25</f>
        <v>46438.530935999996</v>
      </c>
      <c r="AF25" s="64">
        <f>glazing!$H$10*10.76*N25</f>
        <v>0</v>
      </c>
      <c r="AG25" s="64">
        <f>roof!$H$9*10.76*P25</f>
        <v>80169.962400000004</v>
      </c>
      <c r="AH25" s="64"/>
      <c r="AI25" s="64">
        <f>lighting!$N$16*10.76*P25</f>
        <v>25713.925199999998</v>
      </c>
      <c r="AJ25" s="64">
        <f>'gas heating'!$H$54*10.76*P25</f>
        <v>45730.753199999999</v>
      </c>
      <c r="AK25" s="64">
        <f>cooling!H136*10.76*P25</f>
        <v>0</v>
      </c>
      <c r="AL25" s="64">
        <f>vent!$H$100*10.76*P25</f>
        <v>93719.815199999983</v>
      </c>
      <c r="AM25" s="65">
        <f>'gas dhw'!$H$15*10.76*P25</f>
        <v>17039.966400000001</v>
      </c>
    </row>
    <row r="26" spans="1:39" x14ac:dyDescent="0.25">
      <c r="A26" s="55" t="s">
        <v>519</v>
      </c>
      <c r="B26" s="56" t="s">
        <v>460</v>
      </c>
      <c r="C26" s="56">
        <v>4</v>
      </c>
      <c r="D26" s="56" t="s">
        <v>509</v>
      </c>
      <c r="E26" s="56">
        <v>53</v>
      </c>
      <c r="F26" s="56">
        <f t="shared" si="33"/>
        <v>137.87</v>
      </c>
      <c r="G26" s="50">
        <v>6</v>
      </c>
      <c r="H26" s="56">
        <v>52.95</v>
      </c>
      <c r="I26" s="56">
        <v>1.4</v>
      </c>
      <c r="J26" s="56">
        <f t="shared" si="34"/>
        <v>74.13</v>
      </c>
      <c r="K26" s="50">
        <v>7</v>
      </c>
      <c r="L26" s="56">
        <v>0</v>
      </c>
      <c r="M26" s="56">
        <v>0</v>
      </c>
      <c r="N26" s="56">
        <f t="shared" si="35"/>
        <v>0</v>
      </c>
      <c r="O26" s="50"/>
      <c r="P26" s="56">
        <v>0</v>
      </c>
      <c r="Q26" s="77"/>
      <c r="R26" s="56"/>
      <c r="S26" s="50"/>
      <c r="T26" s="56"/>
      <c r="U26" s="50"/>
      <c r="V26" s="56"/>
      <c r="W26" s="50"/>
      <c r="X26" s="56"/>
      <c r="Y26" s="50"/>
      <c r="Z26" s="56"/>
      <c r="AA26" s="50"/>
      <c r="AB26" s="56"/>
      <c r="AC26" s="50"/>
      <c r="AD26" s="64">
        <f>walls!$H$68*10.76*J26</f>
        <v>19103.449259999998</v>
      </c>
      <c r="AE26" s="64">
        <f>glazing!$H$30*10.76*J26</f>
        <v>46438.530935999996</v>
      </c>
      <c r="AF26" s="64">
        <f>glazing!$H$10*10.76*N26</f>
        <v>0</v>
      </c>
      <c r="AG26" s="64">
        <f>roof!$H$9*10.76*P26</f>
        <v>0</v>
      </c>
      <c r="AH26" s="64"/>
      <c r="AI26" s="64">
        <f>lighting!$N$16*10.76*P26</f>
        <v>0</v>
      </c>
      <c r="AJ26" s="64">
        <f>'gas heating'!$H$54*10.76*P26</f>
        <v>0</v>
      </c>
      <c r="AK26" s="64">
        <f>cooling!H137*10.76*P26</f>
        <v>0</v>
      </c>
      <c r="AL26" s="64">
        <f>vent!$H$100*10.76*P26</f>
        <v>0</v>
      </c>
      <c r="AM26" s="65">
        <f>'gas dhw'!$H$15*10.76*P26</f>
        <v>0</v>
      </c>
    </row>
    <row r="27" spans="1:39" x14ac:dyDescent="0.25">
      <c r="A27" s="55" t="s">
        <v>520</v>
      </c>
      <c r="B27" s="56" t="s">
        <v>460</v>
      </c>
      <c r="C27" s="56">
        <v>4</v>
      </c>
      <c r="D27" s="56" t="s">
        <v>503</v>
      </c>
      <c r="E27" s="56">
        <v>11</v>
      </c>
      <c r="F27" s="56">
        <f t="shared" si="33"/>
        <v>28.67</v>
      </c>
      <c r="G27" s="50">
        <v>6</v>
      </c>
      <c r="H27" s="56">
        <v>10.95</v>
      </c>
      <c r="I27" s="56">
        <v>1.4</v>
      </c>
      <c r="J27" s="56">
        <f t="shared" si="34"/>
        <v>15.329999999999998</v>
      </c>
      <c r="K27" s="50">
        <v>7</v>
      </c>
      <c r="L27" s="56">
        <v>0</v>
      </c>
      <c r="M27" s="56">
        <v>0</v>
      </c>
      <c r="N27" s="56">
        <f t="shared" si="35"/>
        <v>0</v>
      </c>
      <c r="O27" s="50"/>
      <c r="P27" s="56">
        <v>99</v>
      </c>
      <c r="Q27" s="77">
        <v>1</v>
      </c>
      <c r="R27" s="56">
        <v>99</v>
      </c>
      <c r="S27" s="50"/>
      <c r="T27" s="56">
        <f>lightrule!B43</f>
        <v>21.5</v>
      </c>
      <c r="U27" s="50">
        <v>2</v>
      </c>
      <c r="V27" s="56" t="s">
        <v>546</v>
      </c>
      <c r="W27" s="50">
        <v>2</v>
      </c>
      <c r="X27" s="56" t="s">
        <v>548</v>
      </c>
      <c r="Y27" s="50"/>
      <c r="Z27" s="56" t="s">
        <v>552</v>
      </c>
      <c r="AA27" s="50">
        <v>1</v>
      </c>
      <c r="AB27" s="56" t="s">
        <v>555</v>
      </c>
      <c r="AC27" s="50">
        <v>1</v>
      </c>
      <c r="AD27" s="64">
        <f>walls!$H$68*10.76*J27</f>
        <v>3950.5716599999996</v>
      </c>
      <c r="AE27" s="64">
        <f>glazing!$H$30*10.76*J27</f>
        <v>9603.435575999998</v>
      </c>
      <c r="AF27" s="64">
        <f>glazing!$H$10*10.76*N27</f>
        <v>0</v>
      </c>
      <c r="AG27" s="64">
        <f>roof!$H$9*10.76*P27</f>
        <v>16639.0488</v>
      </c>
      <c r="AH27" s="64"/>
      <c r="AI27" s="64">
        <f>lighting!$N$16*10.76*P27</f>
        <v>5336.8523999999998</v>
      </c>
      <c r="AJ27" s="64">
        <f>'gas heating'!$H$54*10.76*P27</f>
        <v>9491.2883999999995</v>
      </c>
      <c r="AK27" s="64">
        <f>cooling!H138*10.76*P27</f>
        <v>0</v>
      </c>
      <c r="AL27" s="64">
        <f>vent!$H$100*10.76*P27</f>
        <v>19451.282399999996</v>
      </c>
      <c r="AM27" s="65">
        <f>'gas dhw'!$H$15*10.76*P27</f>
        <v>3536.5968000000007</v>
      </c>
    </row>
    <row r="28" spans="1:39" x14ac:dyDescent="0.25">
      <c r="A28" s="55"/>
      <c r="B28" s="56"/>
      <c r="C28" s="56">
        <v>4</v>
      </c>
      <c r="D28" s="56" t="s">
        <v>506</v>
      </c>
      <c r="E28" s="56">
        <v>9</v>
      </c>
      <c r="F28" s="56">
        <f t="shared" si="33"/>
        <v>23.470000000000002</v>
      </c>
      <c r="G28" s="50">
        <v>6</v>
      </c>
      <c r="H28" s="56">
        <v>8.9499999999999993</v>
      </c>
      <c r="I28" s="56">
        <v>1.4</v>
      </c>
      <c r="J28" s="56">
        <f t="shared" si="34"/>
        <v>12.529999999999998</v>
      </c>
      <c r="K28" s="50">
        <v>7</v>
      </c>
      <c r="L28" s="56">
        <v>0</v>
      </c>
      <c r="M28" s="56">
        <v>0</v>
      </c>
      <c r="N28" s="56">
        <f t="shared" si="35"/>
        <v>0</v>
      </c>
      <c r="O28" s="50"/>
      <c r="P28" s="56">
        <v>0</v>
      </c>
      <c r="Q28" s="77"/>
      <c r="R28" s="56"/>
      <c r="S28" s="50"/>
      <c r="T28" s="56"/>
      <c r="U28" s="50"/>
      <c r="V28" s="56"/>
      <c r="W28" s="50"/>
      <c r="X28" s="56"/>
      <c r="Y28" s="50"/>
      <c r="Z28" s="56"/>
      <c r="AA28" s="50"/>
      <c r="AB28" s="56"/>
      <c r="AC28" s="50"/>
      <c r="AD28" s="64">
        <f>walls!$H$68*10.76*J28</f>
        <v>3229.0060599999993</v>
      </c>
      <c r="AE28" s="64">
        <f>glazing!$H$30*10.76*J28</f>
        <v>7849.3834159999979</v>
      </c>
      <c r="AF28" s="64">
        <f>glazing!$H$10*10.76*N28</f>
        <v>0</v>
      </c>
      <c r="AG28" s="64">
        <f>roof!$H$9*10.76*P28</f>
        <v>0</v>
      </c>
      <c r="AH28" s="64"/>
      <c r="AI28" s="64">
        <f>lighting!$N$16*10.76*P28</f>
        <v>0</v>
      </c>
      <c r="AJ28" s="64">
        <f>'gas heating'!$H$54*10.76*P28</f>
        <v>0</v>
      </c>
      <c r="AK28" s="64">
        <f>cooling!H139*10.76*P28</f>
        <v>0</v>
      </c>
      <c r="AL28" s="64">
        <f>vent!$H$100*10.76*P28</f>
        <v>0</v>
      </c>
      <c r="AM28" s="65">
        <f>'gas dhw'!$H$15*10.76*P28</f>
        <v>0</v>
      </c>
    </row>
    <row r="29" spans="1:39" x14ac:dyDescent="0.25">
      <c r="A29" s="55" t="s">
        <v>521</v>
      </c>
      <c r="B29" s="56" t="s">
        <v>460</v>
      </c>
      <c r="C29" s="56">
        <v>4</v>
      </c>
      <c r="D29" s="56" t="s">
        <v>509</v>
      </c>
      <c r="E29" s="56">
        <v>11</v>
      </c>
      <c r="F29" s="56">
        <f t="shared" si="33"/>
        <v>28.67</v>
      </c>
      <c r="G29" s="50">
        <v>6</v>
      </c>
      <c r="H29" s="56">
        <v>10.95</v>
      </c>
      <c r="I29" s="56">
        <v>1.4</v>
      </c>
      <c r="J29" s="56">
        <f t="shared" si="34"/>
        <v>15.329999999999998</v>
      </c>
      <c r="K29" s="50">
        <v>7</v>
      </c>
      <c r="L29" s="56">
        <v>0</v>
      </c>
      <c r="M29" s="56">
        <v>0</v>
      </c>
      <c r="N29" s="56">
        <f t="shared" si="35"/>
        <v>0</v>
      </c>
      <c r="O29" s="50"/>
      <c r="P29" s="56">
        <v>99</v>
      </c>
      <c r="Q29" s="77">
        <v>1</v>
      </c>
      <c r="R29" s="56">
        <v>99</v>
      </c>
      <c r="S29" s="50"/>
      <c r="T29" s="56">
        <f>lightrule!B43</f>
        <v>21.5</v>
      </c>
      <c r="U29" s="50">
        <v>2</v>
      </c>
      <c r="V29" s="56" t="s">
        <v>546</v>
      </c>
      <c r="W29" s="50">
        <v>2</v>
      </c>
      <c r="X29" s="56" t="s">
        <v>548</v>
      </c>
      <c r="Y29" s="50"/>
      <c r="Z29" s="56" t="s">
        <v>552</v>
      </c>
      <c r="AA29" s="50">
        <v>1</v>
      </c>
      <c r="AB29" s="56" t="s">
        <v>555</v>
      </c>
      <c r="AC29" s="50">
        <v>1</v>
      </c>
      <c r="AD29" s="64">
        <f>walls!$H$68*10.76*J29</f>
        <v>3950.5716599999996</v>
      </c>
      <c r="AE29" s="64">
        <f>glazing!$H$30*10.76*J29</f>
        <v>9603.435575999998</v>
      </c>
      <c r="AF29" s="64">
        <f>glazing!$H$10*10.76*N29</f>
        <v>0</v>
      </c>
      <c r="AG29" s="64">
        <f>roof!$H$9*10.76*P29</f>
        <v>16639.0488</v>
      </c>
      <c r="AH29" s="64"/>
      <c r="AI29" s="64">
        <f>lighting!$N$16*10.76*P29</f>
        <v>5336.8523999999998</v>
      </c>
      <c r="AJ29" s="64">
        <f>'gas heating'!$H$54*10.76*P29</f>
        <v>9491.2883999999995</v>
      </c>
      <c r="AK29" s="64">
        <f>cooling!H140*10.76*P29</f>
        <v>0</v>
      </c>
      <c r="AL29" s="64">
        <f>vent!$H$100*10.76*P29</f>
        <v>19451.282399999996</v>
      </c>
      <c r="AM29" s="65">
        <f>'gas dhw'!$H$15*10.76*P29</f>
        <v>3536.5968000000007</v>
      </c>
    </row>
    <row r="30" spans="1:39" x14ac:dyDescent="0.25">
      <c r="A30" s="55"/>
      <c r="B30" s="56"/>
      <c r="C30" s="56">
        <v>4</v>
      </c>
      <c r="D30" s="56" t="s">
        <v>506</v>
      </c>
      <c r="E30" s="56">
        <v>9</v>
      </c>
      <c r="F30" s="56">
        <f t="shared" si="33"/>
        <v>23.470000000000002</v>
      </c>
      <c r="G30" s="50">
        <v>6</v>
      </c>
      <c r="H30" s="56">
        <v>8.9499999999999993</v>
      </c>
      <c r="I30" s="56">
        <v>1.4</v>
      </c>
      <c r="J30" s="56">
        <f t="shared" si="34"/>
        <v>12.529999999999998</v>
      </c>
      <c r="K30" s="50">
        <v>7</v>
      </c>
      <c r="L30" s="56">
        <v>0</v>
      </c>
      <c r="M30" s="56">
        <v>0</v>
      </c>
      <c r="N30" s="56">
        <f t="shared" si="35"/>
        <v>0</v>
      </c>
      <c r="O30" s="50"/>
      <c r="P30" s="56">
        <v>0</v>
      </c>
      <c r="Q30" s="77"/>
      <c r="R30" s="56"/>
      <c r="S30" s="50"/>
      <c r="T30" s="56"/>
      <c r="U30" s="50"/>
      <c r="V30" s="56"/>
      <c r="W30" s="50"/>
      <c r="X30" s="56"/>
      <c r="Y30" s="50"/>
      <c r="Z30" s="56"/>
      <c r="AA30" s="50"/>
      <c r="AB30" s="56"/>
      <c r="AC30" s="50"/>
      <c r="AD30" s="64">
        <f>walls!$H$68*10.76*J30</f>
        <v>3229.0060599999993</v>
      </c>
      <c r="AE30" s="64">
        <f>glazing!$H$30*10.76*J30</f>
        <v>7849.3834159999979</v>
      </c>
      <c r="AF30" s="64">
        <f>glazing!$H$10*10.76*N30</f>
        <v>0</v>
      </c>
      <c r="AG30" s="64">
        <f>roof!$H$9*10.76*P30</f>
        <v>0</v>
      </c>
      <c r="AH30" s="64"/>
      <c r="AI30" s="64">
        <f>lighting!$N$16*10.76*P30</f>
        <v>0</v>
      </c>
      <c r="AJ30" s="64">
        <f>'gas heating'!$H$54*10.76*P30</f>
        <v>0</v>
      </c>
      <c r="AK30" s="64">
        <f>cooling!H141*10.76*P30</f>
        <v>0</v>
      </c>
      <c r="AL30" s="64">
        <f>vent!$H$100*10.76*P30</f>
        <v>0</v>
      </c>
      <c r="AM30" s="65">
        <f>'gas dhw'!$H$15*10.76*P30</f>
        <v>0</v>
      </c>
    </row>
    <row r="31" spans="1:39" x14ac:dyDescent="0.25">
      <c r="A31" s="55" t="s">
        <v>522</v>
      </c>
      <c r="B31" s="56" t="s">
        <v>504</v>
      </c>
      <c r="C31" s="56">
        <v>4</v>
      </c>
      <c r="D31" s="56" t="s">
        <v>506</v>
      </c>
      <c r="E31" s="56">
        <v>3</v>
      </c>
      <c r="F31" s="56">
        <f t="shared" ref="F31:F37" si="36">C31*E31-J31-N31</f>
        <v>5.4750000000000005</v>
      </c>
      <c r="G31" s="50">
        <v>6</v>
      </c>
      <c r="H31" s="56">
        <v>0</v>
      </c>
      <c r="I31" s="56">
        <v>0</v>
      </c>
      <c r="J31" s="56">
        <f t="shared" ref="J31:J37" si="37">H31*I31</f>
        <v>0</v>
      </c>
      <c r="K31" s="50"/>
      <c r="L31" s="56">
        <v>2.9</v>
      </c>
      <c r="M31" s="56">
        <v>2.25</v>
      </c>
      <c r="N31" s="56">
        <f t="shared" ref="N31:N37" si="38">L31*M31</f>
        <v>6.5249999999999995</v>
      </c>
      <c r="O31" s="50">
        <v>2</v>
      </c>
      <c r="P31" s="56">
        <v>192</v>
      </c>
      <c r="Q31" s="77">
        <v>1</v>
      </c>
      <c r="R31" s="56">
        <v>192</v>
      </c>
      <c r="S31" s="50"/>
      <c r="T31" s="56">
        <f>lightrule!B55</f>
        <v>8.6</v>
      </c>
      <c r="U31" s="50">
        <v>1</v>
      </c>
      <c r="V31" s="56" t="s">
        <v>546</v>
      </c>
      <c r="W31" s="50">
        <v>2</v>
      </c>
      <c r="X31" s="56" t="s">
        <v>548</v>
      </c>
      <c r="Y31" s="50"/>
      <c r="Z31" s="56" t="s">
        <v>548</v>
      </c>
      <c r="AA31" s="50">
        <v>1</v>
      </c>
      <c r="AB31" s="56" t="s">
        <v>548</v>
      </c>
      <c r="AC31" s="50">
        <v>1</v>
      </c>
      <c r="AD31" s="64">
        <f>walls!$H$68*10.76*J31</f>
        <v>0</v>
      </c>
      <c r="AE31" s="64">
        <f>glazing!$H$30*10.76*J31</f>
        <v>0</v>
      </c>
      <c r="AF31" s="64">
        <f>glazing!$H$10*10.76*N31</f>
        <v>4449.1443300000001</v>
      </c>
      <c r="AG31" s="64">
        <f>roof!$H$9*10.76*P31</f>
        <v>32269.670400000003</v>
      </c>
      <c r="AH31" s="64"/>
      <c r="AI31" s="64">
        <f>lighting!$N$9*10.76*P31</f>
        <v>5247.4368000000004</v>
      </c>
      <c r="AJ31" s="64">
        <f>'gas heating'!$H$54*10.76*P31</f>
        <v>18407.3472</v>
      </c>
      <c r="AK31" s="64">
        <f>cooling!H142*10.76*P31</f>
        <v>0</v>
      </c>
      <c r="AL31" s="64">
        <v>0</v>
      </c>
      <c r="AM31" s="65">
        <v>0</v>
      </c>
    </row>
    <row r="32" spans="1:39" x14ac:dyDescent="0.25">
      <c r="A32" s="55" t="s">
        <v>523</v>
      </c>
      <c r="B32" s="56" t="s">
        <v>460</v>
      </c>
      <c r="C32" s="56">
        <v>4</v>
      </c>
      <c r="D32" s="56" t="s">
        <v>503</v>
      </c>
      <c r="E32" s="56">
        <v>53</v>
      </c>
      <c r="F32" s="56">
        <f t="shared" si="36"/>
        <v>137.87</v>
      </c>
      <c r="G32" s="50">
        <v>6</v>
      </c>
      <c r="H32" s="56">
        <v>52.95</v>
      </c>
      <c r="I32" s="56">
        <v>1.4</v>
      </c>
      <c r="J32" s="56">
        <f t="shared" si="37"/>
        <v>74.13</v>
      </c>
      <c r="K32" s="50">
        <v>7</v>
      </c>
      <c r="L32" s="56">
        <v>0</v>
      </c>
      <c r="M32" s="56">
        <v>0</v>
      </c>
      <c r="N32" s="56">
        <f t="shared" si="38"/>
        <v>0</v>
      </c>
      <c r="O32" s="50"/>
      <c r="P32" s="56">
        <v>477</v>
      </c>
      <c r="Q32" s="77">
        <v>1</v>
      </c>
      <c r="R32" s="56">
        <v>477</v>
      </c>
      <c r="S32" s="50"/>
      <c r="T32" s="56">
        <f>lightrule!B43</f>
        <v>21.5</v>
      </c>
      <c r="U32" s="50">
        <v>2</v>
      </c>
      <c r="V32" s="56" t="s">
        <v>546</v>
      </c>
      <c r="W32" s="50">
        <v>2</v>
      </c>
      <c r="X32" s="56" t="s">
        <v>548</v>
      </c>
      <c r="Y32" s="50"/>
      <c r="Z32" s="56" t="s">
        <v>552</v>
      </c>
      <c r="AA32" s="50">
        <v>1</v>
      </c>
      <c r="AB32" s="56" t="s">
        <v>555</v>
      </c>
      <c r="AC32" s="50">
        <v>1</v>
      </c>
      <c r="AD32" s="64">
        <f>walls!$H$68*10.76*J32</f>
        <v>19103.449259999998</v>
      </c>
      <c r="AE32" s="64">
        <f>glazing!$H$30*10.76*J32</f>
        <v>46438.530935999996</v>
      </c>
      <c r="AF32" s="64">
        <f>glazing!$H$10*10.76*N32</f>
        <v>0</v>
      </c>
      <c r="AG32" s="64">
        <f>roof!$H$9*10.76*P32</f>
        <v>80169.962400000004</v>
      </c>
      <c r="AH32" s="64"/>
      <c r="AI32" s="64">
        <f>lighting!$N$16*10.76*P32</f>
        <v>25713.925199999998</v>
      </c>
      <c r="AJ32" s="64">
        <f>'gas heating'!$H$54*10.76*P32</f>
        <v>45730.753199999999</v>
      </c>
      <c r="AK32" s="64">
        <f>cooling!H143*10.76*P32</f>
        <v>0</v>
      </c>
      <c r="AL32" s="64">
        <f>vent!$H$100*10.76*P32</f>
        <v>93719.815199999983</v>
      </c>
      <c r="AM32" s="65">
        <f>'gas dhw'!$H$15*10.76*P32</f>
        <v>17039.966400000001</v>
      </c>
    </row>
    <row r="33" spans="1:39" x14ac:dyDescent="0.25">
      <c r="A33" s="55" t="s">
        <v>524</v>
      </c>
      <c r="B33" s="56" t="s">
        <v>460</v>
      </c>
      <c r="C33" s="56">
        <v>4</v>
      </c>
      <c r="D33" s="56" t="s">
        <v>509</v>
      </c>
      <c r="E33" s="56">
        <v>53</v>
      </c>
      <c r="F33" s="56">
        <f t="shared" si="36"/>
        <v>137.87</v>
      </c>
      <c r="G33" s="50">
        <v>6</v>
      </c>
      <c r="H33" s="56">
        <v>52.95</v>
      </c>
      <c r="I33" s="56">
        <v>1.4</v>
      </c>
      <c r="J33" s="56">
        <f t="shared" si="37"/>
        <v>74.13</v>
      </c>
      <c r="K33" s="50">
        <v>7</v>
      </c>
      <c r="L33" s="56">
        <v>0</v>
      </c>
      <c r="M33" s="56">
        <v>0</v>
      </c>
      <c r="N33" s="56">
        <f t="shared" si="38"/>
        <v>0</v>
      </c>
      <c r="O33" s="50"/>
      <c r="P33" s="56">
        <v>0</v>
      </c>
      <c r="Q33" s="77"/>
      <c r="R33" s="56"/>
      <c r="S33" s="50"/>
      <c r="T33" s="56"/>
      <c r="U33" s="50"/>
      <c r="V33" s="56"/>
      <c r="W33" s="50"/>
      <c r="X33" s="56"/>
      <c r="Y33" s="50"/>
      <c r="Z33" s="56"/>
      <c r="AA33" s="50"/>
      <c r="AB33" s="56"/>
      <c r="AC33" s="50"/>
      <c r="AD33" s="64">
        <f>walls!$H$68*10.76*J33</f>
        <v>19103.449259999998</v>
      </c>
      <c r="AE33" s="64">
        <f>glazing!$H$30*10.76*J33</f>
        <v>46438.530935999996</v>
      </c>
      <c r="AF33" s="64">
        <f>glazing!$H$10*10.76*N33</f>
        <v>0</v>
      </c>
      <c r="AG33" s="64">
        <f>roof!$H$9*10.76*P33</f>
        <v>0</v>
      </c>
      <c r="AH33" s="64"/>
      <c r="AI33" s="64">
        <f>lighting!$N$16*10.76*P33</f>
        <v>0</v>
      </c>
      <c r="AJ33" s="64">
        <f>'gas heating'!$H$54*10.76*P33</f>
        <v>0</v>
      </c>
      <c r="AK33" s="64">
        <f>cooling!H144*10.76*P33</f>
        <v>0</v>
      </c>
      <c r="AL33" s="64">
        <f>vent!$H$100*10.76*P33</f>
        <v>0</v>
      </c>
      <c r="AM33" s="65">
        <f>'gas dhw'!$H$15*10.76*P33</f>
        <v>0</v>
      </c>
    </row>
    <row r="34" spans="1:39" x14ac:dyDescent="0.25">
      <c r="A34" s="55" t="s">
        <v>525</v>
      </c>
      <c r="B34" s="56" t="s">
        <v>460</v>
      </c>
      <c r="C34" s="56">
        <v>4</v>
      </c>
      <c r="D34" s="56" t="s">
        <v>503</v>
      </c>
      <c r="E34" s="56">
        <v>11</v>
      </c>
      <c r="F34" s="56">
        <f t="shared" si="36"/>
        <v>28.67</v>
      </c>
      <c r="G34" s="50">
        <v>6</v>
      </c>
      <c r="H34" s="56">
        <v>10.95</v>
      </c>
      <c r="I34" s="56">
        <v>1.4</v>
      </c>
      <c r="J34" s="56">
        <f t="shared" si="37"/>
        <v>15.329999999999998</v>
      </c>
      <c r="K34" s="50">
        <v>7</v>
      </c>
      <c r="L34" s="56">
        <v>0</v>
      </c>
      <c r="M34" s="56">
        <v>0</v>
      </c>
      <c r="N34" s="56">
        <f t="shared" si="38"/>
        <v>0</v>
      </c>
      <c r="O34" s="50"/>
      <c r="P34" s="56">
        <v>99</v>
      </c>
      <c r="Q34" s="77">
        <v>1</v>
      </c>
      <c r="R34" s="56">
        <v>99</v>
      </c>
      <c r="S34" s="50"/>
      <c r="T34" s="56">
        <f>lightrule!B43</f>
        <v>21.5</v>
      </c>
      <c r="U34" s="50">
        <v>2</v>
      </c>
      <c r="V34" s="56" t="s">
        <v>546</v>
      </c>
      <c r="W34" s="50">
        <v>2</v>
      </c>
      <c r="X34" s="56" t="s">
        <v>548</v>
      </c>
      <c r="Y34" s="50"/>
      <c r="Z34" s="56" t="s">
        <v>552</v>
      </c>
      <c r="AA34" s="50">
        <v>1</v>
      </c>
      <c r="AB34" s="56" t="s">
        <v>555</v>
      </c>
      <c r="AC34" s="50">
        <v>1</v>
      </c>
      <c r="AD34" s="64">
        <f>walls!$H$68*10.76*J34</f>
        <v>3950.5716599999996</v>
      </c>
      <c r="AE34" s="64">
        <f>glazing!$H$30*10.76*J34</f>
        <v>9603.435575999998</v>
      </c>
      <c r="AF34" s="64">
        <f>glazing!$H$10*10.76*N34</f>
        <v>0</v>
      </c>
      <c r="AG34" s="64">
        <f>roof!$H$9*10.76*P34</f>
        <v>16639.0488</v>
      </c>
      <c r="AH34" s="64"/>
      <c r="AI34" s="64">
        <f>lighting!$N$16*10.76*P34</f>
        <v>5336.8523999999998</v>
      </c>
      <c r="AJ34" s="64">
        <f>'gas heating'!$H$54*10.76*P34</f>
        <v>9491.2883999999995</v>
      </c>
      <c r="AK34" s="64">
        <f>cooling!H145*10.76*P34</f>
        <v>0</v>
      </c>
      <c r="AL34" s="64">
        <f>vent!$H$100*10.76*P34</f>
        <v>19451.282399999996</v>
      </c>
      <c r="AM34" s="65">
        <f>'gas dhw'!$H$15*10.76*P34</f>
        <v>3536.5968000000007</v>
      </c>
    </row>
    <row r="35" spans="1:39" x14ac:dyDescent="0.25">
      <c r="A35" s="55"/>
      <c r="B35" s="56"/>
      <c r="C35" s="56">
        <v>4</v>
      </c>
      <c r="D35" s="56" t="s">
        <v>506</v>
      </c>
      <c r="E35" s="56">
        <v>9</v>
      </c>
      <c r="F35" s="56">
        <f t="shared" si="36"/>
        <v>23.470000000000002</v>
      </c>
      <c r="G35" s="50">
        <v>6</v>
      </c>
      <c r="H35" s="56">
        <v>8.9499999999999993</v>
      </c>
      <c r="I35" s="56">
        <v>1.4</v>
      </c>
      <c r="J35" s="56">
        <f t="shared" si="37"/>
        <v>12.529999999999998</v>
      </c>
      <c r="K35" s="50">
        <v>7</v>
      </c>
      <c r="L35" s="56">
        <v>0</v>
      </c>
      <c r="M35" s="56">
        <v>0</v>
      </c>
      <c r="N35" s="56">
        <f t="shared" si="38"/>
        <v>0</v>
      </c>
      <c r="O35" s="50"/>
      <c r="P35" s="56">
        <v>0</v>
      </c>
      <c r="Q35" s="77"/>
      <c r="R35" s="56"/>
      <c r="S35" s="50"/>
      <c r="T35" s="56"/>
      <c r="U35" s="50"/>
      <c r="V35" s="56"/>
      <c r="W35" s="50"/>
      <c r="X35" s="56"/>
      <c r="Y35" s="50"/>
      <c r="Z35" s="56"/>
      <c r="AA35" s="50"/>
      <c r="AB35" s="56"/>
      <c r="AC35" s="50"/>
      <c r="AD35" s="64">
        <f>walls!$H$68*10.76*J35</f>
        <v>3229.0060599999993</v>
      </c>
      <c r="AE35" s="64">
        <f>glazing!$H$30*10.76*J35</f>
        <v>7849.3834159999979</v>
      </c>
      <c r="AF35" s="64">
        <f>glazing!$H$10*10.76*N35</f>
        <v>0</v>
      </c>
      <c r="AG35" s="64">
        <f>roof!$H$9*10.76*P35</f>
        <v>0</v>
      </c>
      <c r="AH35" s="64"/>
      <c r="AI35" s="64">
        <f>lighting!$N$16*10.76*P35</f>
        <v>0</v>
      </c>
      <c r="AJ35" s="64">
        <f>'gas heating'!$H$54*10.76*P35</f>
        <v>0</v>
      </c>
      <c r="AK35" s="64">
        <f>cooling!H146*10.76*P35</f>
        <v>0</v>
      </c>
      <c r="AL35" s="64">
        <f>vent!$H$100*10.76*P35</f>
        <v>0</v>
      </c>
      <c r="AM35" s="65">
        <f>'gas dhw'!$H$15*10.76*P35</f>
        <v>0</v>
      </c>
    </row>
    <row r="36" spans="1:39" x14ac:dyDescent="0.25">
      <c r="A36" s="55" t="s">
        <v>526</v>
      </c>
      <c r="B36" s="56" t="s">
        <v>460</v>
      </c>
      <c r="C36" s="56">
        <v>4</v>
      </c>
      <c r="D36" s="56" t="s">
        <v>509</v>
      </c>
      <c r="E36" s="56">
        <v>11</v>
      </c>
      <c r="F36" s="56">
        <f t="shared" si="36"/>
        <v>28.67</v>
      </c>
      <c r="G36" s="50">
        <v>6</v>
      </c>
      <c r="H36" s="56">
        <v>10.95</v>
      </c>
      <c r="I36" s="56">
        <v>1.4</v>
      </c>
      <c r="J36" s="56">
        <f t="shared" si="37"/>
        <v>15.329999999999998</v>
      </c>
      <c r="K36" s="50">
        <v>7</v>
      </c>
      <c r="L36" s="56">
        <v>0</v>
      </c>
      <c r="M36" s="56">
        <v>0</v>
      </c>
      <c r="N36" s="56">
        <f t="shared" si="38"/>
        <v>0</v>
      </c>
      <c r="O36" s="50"/>
      <c r="P36" s="56">
        <v>99</v>
      </c>
      <c r="Q36" s="77">
        <v>1</v>
      </c>
      <c r="R36" s="56">
        <v>99</v>
      </c>
      <c r="S36" s="50"/>
      <c r="T36" s="56">
        <f>lightrule!B43</f>
        <v>21.5</v>
      </c>
      <c r="U36" s="50">
        <v>2</v>
      </c>
      <c r="V36" s="56" t="s">
        <v>546</v>
      </c>
      <c r="W36" s="50">
        <v>2</v>
      </c>
      <c r="X36" s="56" t="s">
        <v>548</v>
      </c>
      <c r="Y36" s="50"/>
      <c r="Z36" s="56" t="s">
        <v>552</v>
      </c>
      <c r="AA36" s="50">
        <v>1</v>
      </c>
      <c r="AB36" s="56" t="s">
        <v>555</v>
      </c>
      <c r="AC36" s="50">
        <v>1</v>
      </c>
      <c r="AD36" s="64">
        <f>walls!$H$68*10.76*J36</f>
        <v>3950.5716599999996</v>
      </c>
      <c r="AE36" s="64">
        <f>glazing!$H$30*10.76*J36</f>
        <v>9603.435575999998</v>
      </c>
      <c r="AF36" s="64">
        <f>glazing!$H$10*10.76*N36</f>
        <v>0</v>
      </c>
      <c r="AG36" s="64">
        <f>roof!$H$9*10.76*P36</f>
        <v>16639.0488</v>
      </c>
      <c r="AH36" s="64"/>
      <c r="AI36" s="64">
        <f>lighting!$N$16*10.76*P36</f>
        <v>5336.8523999999998</v>
      </c>
      <c r="AJ36" s="64">
        <f>'gas heating'!$H$54*10.76*P36</f>
        <v>9491.2883999999995</v>
      </c>
      <c r="AK36" s="64">
        <f>cooling!H147*10.76*P36</f>
        <v>0</v>
      </c>
      <c r="AL36" s="64">
        <f>vent!$H$100*10.76*P36</f>
        <v>19451.282399999996</v>
      </c>
      <c r="AM36" s="65">
        <f>'gas dhw'!$H$15*10.76*P36</f>
        <v>3536.5968000000007</v>
      </c>
    </row>
    <row r="37" spans="1:39" x14ac:dyDescent="0.25">
      <c r="A37" s="55"/>
      <c r="B37" s="56"/>
      <c r="C37" s="56">
        <v>4</v>
      </c>
      <c r="D37" s="56" t="s">
        <v>506</v>
      </c>
      <c r="E37" s="56">
        <v>9</v>
      </c>
      <c r="F37" s="56">
        <f t="shared" si="36"/>
        <v>23.470000000000002</v>
      </c>
      <c r="G37" s="50">
        <v>6</v>
      </c>
      <c r="H37" s="56">
        <v>8.9499999999999993</v>
      </c>
      <c r="I37" s="56">
        <v>1.4</v>
      </c>
      <c r="J37" s="56">
        <f t="shared" si="37"/>
        <v>12.529999999999998</v>
      </c>
      <c r="K37" s="50">
        <v>7</v>
      </c>
      <c r="L37" s="56">
        <v>0</v>
      </c>
      <c r="M37" s="56">
        <v>0</v>
      </c>
      <c r="N37" s="56">
        <f t="shared" si="38"/>
        <v>0</v>
      </c>
      <c r="O37" s="50"/>
      <c r="P37" s="56">
        <v>0</v>
      </c>
      <c r="Q37" s="77"/>
      <c r="R37" s="56"/>
      <c r="S37" s="50"/>
      <c r="T37" s="56"/>
      <c r="U37" s="50"/>
      <c r="V37" s="56"/>
      <c r="W37" s="50"/>
      <c r="X37" s="56"/>
      <c r="Y37" s="50"/>
      <c r="Z37" s="56"/>
      <c r="AA37" s="50"/>
      <c r="AB37" s="56"/>
      <c r="AC37" s="50"/>
      <c r="AD37" s="64">
        <f>walls!$H$68*10.76*J37</f>
        <v>3229.0060599999993</v>
      </c>
      <c r="AE37" s="64">
        <f>glazing!$H$30*10.76*J37</f>
        <v>7849.3834159999979</v>
      </c>
      <c r="AF37" s="64">
        <f>glazing!$H$10*10.76*N37</f>
        <v>0</v>
      </c>
      <c r="AG37" s="64">
        <f>roof!$H$9*10.76*P37</f>
        <v>0</v>
      </c>
      <c r="AH37" s="64"/>
      <c r="AI37" s="64">
        <f>lighting!$N$16*10.76*P37</f>
        <v>0</v>
      </c>
      <c r="AJ37" s="64">
        <f>'gas heating'!$H$54*10.76*P37</f>
        <v>0</v>
      </c>
      <c r="AK37" s="64">
        <f>cooling!H148*10.76*P37</f>
        <v>0</v>
      </c>
      <c r="AL37" s="64">
        <f>vent!$H$100*10.76*P37</f>
        <v>0</v>
      </c>
      <c r="AM37" s="65">
        <f>'gas dhw'!$H$15*10.76*P37</f>
        <v>0</v>
      </c>
    </row>
    <row r="38" spans="1:39" ht="15.75" thickBot="1" x14ac:dyDescent="0.3">
      <c r="A38" s="57" t="s">
        <v>527</v>
      </c>
      <c r="B38" s="58" t="s">
        <v>504</v>
      </c>
      <c r="C38" s="58">
        <v>4</v>
      </c>
      <c r="D38" s="58" t="s">
        <v>506</v>
      </c>
      <c r="E38" s="58">
        <v>3</v>
      </c>
      <c r="F38" s="58">
        <f t="shared" ref="F38" si="39">C38*E38-J38-N38</f>
        <v>5.4750000000000005</v>
      </c>
      <c r="G38" s="51">
        <v>6</v>
      </c>
      <c r="H38" s="58">
        <v>0</v>
      </c>
      <c r="I38" s="58">
        <v>0</v>
      </c>
      <c r="J38" s="58">
        <f t="shared" ref="J38" si="40">H38*I38</f>
        <v>0</v>
      </c>
      <c r="K38" s="51"/>
      <c r="L38" s="58">
        <v>2.9</v>
      </c>
      <c r="M38" s="58">
        <v>2.25</v>
      </c>
      <c r="N38" s="58">
        <f t="shared" ref="N38" si="41">L38*M38</f>
        <v>6.5249999999999995</v>
      </c>
      <c r="O38" s="51">
        <v>2</v>
      </c>
      <c r="P38" s="58">
        <v>192</v>
      </c>
      <c r="Q38" s="78">
        <v>1</v>
      </c>
      <c r="R38" s="58">
        <v>192</v>
      </c>
      <c r="S38" s="51"/>
      <c r="T38" s="58">
        <f>lightrule!B55</f>
        <v>8.6</v>
      </c>
      <c r="U38" s="51">
        <v>1</v>
      </c>
      <c r="V38" s="58" t="s">
        <v>546</v>
      </c>
      <c r="W38" s="51">
        <v>2</v>
      </c>
      <c r="X38" s="58" t="s">
        <v>548</v>
      </c>
      <c r="Y38" s="51"/>
      <c r="Z38" s="58" t="s">
        <v>548</v>
      </c>
      <c r="AA38" s="51">
        <v>1</v>
      </c>
      <c r="AB38" s="58" t="s">
        <v>548</v>
      </c>
      <c r="AC38" s="51">
        <v>1</v>
      </c>
      <c r="AD38" s="66">
        <f>walls!$H$68*10.76*J38</f>
        <v>0</v>
      </c>
      <c r="AE38" s="66">
        <f>glazing!$H$30*10.76*J38</f>
        <v>0</v>
      </c>
      <c r="AF38" s="66">
        <f>glazing!$H$10*10.76*N38</f>
        <v>4449.1443300000001</v>
      </c>
      <c r="AG38" s="66">
        <f>roof!$H$9*10.76*P38</f>
        <v>32269.670400000003</v>
      </c>
      <c r="AH38" s="66"/>
      <c r="AI38" s="66">
        <f>lighting!$N$9*10.76*P38</f>
        <v>5247.4368000000004</v>
      </c>
      <c r="AJ38" s="66">
        <f>'gas heating'!$H$54*10.76*P38</f>
        <v>18407.3472</v>
      </c>
      <c r="AK38" s="66">
        <f>cooling!H149*10.76*P38</f>
        <v>0</v>
      </c>
      <c r="AL38" s="66">
        <v>0</v>
      </c>
      <c r="AM38" s="67">
        <v>0</v>
      </c>
    </row>
    <row r="39" spans="1:39" ht="15.75" thickBot="1" x14ac:dyDescent="0.3"/>
    <row r="40" spans="1:39" s="52" customFormat="1" x14ac:dyDescent="0.25">
      <c r="C40" s="74" t="s">
        <v>568</v>
      </c>
      <c r="D40" s="74"/>
      <c r="E40" s="74"/>
      <c r="F40" s="74">
        <f>SUM(F3:F38)</f>
        <v>2030.2750000000001</v>
      </c>
      <c r="G40" s="74"/>
      <c r="H40" s="74"/>
      <c r="I40" s="74"/>
      <c r="J40" s="74">
        <f>SUM(J3:J38)</f>
        <v>939.39499999999998</v>
      </c>
      <c r="K40" s="74"/>
      <c r="L40" s="74"/>
      <c r="M40" s="74"/>
      <c r="N40" s="74">
        <f>SUM(N3:N38)</f>
        <v>38.849999999999994</v>
      </c>
      <c r="O40" s="74"/>
      <c r="P40" s="74">
        <f>SUM(P3:P38)</f>
        <v>5253</v>
      </c>
      <c r="Q40" s="74"/>
      <c r="R40" s="74">
        <f>SUM(R3:R38)</f>
        <v>5253</v>
      </c>
      <c r="S40" s="74"/>
      <c r="T40" s="74"/>
      <c r="U40" s="74"/>
      <c r="V40" s="74"/>
      <c r="W40" s="74"/>
      <c r="X40" s="74"/>
      <c r="Y40" s="74"/>
      <c r="Z40" s="74"/>
      <c r="AA40" s="74"/>
      <c r="AB40" s="74" t="s">
        <v>567</v>
      </c>
      <c r="AC40" s="74"/>
      <c r="AD40" s="68">
        <f>SUM(AD3:AD38)</f>
        <v>252009.9411699998</v>
      </c>
      <c r="AE40" s="69">
        <f t="shared" ref="AE40:AM40" si="42">SUM(AE3:AE38)</f>
        <v>524082.02123800002</v>
      </c>
      <c r="AF40" s="69">
        <f t="shared" si="42"/>
        <v>29776.573019999996</v>
      </c>
      <c r="AG40" s="69">
        <f t="shared" si="42"/>
        <v>887392.69439999992</v>
      </c>
      <c r="AH40" s="69">
        <f t="shared" si="42"/>
        <v>0</v>
      </c>
      <c r="AI40" s="69">
        <f t="shared" si="42"/>
        <v>243530.9724</v>
      </c>
      <c r="AJ40" s="69">
        <f t="shared" si="42"/>
        <v>504630.33480000013</v>
      </c>
      <c r="AK40" s="69">
        <f t="shared" si="42"/>
        <v>42042.117599999998</v>
      </c>
      <c r="AL40" s="69">
        <f t="shared" si="42"/>
        <v>677858.69519999996</v>
      </c>
      <c r="AM40" s="70">
        <f t="shared" si="42"/>
        <v>135248.03520000004</v>
      </c>
    </row>
    <row r="41" spans="1:39" ht="15.75" thickBot="1" x14ac:dyDescent="0.3">
      <c r="A41" t="s">
        <v>586</v>
      </c>
      <c r="B41" t="s">
        <v>587</v>
      </c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4" t="s">
        <v>569</v>
      </c>
      <c r="AC41" s="74"/>
      <c r="AD41" s="71">
        <f>AD40/F40</f>
        <v>124.12601306226979</v>
      </c>
      <c r="AE41" s="72">
        <f>AE40/J40</f>
        <v>557.89313466433191</v>
      </c>
      <c r="AF41" s="72">
        <f>AF40/N40</f>
        <v>766.44975598455596</v>
      </c>
      <c r="AG41" s="72">
        <f>AG40/P40</f>
        <v>168.93064808680754</v>
      </c>
      <c r="AH41" s="72">
        <f>AH40/R40</f>
        <v>0</v>
      </c>
      <c r="AI41" s="72">
        <f>AI40/P40</f>
        <v>46.36036025128498</v>
      </c>
      <c r="AJ41" s="72">
        <f>AJ40/P40</f>
        <v>96.065169388920637</v>
      </c>
      <c r="AK41" s="72">
        <f>AK40/P40</f>
        <v>8.0034490005711021</v>
      </c>
      <c r="AL41" s="72">
        <f>AL40/P40</f>
        <v>129.04220354083381</v>
      </c>
      <c r="AM41" s="73">
        <f>AM40/P40</f>
        <v>25.746818046830391</v>
      </c>
    </row>
    <row r="42" spans="1:39" x14ac:dyDescent="0.25">
      <c r="B42" t="s">
        <v>588</v>
      </c>
    </row>
    <row r="43" spans="1:39" x14ac:dyDescent="0.25">
      <c r="B43" t="s">
        <v>589</v>
      </c>
    </row>
  </sheetData>
  <sheetProtection selectLockedCells="1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213"/>
  <sheetViews>
    <sheetView topLeftCell="A26" workbookViewId="0">
      <selection activeCell="A36" sqref="A36:A151"/>
    </sheetView>
  </sheetViews>
  <sheetFormatPr defaultRowHeight="15" x14ac:dyDescent="0.25"/>
  <cols>
    <col min="1" max="1" width="46.28515625" customWidth="1"/>
  </cols>
  <sheetData>
    <row r="1" spans="1:6" ht="30" x14ac:dyDescent="0.25">
      <c r="A1" s="82" t="s">
        <v>595</v>
      </c>
      <c r="B1" s="81" t="s">
        <v>594</v>
      </c>
      <c r="C1" s="81" t="s">
        <v>487</v>
      </c>
      <c r="D1" s="81" t="s">
        <v>486</v>
      </c>
      <c r="E1" s="81" t="s">
        <v>708</v>
      </c>
      <c r="F1" s="81" t="s">
        <v>709</v>
      </c>
    </row>
    <row r="2" spans="1:6" x14ac:dyDescent="0.25">
      <c r="A2" s="83" t="s">
        <v>596</v>
      </c>
      <c r="B2" s="81">
        <v>8.8000000000000007</v>
      </c>
      <c r="C2" s="81"/>
      <c r="D2" s="81"/>
      <c r="E2" s="81">
        <v>9</v>
      </c>
      <c r="F2" s="81">
        <v>1000</v>
      </c>
    </row>
    <row r="3" spans="1:6" x14ac:dyDescent="0.25">
      <c r="A3" s="83" t="s">
        <v>597</v>
      </c>
      <c r="B3" s="81">
        <v>11.6</v>
      </c>
      <c r="C3" s="81"/>
      <c r="D3" s="81"/>
      <c r="E3" s="81">
        <v>14</v>
      </c>
      <c r="F3" s="81">
        <v>1000</v>
      </c>
    </row>
    <row r="4" spans="1:6" x14ac:dyDescent="0.25">
      <c r="A4" s="83" t="s">
        <v>598</v>
      </c>
      <c r="B4" s="81">
        <v>11.3</v>
      </c>
      <c r="C4" s="81"/>
      <c r="D4" s="81"/>
      <c r="E4" s="81"/>
      <c r="F4" s="81"/>
    </row>
    <row r="5" spans="1:6" x14ac:dyDescent="0.25">
      <c r="A5" s="84" t="s">
        <v>599</v>
      </c>
      <c r="B5" s="81">
        <v>10.7</v>
      </c>
      <c r="C5" s="81"/>
      <c r="D5" s="81"/>
      <c r="E5" s="81"/>
      <c r="F5" s="81"/>
    </row>
    <row r="6" spans="1:6" x14ac:dyDescent="0.25">
      <c r="A6" s="83" t="s">
        <v>600</v>
      </c>
      <c r="B6" s="81">
        <v>9.6999999999999993</v>
      </c>
      <c r="C6" s="81"/>
      <c r="D6" s="81"/>
      <c r="E6" s="81"/>
      <c r="F6" s="81"/>
    </row>
    <row r="7" spans="1:6" x14ac:dyDescent="0.25">
      <c r="A7" s="83" t="s">
        <v>601</v>
      </c>
      <c r="B7" s="81">
        <v>9.6</v>
      </c>
      <c r="C7" s="81"/>
      <c r="D7" s="81"/>
      <c r="E7" s="81"/>
      <c r="F7" s="81"/>
    </row>
    <row r="8" spans="1:6" x14ac:dyDescent="0.25">
      <c r="A8" s="83" t="s">
        <v>456</v>
      </c>
      <c r="B8" s="81">
        <v>6.6</v>
      </c>
      <c r="C8" s="81"/>
      <c r="D8" s="81"/>
      <c r="E8" s="81"/>
      <c r="F8" s="81"/>
    </row>
    <row r="9" spans="1:6" x14ac:dyDescent="0.25">
      <c r="A9" s="83" t="s">
        <v>602</v>
      </c>
      <c r="B9" s="81">
        <v>9.5</v>
      </c>
      <c r="C9" s="81"/>
      <c r="D9" s="81"/>
      <c r="E9" s="81"/>
      <c r="F9" s="81"/>
    </row>
    <row r="10" spans="1:6" x14ac:dyDescent="0.25">
      <c r="A10" s="83" t="s">
        <v>603</v>
      </c>
      <c r="B10" s="81">
        <v>7.6</v>
      </c>
      <c r="C10" s="81"/>
      <c r="D10" s="81"/>
      <c r="E10" s="81"/>
      <c r="F10" s="81"/>
    </row>
    <row r="11" spans="1:6" x14ac:dyDescent="0.25">
      <c r="A11" s="83" t="s">
        <v>604</v>
      </c>
      <c r="B11" s="81">
        <v>10.8</v>
      </c>
      <c r="C11" s="81"/>
      <c r="D11" s="81"/>
      <c r="E11" s="81"/>
      <c r="F11" s="81"/>
    </row>
    <row r="12" spans="1:6" x14ac:dyDescent="0.25">
      <c r="A12" s="83" t="s">
        <v>605</v>
      </c>
      <c r="B12" s="81">
        <v>9.4</v>
      </c>
      <c r="C12" s="81"/>
      <c r="D12" s="81"/>
      <c r="E12" s="81"/>
      <c r="F12" s="81"/>
    </row>
    <row r="13" spans="1:6" x14ac:dyDescent="0.25">
      <c r="A13" s="83" t="s">
        <v>606</v>
      </c>
      <c r="B13" s="81">
        <v>13</v>
      </c>
      <c r="C13" s="81"/>
      <c r="D13" s="81"/>
      <c r="E13" s="81"/>
      <c r="F13" s="81"/>
    </row>
    <row r="14" spans="1:6" x14ac:dyDescent="0.25">
      <c r="A14" s="83" t="s">
        <v>607</v>
      </c>
      <c r="B14" s="81">
        <v>10.8</v>
      </c>
      <c r="C14" s="81"/>
      <c r="D14" s="81"/>
      <c r="E14" s="81"/>
      <c r="F14" s="81"/>
    </row>
    <row r="15" spans="1:6" x14ac:dyDescent="0.25">
      <c r="A15" s="83" t="s">
        <v>608</v>
      </c>
      <c r="B15" s="81">
        <v>12.7</v>
      </c>
      <c r="C15" s="81"/>
      <c r="D15" s="81"/>
      <c r="E15" s="81"/>
      <c r="F15" s="81"/>
    </row>
    <row r="16" spans="1:6" x14ac:dyDescent="0.25">
      <c r="A16" s="83" t="s">
        <v>609</v>
      </c>
      <c r="B16" s="81">
        <v>11.9</v>
      </c>
      <c r="C16" s="81"/>
      <c r="D16" s="81"/>
      <c r="E16" s="81"/>
      <c r="F16" s="81"/>
    </row>
    <row r="17" spans="1:6" x14ac:dyDescent="0.25">
      <c r="A17" s="83" t="s">
        <v>610</v>
      </c>
      <c r="B17" s="81">
        <v>9.5</v>
      </c>
      <c r="C17" s="81"/>
      <c r="D17" s="81"/>
      <c r="E17" s="81"/>
      <c r="F17" s="81"/>
    </row>
    <row r="18" spans="1:6" x14ac:dyDescent="0.25">
      <c r="A18" s="83" t="s">
        <v>611</v>
      </c>
      <c r="B18" s="81">
        <v>8.9</v>
      </c>
      <c r="C18" s="81"/>
      <c r="D18" s="81"/>
      <c r="E18" s="81"/>
      <c r="F18" s="81"/>
    </row>
    <row r="19" spans="1:6" x14ac:dyDescent="0.25">
      <c r="A19" s="83" t="s">
        <v>612</v>
      </c>
      <c r="B19" s="81">
        <v>6.5</v>
      </c>
      <c r="C19" s="81"/>
      <c r="D19" s="81"/>
      <c r="E19" s="81"/>
      <c r="F19" s="81"/>
    </row>
    <row r="20" spans="1:6" x14ac:dyDescent="0.25">
      <c r="A20" s="83" t="s">
        <v>613</v>
      </c>
      <c r="B20" s="81">
        <v>11.4</v>
      </c>
      <c r="C20" s="81"/>
      <c r="D20" s="81"/>
      <c r="E20" s="81"/>
      <c r="F20" s="81"/>
    </row>
    <row r="21" spans="1:6" x14ac:dyDescent="0.25">
      <c r="A21" s="83" t="s">
        <v>441</v>
      </c>
      <c r="B21" s="81">
        <v>9.6999999999999993</v>
      </c>
      <c r="C21" s="81"/>
      <c r="D21" s="81"/>
      <c r="E21" s="81"/>
      <c r="F21" s="81"/>
    </row>
    <row r="22" spans="1:6" x14ac:dyDescent="0.25">
      <c r="A22" s="83" t="s">
        <v>614</v>
      </c>
      <c r="B22" s="81">
        <v>2.7</v>
      </c>
      <c r="C22" s="81"/>
      <c r="D22" s="81"/>
      <c r="E22" s="81"/>
      <c r="F22" s="81"/>
    </row>
    <row r="23" spans="1:6" x14ac:dyDescent="0.25">
      <c r="A23" s="83" t="s">
        <v>615</v>
      </c>
      <c r="B23" s="81">
        <v>10.4</v>
      </c>
      <c r="C23" s="81"/>
      <c r="D23" s="81"/>
      <c r="E23" s="81"/>
      <c r="F23" s="81"/>
    </row>
    <row r="24" spans="1:6" x14ac:dyDescent="0.25">
      <c r="A24" s="83" t="s">
        <v>616</v>
      </c>
      <c r="B24" s="81">
        <v>15</v>
      </c>
      <c r="C24" s="81"/>
      <c r="D24" s="81"/>
      <c r="E24" s="81"/>
      <c r="F24" s="81"/>
    </row>
    <row r="25" spans="1:6" x14ac:dyDescent="0.25">
      <c r="A25" s="83" t="s">
        <v>617</v>
      </c>
      <c r="B25" s="81">
        <v>10.3</v>
      </c>
      <c r="C25" s="81"/>
      <c r="D25" s="81"/>
      <c r="E25" s="81"/>
      <c r="F25" s="81"/>
    </row>
    <row r="26" spans="1:6" x14ac:dyDescent="0.25">
      <c r="A26" s="83" t="s">
        <v>618</v>
      </c>
      <c r="B26" s="81">
        <v>9.4</v>
      </c>
      <c r="C26" s="81"/>
      <c r="D26" s="81"/>
      <c r="E26" s="81"/>
      <c r="F26" s="81"/>
    </row>
    <row r="27" spans="1:6" x14ac:dyDescent="0.25">
      <c r="A27" s="83" t="s">
        <v>619</v>
      </c>
      <c r="B27" s="81">
        <v>11.3</v>
      </c>
      <c r="C27" s="81"/>
      <c r="D27" s="81"/>
      <c r="E27" s="81"/>
      <c r="F27" s="81"/>
    </row>
    <row r="28" spans="1:6" x14ac:dyDescent="0.25">
      <c r="A28" s="83" t="s">
        <v>448</v>
      </c>
      <c r="B28" s="81">
        <v>15.1</v>
      </c>
      <c r="C28" s="81"/>
      <c r="D28" s="81"/>
      <c r="E28" s="81"/>
      <c r="F28" s="81"/>
    </row>
    <row r="29" spans="1:6" x14ac:dyDescent="0.25">
      <c r="A29" s="83" t="s">
        <v>620</v>
      </c>
      <c r="B29" s="81">
        <v>10.7</v>
      </c>
      <c r="C29" s="81"/>
      <c r="D29" s="81"/>
      <c r="E29" s="81"/>
      <c r="F29" s="81"/>
    </row>
    <row r="30" spans="1:6" x14ac:dyDescent="0.25">
      <c r="A30" s="83" t="s">
        <v>621</v>
      </c>
      <c r="B30" s="81">
        <v>8.4</v>
      </c>
      <c r="C30" s="81"/>
      <c r="D30" s="81"/>
      <c r="E30" s="81"/>
      <c r="F30" s="81"/>
    </row>
    <row r="31" spans="1:6" x14ac:dyDescent="0.25">
      <c r="A31" s="83" t="s">
        <v>622</v>
      </c>
      <c r="B31" s="81">
        <v>9.9</v>
      </c>
      <c r="C31" s="81"/>
      <c r="D31" s="81"/>
      <c r="E31" s="81"/>
      <c r="F31" s="81"/>
    </row>
    <row r="32" spans="1:6" x14ac:dyDescent="0.25">
      <c r="A32" s="83" t="s">
        <v>623</v>
      </c>
      <c r="B32" s="81">
        <v>8.3000000000000007</v>
      </c>
      <c r="C32" s="81"/>
      <c r="D32" s="81"/>
      <c r="E32" s="81"/>
      <c r="F32" s="81"/>
    </row>
    <row r="33" spans="1:6" x14ac:dyDescent="0.25">
      <c r="A33" s="83" t="s">
        <v>624</v>
      </c>
      <c r="B33" s="81">
        <v>7.1</v>
      </c>
      <c r="C33" s="81"/>
      <c r="D33" s="81"/>
      <c r="E33" s="81"/>
      <c r="F33" s="81"/>
    </row>
    <row r="34" spans="1:6" x14ac:dyDescent="0.25">
      <c r="A34" s="83" t="s">
        <v>625</v>
      </c>
      <c r="B34" s="81">
        <v>12.9</v>
      </c>
      <c r="C34" s="81"/>
      <c r="D34" s="81"/>
      <c r="E34" s="81"/>
      <c r="F34" s="81"/>
    </row>
    <row r="35" spans="1:6" ht="45" x14ac:dyDescent="0.25">
      <c r="A35" s="82" t="s">
        <v>412</v>
      </c>
      <c r="B35" s="81" t="s">
        <v>594</v>
      </c>
      <c r="C35" s="81" t="s">
        <v>487</v>
      </c>
      <c r="D35" s="81" t="s">
        <v>486</v>
      </c>
      <c r="E35" s="81" t="s">
        <v>626</v>
      </c>
      <c r="F35" s="81" t="s">
        <v>627</v>
      </c>
    </row>
    <row r="36" spans="1:6" x14ac:dyDescent="0.25">
      <c r="A36" s="52" t="s">
        <v>628</v>
      </c>
    </row>
    <row r="37" spans="1:6" x14ac:dyDescent="0.25">
      <c r="A37" s="83" t="s">
        <v>629</v>
      </c>
      <c r="B37" t="s">
        <v>630</v>
      </c>
    </row>
    <row r="38" spans="1:6" x14ac:dyDescent="0.25">
      <c r="A38" s="83" t="s">
        <v>631</v>
      </c>
      <c r="B38" t="s">
        <v>632</v>
      </c>
    </row>
    <row r="39" spans="1:6" x14ac:dyDescent="0.25">
      <c r="A39" s="83" t="s">
        <v>633</v>
      </c>
    </row>
    <row r="40" spans="1:6" x14ac:dyDescent="0.25">
      <c r="A40" s="83" t="s">
        <v>634</v>
      </c>
      <c r="B40">
        <v>8.5</v>
      </c>
    </row>
    <row r="41" spans="1:6" x14ac:dyDescent="0.25">
      <c r="A41" s="83" t="s">
        <v>616</v>
      </c>
      <c r="B41">
        <v>26.2</v>
      </c>
    </row>
    <row r="42" spans="1:6" x14ac:dyDescent="0.25">
      <c r="A42" s="83" t="s">
        <v>611</v>
      </c>
      <c r="B42">
        <v>12.3</v>
      </c>
    </row>
    <row r="43" spans="1:6" x14ac:dyDescent="0.25">
      <c r="A43" s="83" t="s">
        <v>635</v>
      </c>
      <c r="B43">
        <v>13.3</v>
      </c>
      <c r="C43">
        <v>40</v>
      </c>
    </row>
    <row r="44" spans="1:6" ht="13.5" customHeight="1" x14ac:dyDescent="0.25">
      <c r="A44" s="83" t="s">
        <v>636</v>
      </c>
      <c r="B44">
        <v>13.2</v>
      </c>
    </row>
    <row r="45" spans="1:6" ht="13.5" customHeight="1" x14ac:dyDescent="0.25">
      <c r="A45" s="83" t="s">
        <v>637</v>
      </c>
      <c r="B45">
        <v>7.1</v>
      </c>
      <c r="C45">
        <v>25</v>
      </c>
    </row>
    <row r="46" spans="1:6" ht="13.5" customHeight="1" x14ac:dyDescent="0.25">
      <c r="A46" s="83" t="s">
        <v>638</v>
      </c>
      <c r="B46">
        <v>8.4</v>
      </c>
      <c r="C46">
        <v>25</v>
      </c>
    </row>
    <row r="47" spans="1:6" ht="13.5" customHeight="1" x14ac:dyDescent="0.25">
      <c r="A47" s="83" t="s">
        <v>639</v>
      </c>
      <c r="B47">
        <v>7</v>
      </c>
    </row>
    <row r="48" spans="1:6" ht="13.5" customHeight="1" x14ac:dyDescent="0.25">
      <c r="A48" s="83" t="s">
        <v>640</v>
      </c>
      <c r="B48">
        <v>14.1</v>
      </c>
    </row>
    <row r="49" spans="1:6" ht="13.5" customHeight="1" x14ac:dyDescent="0.25">
      <c r="A49" s="83" t="s">
        <v>641</v>
      </c>
      <c r="B49">
        <v>9.6</v>
      </c>
    </row>
    <row r="50" spans="1:6" ht="13.5" customHeight="1" x14ac:dyDescent="0.25">
      <c r="A50" s="83" t="s">
        <v>642</v>
      </c>
      <c r="B50">
        <v>4.3</v>
      </c>
    </row>
    <row r="51" spans="1:6" ht="13.5" customHeight="1" x14ac:dyDescent="0.25">
      <c r="A51" t="s">
        <v>471</v>
      </c>
      <c r="B51">
        <v>13.4</v>
      </c>
      <c r="E51" t="s">
        <v>418</v>
      </c>
      <c r="F51">
        <v>65</v>
      </c>
    </row>
    <row r="52" spans="1:6" ht="13.5" customHeight="1" x14ac:dyDescent="0.25">
      <c r="A52" s="83" t="s">
        <v>643</v>
      </c>
      <c r="B52">
        <v>10.7</v>
      </c>
    </row>
    <row r="53" spans="1:6" ht="13.5" customHeight="1" x14ac:dyDescent="0.25">
      <c r="A53" s="83" t="s">
        <v>644</v>
      </c>
      <c r="B53">
        <v>17.2</v>
      </c>
    </row>
    <row r="54" spans="1:6" ht="13.5" customHeight="1" x14ac:dyDescent="0.25">
      <c r="A54" s="83" t="s">
        <v>645</v>
      </c>
      <c r="B54">
        <v>23.6</v>
      </c>
    </row>
    <row r="55" spans="1:6" ht="13.5" customHeight="1" x14ac:dyDescent="0.25">
      <c r="A55" t="s">
        <v>419</v>
      </c>
      <c r="B55">
        <v>10.8</v>
      </c>
      <c r="C55">
        <v>50</v>
      </c>
      <c r="E55" t="s">
        <v>418</v>
      </c>
      <c r="F55">
        <v>65</v>
      </c>
    </row>
    <row r="56" spans="1:6" ht="13.5" customHeight="1" x14ac:dyDescent="0.25">
      <c r="A56" s="83" t="s">
        <v>646</v>
      </c>
      <c r="B56">
        <v>6.9</v>
      </c>
    </row>
    <row r="57" spans="1:6" ht="13.5" customHeight="1" x14ac:dyDescent="0.25">
      <c r="A57" s="83" t="s">
        <v>647</v>
      </c>
      <c r="B57">
        <v>21.5</v>
      </c>
    </row>
    <row r="58" spans="1:6" ht="13.5" customHeight="1" x14ac:dyDescent="0.25">
      <c r="A58" s="83" t="s">
        <v>648</v>
      </c>
      <c r="B58">
        <v>5.6</v>
      </c>
    </row>
    <row r="59" spans="1:6" ht="13.5" customHeight="1" x14ac:dyDescent="0.25">
      <c r="A59" t="s">
        <v>649</v>
      </c>
      <c r="B59">
        <v>9.8000000000000007</v>
      </c>
      <c r="E59" t="s">
        <v>418</v>
      </c>
      <c r="F59">
        <v>65</v>
      </c>
    </row>
    <row r="60" spans="1:6" ht="13.5" customHeight="1" x14ac:dyDescent="0.25">
      <c r="A60" t="s">
        <v>421</v>
      </c>
      <c r="B60">
        <v>9.4</v>
      </c>
      <c r="E60" t="s">
        <v>418</v>
      </c>
      <c r="F60">
        <v>65</v>
      </c>
    </row>
    <row r="61" spans="1:6" ht="13.5" customHeight="1" x14ac:dyDescent="0.25">
      <c r="A61" t="s">
        <v>442</v>
      </c>
      <c r="B61">
        <v>11.9</v>
      </c>
      <c r="C61">
        <v>100</v>
      </c>
      <c r="E61" t="s">
        <v>418</v>
      </c>
      <c r="F61">
        <v>65</v>
      </c>
    </row>
    <row r="62" spans="1:6" ht="13.5" customHeight="1" x14ac:dyDescent="0.25">
      <c r="A62" t="s">
        <v>443</v>
      </c>
      <c r="B62">
        <v>11</v>
      </c>
      <c r="C62">
        <v>100</v>
      </c>
      <c r="E62" t="s">
        <v>418</v>
      </c>
      <c r="F62">
        <v>65</v>
      </c>
    </row>
    <row r="63" spans="1:6" ht="13.5" customHeight="1" x14ac:dyDescent="0.25">
      <c r="A63" t="s">
        <v>473</v>
      </c>
      <c r="B63">
        <v>10.5</v>
      </c>
      <c r="C63">
        <v>30</v>
      </c>
      <c r="E63" t="s">
        <v>418</v>
      </c>
      <c r="F63">
        <v>65</v>
      </c>
    </row>
    <row r="64" spans="1:6" ht="13.5" customHeight="1" x14ac:dyDescent="0.25">
      <c r="A64" s="83" t="s">
        <v>650</v>
      </c>
      <c r="B64">
        <v>18.100000000000001</v>
      </c>
    </row>
    <row r="65" spans="1:6" ht="13.5" customHeight="1" x14ac:dyDescent="0.25">
      <c r="A65" s="83" t="s">
        <v>651</v>
      </c>
      <c r="B65">
        <v>7.4</v>
      </c>
    </row>
    <row r="66" spans="1:6" ht="13.5" customHeight="1" x14ac:dyDescent="0.25">
      <c r="A66" s="83" t="s">
        <v>652</v>
      </c>
      <c r="B66">
        <v>6.8</v>
      </c>
    </row>
    <row r="67" spans="1:6" ht="13.5" customHeight="1" x14ac:dyDescent="0.25">
      <c r="A67" s="83" t="s">
        <v>625</v>
      </c>
      <c r="B67">
        <v>17.100000000000001</v>
      </c>
    </row>
    <row r="68" spans="1:6" ht="13.5" customHeight="1" x14ac:dyDescent="0.25">
      <c r="A68" s="82" t="s">
        <v>653</v>
      </c>
    </row>
    <row r="69" spans="1:6" ht="14.25" customHeight="1" x14ac:dyDescent="0.25">
      <c r="A69" s="83" t="s">
        <v>654</v>
      </c>
      <c r="B69">
        <v>7.2</v>
      </c>
    </row>
    <row r="70" spans="1:6" ht="13.5" customHeight="1" x14ac:dyDescent="0.25">
      <c r="A70" s="83" t="s">
        <v>655</v>
      </c>
      <c r="B70">
        <v>14.9</v>
      </c>
      <c r="C70">
        <v>100</v>
      </c>
    </row>
    <row r="71" spans="1:6" ht="13.5" customHeight="1" x14ac:dyDescent="0.25">
      <c r="A71" s="82" t="s">
        <v>597</v>
      </c>
    </row>
    <row r="72" spans="1:6" ht="13.5" customHeight="1" x14ac:dyDescent="0.25">
      <c r="A72" s="83" t="s">
        <v>656</v>
      </c>
      <c r="B72">
        <v>8.8000000000000007</v>
      </c>
    </row>
    <row r="73" spans="1:6" ht="13.5" customHeight="1" x14ac:dyDescent="0.25">
      <c r="A73" t="s">
        <v>657</v>
      </c>
      <c r="B73">
        <v>17.2</v>
      </c>
      <c r="C73">
        <v>30</v>
      </c>
      <c r="E73" t="s">
        <v>418</v>
      </c>
      <c r="F73">
        <v>65</v>
      </c>
    </row>
    <row r="74" spans="1:6" ht="13.5" customHeight="1" x14ac:dyDescent="0.25">
      <c r="A74" s="82" t="s">
        <v>658</v>
      </c>
    </row>
    <row r="75" spans="1:6" ht="13.5" customHeight="1" x14ac:dyDescent="0.25">
      <c r="A75" s="83" t="s">
        <v>659</v>
      </c>
      <c r="B75">
        <v>18.5</v>
      </c>
    </row>
    <row r="76" spans="1:6" ht="13.5" customHeight="1" x14ac:dyDescent="0.25">
      <c r="A76" s="83" t="s">
        <v>660</v>
      </c>
      <c r="B76">
        <v>14.8</v>
      </c>
    </row>
    <row r="77" spans="1:6" ht="13.5" customHeight="1" x14ac:dyDescent="0.25">
      <c r="A77" s="83" t="s">
        <v>661</v>
      </c>
      <c r="B77">
        <v>12.6</v>
      </c>
    </row>
    <row r="78" spans="1:6" ht="13.5" customHeight="1" x14ac:dyDescent="0.25">
      <c r="A78" s="83" t="s">
        <v>662</v>
      </c>
      <c r="B78">
        <v>4.5999999999999996</v>
      </c>
    </row>
    <row r="79" spans="1:6" ht="13.5" customHeight="1" x14ac:dyDescent="0.25">
      <c r="A79" s="83" t="s">
        <v>663</v>
      </c>
      <c r="B79">
        <v>14.4</v>
      </c>
    </row>
    <row r="80" spans="1:6" ht="13.5" customHeight="1" x14ac:dyDescent="0.25">
      <c r="A80" s="83" t="s">
        <v>664</v>
      </c>
      <c r="B80">
        <v>11.5</v>
      </c>
    </row>
    <row r="81" spans="1:6" ht="13.5" customHeight="1" x14ac:dyDescent="0.25">
      <c r="A81" s="83" t="s">
        <v>665</v>
      </c>
      <c r="B81">
        <v>4.0999999999999996</v>
      </c>
    </row>
    <row r="82" spans="1:6" ht="13.5" customHeight="1" x14ac:dyDescent="0.25">
      <c r="A82" s="82" t="s">
        <v>603</v>
      </c>
    </row>
    <row r="83" spans="1:6" ht="13.5" customHeight="1" x14ac:dyDescent="0.25">
      <c r="A83" t="s">
        <v>479</v>
      </c>
      <c r="B83">
        <v>6</v>
      </c>
      <c r="E83" t="s">
        <v>424</v>
      </c>
      <c r="F83">
        <v>250</v>
      </c>
    </row>
    <row r="84" spans="1:6" ht="13.5" customHeight="1" x14ac:dyDescent="0.25">
      <c r="A84" s="83" t="s">
        <v>666</v>
      </c>
      <c r="B84">
        <v>3.4</v>
      </c>
    </row>
    <row r="85" spans="1:6" ht="13.5" customHeight="1" x14ac:dyDescent="0.25">
      <c r="A85" s="82" t="s">
        <v>667</v>
      </c>
    </row>
    <row r="86" spans="1:6" ht="13.5" customHeight="1" x14ac:dyDescent="0.25">
      <c r="A86" s="83" t="s">
        <v>668</v>
      </c>
      <c r="B86">
        <v>9.8000000000000007</v>
      </c>
    </row>
    <row r="87" spans="1:6" ht="13.5" customHeight="1" x14ac:dyDescent="0.25">
      <c r="A87" t="s">
        <v>669</v>
      </c>
      <c r="B87">
        <v>4.5999999999999996</v>
      </c>
      <c r="E87" t="s">
        <v>424</v>
      </c>
      <c r="F87">
        <v>250</v>
      </c>
    </row>
    <row r="88" spans="1:6" ht="13.5" customHeight="1" x14ac:dyDescent="0.25">
      <c r="A88" s="83" t="s">
        <v>670</v>
      </c>
      <c r="B88">
        <v>12.9</v>
      </c>
    </row>
    <row r="89" spans="1:6" ht="13.5" customHeight="1" x14ac:dyDescent="0.25">
      <c r="A89" s="82" t="s">
        <v>606</v>
      </c>
    </row>
    <row r="90" spans="1:6" ht="13.5" customHeight="1" x14ac:dyDescent="0.25">
      <c r="A90" s="83" t="s">
        <v>637</v>
      </c>
      <c r="B90">
        <v>9.6</v>
      </c>
    </row>
    <row r="91" spans="1:6" ht="13.5" customHeight="1" x14ac:dyDescent="0.25">
      <c r="A91" s="83" t="s">
        <v>638</v>
      </c>
      <c r="B91">
        <v>11.7</v>
      </c>
    </row>
    <row r="92" spans="1:6" ht="13.5" customHeight="1" x14ac:dyDescent="0.25">
      <c r="A92" s="83" t="s">
        <v>671</v>
      </c>
      <c r="B92">
        <v>24.3</v>
      </c>
      <c r="C92">
        <v>80</v>
      </c>
    </row>
    <row r="93" spans="1:6" ht="13.5" customHeight="1" x14ac:dyDescent="0.25">
      <c r="A93" s="83" t="s">
        <v>672</v>
      </c>
      <c r="B93">
        <v>17.899999999999999</v>
      </c>
    </row>
    <row r="94" spans="1:6" ht="13.5" customHeight="1" x14ac:dyDescent="0.25">
      <c r="A94" s="83" t="s">
        <v>673</v>
      </c>
      <c r="B94">
        <v>8</v>
      </c>
    </row>
    <row r="95" spans="1:6" ht="13.5" customHeight="1" x14ac:dyDescent="0.25">
      <c r="A95" s="83" t="s">
        <v>674</v>
      </c>
      <c r="B95">
        <v>11.5</v>
      </c>
    </row>
    <row r="96" spans="1:6" ht="13.5" customHeight="1" x14ac:dyDescent="0.25">
      <c r="A96" s="83" t="s">
        <v>675</v>
      </c>
      <c r="B96">
        <v>13.7</v>
      </c>
    </row>
    <row r="97" spans="1:6" ht="13.5" customHeight="1" x14ac:dyDescent="0.25">
      <c r="A97" s="83" t="s">
        <v>676</v>
      </c>
      <c r="B97">
        <v>9.5</v>
      </c>
    </row>
    <row r="98" spans="1:6" ht="13.5" customHeight="1" x14ac:dyDescent="0.25">
      <c r="A98" s="83" t="s">
        <v>677</v>
      </c>
      <c r="B98">
        <v>9.4</v>
      </c>
    </row>
    <row r="99" spans="1:6" ht="13.5" customHeight="1" x14ac:dyDescent="0.25">
      <c r="A99" s="83" t="s">
        <v>678</v>
      </c>
      <c r="B99">
        <v>20.3</v>
      </c>
      <c r="C99">
        <v>150</v>
      </c>
    </row>
    <row r="100" spans="1:6" ht="13.5" customHeight="1" x14ac:dyDescent="0.25">
      <c r="A100" s="83" t="s">
        <v>679</v>
      </c>
      <c r="B100">
        <v>6.7</v>
      </c>
      <c r="C100">
        <v>20</v>
      </c>
    </row>
    <row r="101" spans="1:6" ht="13.5" customHeight="1" x14ac:dyDescent="0.25">
      <c r="A101" s="83" t="s">
        <v>680</v>
      </c>
      <c r="B101">
        <v>12.3</v>
      </c>
    </row>
    <row r="102" spans="1:6" ht="13.5" customHeight="1" x14ac:dyDescent="0.25">
      <c r="A102" s="83" t="s">
        <v>681</v>
      </c>
      <c r="B102">
        <v>9.8000000000000007</v>
      </c>
    </row>
    <row r="103" spans="1:6" ht="13.5" customHeight="1" x14ac:dyDescent="0.25">
      <c r="A103" s="83" t="s">
        <v>682</v>
      </c>
      <c r="B103">
        <v>14.2</v>
      </c>
    </row>
    <row r="104" spans="1:6" ht="13.5" customHeight="1" x14ac:dyDescent="0.25">
      <c r="A104" s="83" t="s">
        <v>683</v>
      </c>
      <c r="B104">
        <v>12.4</v>
      </c>
    </row>
    <row r="105" spans="1:6" ht="13.5" customHeight="1" x14ac:dyDescent="0.25">
      <c r="A105" s="82" t="s">
        <v>428</v>
      </c>
    </row>
    <row r="106" spans="1:6" ht="13.5" customHeight="1" x14ac:dyDescent="0.25">
      <c r="A106" s="83" t="s">
        <v>684</v>
      </c>
      <c r="B106">
        <v>8.8000000000000007</v>
      </c>
    </row>
    <row r="107" spans="1:6" ht="13.5" customHeight="1" x14ac:dyDescent="0.25">
      <c r="A107" t="s">
        <v>431</v>
      </c>
      <c r="B107">
        <v>11.9</v>
      </c>
      <c r="E107" t="s">
        <v>418</v>
      </c>
      <c r="F107">
        <v>65</v>
      </c>
    </row>
    <row r="108" spans="1:6" ht="13.5" customHeight="1" x14ac:dyDescent="0.25">
      <c r="A108" t="s">
        <v>432</v>
      </c>
      <c r="B108">
        <v>11.4</v>
      </c>
      <c r="C108">
        <v>70</v>
      </c>
      <c r="E108" t="s">
        <v>418</v>
      </c>
      <c r="F108">
        <v>65</v>
      </c>
    </row>
    <row r="109" spans="1:6" ht="13.5" customHeight="1" x14ac:dyDescent="0.25">
      <c r="A109" s="83" t="s">
        <v>685</v>
      </c>
      <c r="B109">
        <v>9.5</v>
      </c>
    </row>
    <row r="110" spans="1:6" ht="13.5" customHeight="1" x14ac:dyDescent="0.25">
      <c r="A110" s="83" t="s">
        <v>686</v>
      </c>
      <c r="B110">
        <v>8.1</v>
      </c>
    </row>
    <row r="111" spans="1:6" ht="13.5" customHeight="1" x14ac:dyDescent="0.25">
      <c r="A111" s="82" t="s">
        <v>511</v>
      </c>
    </row>
    <row r="112" spans="1:6" ht="13.5" customHeight="1" x14ac:dyDescent="0.25">
      <c r="A112" t="s">
        <v>462</v>
      </c>
      <c r="B112">
        <v>7.9</v>
      </c>
      <c r="C112">
        <v>70</v>
      </c>
      <c r="E112" t="s">
        <v>418</v>
      </c>
      <c r="F112">
        <v>65</v>
      </c>
    </row>
    <row r="113" spans="1:6" ht="13.5" customHeight="1" x14ac:dyDescent="0.25">
      <c r="A113" t="s">
        <v>463</v>
      </c>
      <c r="B113">
        <v>10</v>
      </c>
      <c r="C113">
        <v>50</v>
      </c>
      <c r="E113" t="s">
        <v>418</v>
      </c>
      <c r="F113">
        <v>65</v>
      </c>
    </row>
    <row r="114" spans="1:6" ht="13.5" customHeight="1" x14ac:dyDescent="0.25">
      <c r="A114" t="s">
        <v>461</v>
      </c>
      <c r="B114">
        <v>22.9</v>
      </c>
      <c r="C114">
        <v>70</v>
      </c>
      <c r="E114" t="s">
        <v>418</v>
      </c>
      <c r="F114">
        <v>65</v>
      </c>
    </row>
    <row r="115" spans="1:6" ht="13.5" customHeight="1" x14ac:dyDescent="0.25">
      <c r="A115" s="82" t="s">
        <v>687</v>
      </c>
    </row>
    <row r="116" spans="1:6" ht="13.5" customHeight="1" x14ac:dyDescent="0.25">
      <c r="A116" s="83" t="s">
        <v>637</v>
      </c>
      <c r="B116">
        <v>4.4000000000000004</v>
      </c>
    </row>
    <row r="117" spans="1:6" ht="13.5" customHeight="1" x14ac:dyDescent="0.25">
      <c r="A117" s="83" t="s">
        <v>638</v>
      </c>
      <c r="B117">
        <v>5.5</v>
      </c>
    </row>
    <row r="118" spans="1:6" ht="13.5" customHeight="1" x14ac:dyDescent="0.25">
      <c r="A118" s="83" t="s">
        <v>688</v>
      </c>
      <c r="B118">
        <v>13.9</v>
      </c>
    </row>
    <row r="119" spans="1:6" ht="13.5" customHeight="1" x14ac:dyDescent="0.25">
      <c r="A119" s="83" t="s">
        <v>689</v>
      </c>
      <c r="B119">
        <v>13.4</v>
      </c>
    </row>
    <row r="120" spans="1:6" ht="13.5" customHeight="1" x14ac:dyDescent="0.25">
      <c r="A120" s="83" t="s">
        <v>690</v>
      </c>
      <c r="B120">
        <v>11.3</v>
      </c>
    </row>
    <row r="121" spans="1:6" ht="13.5" customHeight="1" x14ac:dyDescent="0.25">
      <c r="A121" s="83" t="s">
        <v>691</v>
      </c>
      <c r="B121">
        <v>13.2</v>
      </c>
    </row>
    <row r="122" spans="1:6" ht="13.5" customHeight="1" x14ac:dyDescent="0.25">
      <c r="A122" s="83" t="s">
        <v>692</v>
      </c>
      <c r="B122">
        <v>12.8</v>
      </c>
    </row>
    <row r="123" spans="1:6" ht="13.5" customHeight="1" x14ac:dyDescent="0.25">
      <c r="A123" s="82" t="s">
        <v>613</v>
      </c>
    </row>
    <row r="124" spans="1:6" ht="13.5" customHeight="1" x14ac:dyDescent="0.25">
      <c r="A124" t="s">
        <v>480</v>
      </c>
      <c r="B124">
        <v>11.3</v>
      </c>
      <c r="E124" t="s">
        <v>418</v>
      </c>
      <c r="F124">
        <v>65</v>
      </c>
    </row>
    <row r="125" spans="1:6" ht="13.5" customHeight="1" x14ac:dyDescent="0.25">
      <c r="A125" t="s">
        <v>481</v>
      </c>
      <c r="B125">
        <v>11</v>
      </c>
      <c r="E125" t="s">
        <v>418</v>
      </c>
      <c r="F125">
        <v>65</v>
      </c>
    </row>
    <row r="126" spans="1:6" ht="13.5" customHeight="1" x14ac:dyDescent="0.25">
      <c r="A126" s="83" t="s">
        <v>693</v>
      </c>
      <c r="B126">
        <v>2</v>
      </c>
    </row>
    <row r="127" spans="1:6" ht="13.5" customHeight="1" x14ac:dyDescent="0.25">
      <c r="A127" s="83" t="s">
        <v>694</v>
      </c>
      <c r="B127">
        <v>10.1</v>
      </c>
    </row>
    <row r="128" spans="1:6" ht="13.5" customHeight="1" x14ac:dyDescent="0.25">
      <c r="A128" s="82" t="s">
        <v>619</v>
      </c>
    </row>
    <row r="129" spans="1:6" ht="13.5" customHeight="1" x14ac:dyDescent="0.25">
      <c r="A129" s="83" t="s">
        <v>656</v>
      </c>
      <c r="B129">
        <v>18.2</v>
      </c>
    </row>
    <row r="130" spans="1:6" ht="13.5" customHeight="1" x14ac:dyDescent="0.25">
      <c r="A130" s="83" t="s">
        <v>695</v>
      </c>
      <c r="B130">
        <v>6.9</v>
      </c>
    </row>
    <row r="131" spans="1:6" ht="13.5" customHeight="1" x14ac:dyDescent="0.25">
      <c r="A131" s="83" t="s">
        <v>696</v>
      </c>
      <c r="B131">
        <v>18.2</v>
      </c>
    </row>
    <row r="132" spans="1:6" ht="13.5" customHeight="1" x14ac:dyDescent="0.25">
      <c r="A132" s="82" t="s">
        <v>448</v>
      </c>
    </row>
    <row r="133" spans="1:6" ht="13.5" customHeight="1" x14ac:dyDescent="0.25">
      <c r="A133" s="83" t="s">
        <v>697</v>
      </c>
      <c r="B133">
        <v>9.4</v>
      </c>
      <c r="C133">
        <v>40</v>
      </c>
    </row>
    <row r="134" spans="1:6" ht="13.5" customHeight="1" x14ac:dyDescent="0.25">
      <c r="A134" s="83" t="s">
        <v>698</v>
      </c>
      <c r="B134">
        <v>11.8</v>
      </c>
      <c r="C134">
        <v>40</v>
      </c>
    </row>
    <row r="135" spans="1:6" ht="13.5" customHeight="1" x14ac:dyDescent="0.25">
      <c r="A135" s="83" t="s">
        <v>650</v>
      </c>
      <c r="B135">
        <v>18.100000000000001</v>
      </c>
      <c r="C135">
        <v>60</v>
      </c>
    </row>
    <row r="136" spans="1:6" ht="13.5" customHeight="1" x14ac:dyDescent="0.25">
      <c r="A136" s="82" t="s">
        <v>621</v>
      </c>
    </row>
    <row r="137" spans="1:6" ht="13.5" customHeight="1" x14ac:dyDescent="0.25">
      <c r="A137" s="83" t="s">
        <v>656</v>
      </c>
      <c r="B137">
        <v>4.5999999999999996</v>
      </c>
    </row>
    <row r="138" spans="1:6" ht="13.5" customHeight="1" x14ac:dyDescent="0.25">
      <c r="A138" s="83" t="s">
        <v>707</v>
      </c>
      <c r="B138">
        <v>7.8</v>
      </c>
      <c r="C138">
        <v>30</v>
      </c>
    </row>
    <row r="139" spans="1:6" ht="13.5" customHeight="1" x14ac:dyDescent="0.25">
      <c r="A139" s="83" t="s">
        <v>705</v>
      </c>
      <c r="B139">
        <v>12.9</v>
      </c>
      <c r="C139">
        <v>50</v>
      </c>
    </row>
    <row r="140" spans="1:6" ht="13.5" customHeight="1" x14ac:dyDescent="0.25">
      <c r="A140" s="83" t="s">
        <v>706</v>
      </c>
      <c r="B140">
        <v>20.7</v>
      </c>
      <c r="C140">
        <v>80</v>
      </c>
    </row>
    <row r="141" spans="1:6" ht="13.5" customHeight="1" x14ac:dyDescent="0.25">
      <c r="A141" s="83" t="s">
        <v>704</v>
      </c>
      <c r="B141">
        <v>32.4</v>
      </c>
      <c r="C141">
        <v>125</v>
      </c>
    </row>
    <row r="142" spans="1:6" ht="13.5" customHeight="1" x14ac:dyDescent="0.25">
      <c r="A142" s="83" t="s">
        <v>699</v>
      </c>
      <c r="B142">
        <v>28.2</v>
      </c>
      <c r="C142">
        <v>125</v>
      </c>
    </row>
    <row r="143" spans="1:6" ht="13.5" customHeight="1" x14ac:dyDescent="0.25">
      <c r="A143" s="82" t="s">
        <v>623</v>
      </c>
    </row>
    <row r="144" spans="1:6" ht="13.5" customHeight="1" x14ac:dyDescent="0.25">
      <c r="A144" t="s">
        <v>476</v>
      </c>
      <c r="B144">
        <v>10.8</v>
      </c>
      <c r="E144" t="s">
        <v>418</v>
      </c>
      <c r="F144">
        <v>65</v>
      </c>
    </row>
    <row r="145" spans="1:6" ht="13.5" customHeight="1" x14ac:dyDescent="0.25">
      <c r="A145" t="s">
        <v>477</v>
      </c>
      <c r="B145">
        <v>9.6999999999999993</v>
      </c>
      <c r="E145" t="s">
        <v>418</v>
      </c>
      <c r="F145">
        <v>65</v>
      </c>
    </row>
    <row r="146" spans="1:6" ht="13.5" customHeight="1" x14ac:dyDescent="0.25">
      <c r="A146" s="83" t="s">
        <v>656</v>
      </c>
      <c r="B146">
        <v>5.8</v>
      </c>
    </row>
    <row r="147" spans="1:6" ht="13.5" customHeight="1" x14ac:dyDescent="0.25">
      <c r="A147" s="83" t="s">
        <v>700</v>
      </c>
      <c r="B147">
        <v>11.6</v>
      </c>
    </row>
    <row r="148" spans="1:6" ht="13.5" customHeight="1" x14ac:dyDescent="0.25">
      <c r="A148" s="82" t="s">
        <v>624</v>
      </c>
    </row>
    <row r="149" spans="1:6" ht="14.25" customHeight="1" x14ac:dyDescent="0.25">
      <c r="A149" t="s">
        <v>701</v>
      </c>
      <c r="B149">
        <v>10.199999999999999</v>
      </c>
      <c r="C149">
        <v>50</v>
      </c>
      <c r="E149" t="s">
        <v>418</v>
      </c>
      <c r="F149">
        <v>65</v>
      </c>
    </row>
    <row r="150" spans="1:6" ht="14.25" customHeight="1" x14ac:dyDescent="0.25">
      <c r="A150" s="83" t="s">
        <v>702</v>
      </c>
      <c r="B150">
        <v>6.3</v>
      </c>
      <c r="C150">
        <v>20</v>
      </c>
    </row>
    <row r="151" spans="1:6" ht="14.25" customHeight="1" x14ac:dyDescent="0.25">
      <c r="A151" s="83" t="s">
        <v>703</v>
      </c>
      <c r="B151">
        <v>10.199999999999999</v>
      </c>
      <c r="C151">
        <v>30</v>
      </c>
    </row>
    <row r="152" spans="1:6" ht="14.25" customHeight="1" x14ac:dyDescent="0.25">
      <c r="A152" s="83"/>
    </row>
    <row r="153" spans="1:6" ht="14.25" customHeight="1" x14ac:dyDescent="0.25">
      <c r="A153" s="83"/>
    </row>
    <row r="154" spans="1:6" ht="14.25" customHeight="1" x14ac:dyDescent="0.25">
      <c r="A154" s="83"/>
    </row>
    <row r="155" spans="1:6" ht="14.25" customHeight="1" x14ac:dyDescent="0.25">
      <c r="A155" s="83"/>
    </row>
    <row r="156" spans="1:6" ht="14.25" customHeight="1" x14ac:dyDescent="0.25">
      <c r="A156" s="83"/>
    </row>
    <row r="157" spans="1:6" ht="13.5" customHeight="1" x14ac:dyDescent="0.25">
      <c r="A157" s="83"/>
    </row>
    <row r="158" spans="1:6" ht="13.5" customHeight="1" x14ac:dyDescent="0.25">
      <c r="A158" s="83"/>
    </row>
    <row r="159" spans="1:6" ht="13.5" customHeight="1" x14ac:dyDescent="0.25">
      <c r="A159" s="83"/>
    </row>
    <row r="160" spans="1:6" ht="13.5" customHeight="1" x14ac:dyDescent="0.25">
      <c r="A160" s="83"/>
    </row>
    <row r="161" spans="1:1" ht="13.5" customHeight="1" x14ac:dyDescent="0.25">
      <c r="A161" s="83"/>
    </row>
    <row r="162" spans="1:1" ht="13.5" customHeight="1" x14ac:dyDescent="0.25">
      <c r="A162" s="83"/>
    </row>
    <row r="163" spans="1:1" ht="13.5" customHeight="1" x14ac:dyDescent="0.25">
      <c r="A163" s="83"/>
    </row>
    <row r="172" spans="1:1" x14ac:dyDescent="0.25">
      <c r="A172" s="52"/>
    </row>
    <row r="177" spans="1:1" x14ac:dyDescent="0.25">
      <c r="A177" s="52"/>
    </row>
    <row r="184" spans="1:1" x14ac:dyDescent="0.25">
      <c r="A184" s="52"/>
    </row>
    <row r="191" spans="1:1" x14ac:dyDescent="0.25">
      <c r="A191" s="52"/>
    </row>
    <row r="194" spans="1:1" x14ac:dyDescent="0.25">
      <c r="A194" s="52"/>
    </row>
    <row r="199" spans="1:1" x14ac:dyDescent="0.25">
      <c r="A199" s="52"/>
    </row>
    <row r="208" spans="1:1" x14ac:dyDescent="0.25">
      <c r="A208" s="52"/>
    </row>
    <row r="213" spans="1:1" x14ac:dyDescent="0.25">
      <c r="A213" s="52"/>
    </row>
  </sheetData>
  <sheetProtection selectLockedCells="1" selectUn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workbookViewId="0">
      <selection activeCell="N13" sqref="N13"/>
    </sheetView>
  </sheetViews>
  <sheetFormatPr defaultRowHeight="15" x14ac:dyDescent="0.25"/>
  <cols>
    <col min="1" max="1" width="13" customWidth="1"/>
    <col min="2" max="2" width="19" style="91" customWidth="1"/>
    <col min="3" max="3" width="7.85546875" customWidth="1"/>
    <col min="10" max="10" width="20.5703125" style="91" customWidth="1"/>
  </cols>
  <sheetData>
    <row r="1" spans="1:10" ht="21" x14ac:dyDescent="0.35">
      <c r="A1" s="49" t="s">
        <v>738</v>
      </c>
      <c r="H1" s="35"/>
    </row>
    <row r="2" spans="1:10" x14ac:dyDescent="0.25">
      <c r="A2" s="53" t="s">
        <v>715</v>
      </c>
      <c r="B2" s="92" t="s">
        <v>572</v>
      </c>
      <c r="C2" s="53" t="s">
        <v>63</v>
      </c>
      <c r="D2" s="53" t="s">
        <v>0</v>
      </c>
      <c r="E2" s="53" t="s">
        <v>821</v>
      </c>
      <c r="F2" s="53" t="s">
        <v>2</v>
      </c>
      <c r="G2" s="53" t="s">
        <v>3</v>
      </c>
      <c r="H2" s="53" t="s">
        <v>739</v>
      </c>
      <c r="I2" s="53" t="s">
        <v>740</v>
      </c>
      <c r="J2" s="54" t="s">
        <v>741</v>
      </c>
    </row>
    <row r="3" spans="1:10" x14ac:dyDescent="0.25">
      <c r="A3">
        <v>15</v>
      </c>
      <c r="B3" s="91" t="s">
        <v>737</v>
      </c>
      <c r="C3" t="s">
        <v>503</v>
      </c>
      <c r="F3">
        <v>5480</v>
      </c>
      <c r="G3">
        <v>661.43</v>
      </c>
      <c r="J3"/>
    </row>
    <row r="4" spans="1:10" x14ac:dyDescent="0.25">
      <c r="A4">
        <v>30</v>
      </c>
      <c r="B4" s="91" t="s">
        <v>736</v>
      </c>
      <c r="C4" t="s">
        <v>503</v>
      </c>
      <c r="F4">
        <v>5836.2</v>
      </c>
      <c r="G4">
        <v>717.27</v>
      </c>
      <c r="J4"/>
    </row>
    <row r="5" spans="1:10" x14ac:dyDescent="0.25">
      <c r="A5">
        <v>60</v>
      </c>
      <c r="B5" s="91" t="s">
        <v>735</v>
      </c>
      <c r="C5" t="s">
        <v>503</v>
      </c>
      <c r="F5">
        <v>6055.4</v>
      </c>
      <c r="G5">
        <v>717.27</v>
      </c>
      <c r="J5"/>
    </row>
    <row r="6" spans="1:10" x14ac:dyDescent="0.25">
      <c r="A6">
        <v>105</v>
      </c>
      <c r="B6" s="91" t="s">
        <v>734</v>
      </c>
      <c r="C6" t="s">
        <v>503</v>
      </c>
      <c r="F6">
        <v>6877.4</v>
      </c>
      <c r="G6">
        <v>859</v>
      </c>
      <c r="J6"/>
    </row>
    <row r="7" spans="1:10" x14ac:dyDescent="0.25">
      <c r="A7">
        <v>150</v>
      </c>
      <c r="B7" s="91" t="s">
        <v>733</v>
      </c>
      <c r="C7" t="s">
        <v>503</v>
      </c>
      <c r="F7">
        <v>8220</v>
      </c>
      <c r="G7">
        <v>1331.45</v>
      </c>
      <c r="J7"/>
    </row>
    <row r="8" spans="1:10" x14ac:dyDescent="0.25">
      <c r="A8">
        <v>296</v>
      </c>
      <c r="B8" s="91" t="s">
        <v>732</v>
      </c>
      <c r="C8" t="s">
        <v>503</v>
      </c>
      <c r="F8">
        <v>17645.599999999999</v>
      </c>
      <c r="G8">
        <v>1567.68</v>
      </c>
      <c r="J8"/>
    </row>
    <row r="9" spans="1:10" x14ac:dyDescent="0.25">
      <c r="A9">
        <v>370</v>
      </c>
      <c r="B9" s="91" t="s">
        <v>731</v>
      </c>
      <c r="C9" t="s">
        <v>503</v>
      </c>
      <c r="F9">
        <v>19618.400000000001</v>
      </c>
      <c r="G9">
        <v>2147.5</v>
      </c>
      <c r="J9"/>
    </row>
    <row r="10" spans="1:10" x14ac:dyDescent="0.25">
      <c r="A10">
        <v>518</v>
      </c>
      <c r="B10" s="91" t="s">
        <v>730</v>
      </c>
      <c r="C10" t="s">
        <v>503</v>
      </c>
      <c r="F10">
        <v>25317.599999999999</v>
      </c>
      <c r="G10">
        <v>2662.9</v>
      </c>
      <c r="J10"/>
    </row>
    <row r="11" spans="1:10" x14ac:dyDescent="0.25">
      <c r="A11">
        <v>666</v>
      </c>
      <c r="B11" s="91" t="s">
        <v>729</v>
      </c>
      <c r="C11" t="s">
        <v>503</v>
      </c>
      <c r="F11">
        <v>29920.799999999999</v>
      </c>
      <c r="G11">
        <v>2920.6</v>
      </c>
      <c r="J11"/>
    </row>
    <row r="12" spans="1:10" x14ac:dyDescent="0.25">
      <c r="A12">
        <v>740</v>
      </c>
      <c r="B12" s="91" t="s">
        <v>728</v>
      </c>
      <c r="C12" t="s">
        <v>503</v>
      </c>
      <c r="F12">
        <v>31236</v>
      </c>
      <c r="G12">
        <v>2985.03</v>
      </c>
      <c r="J12"/>
    </row>
    <row r="13" spans="1:10" x14ac:dyDescent="0.25">
      <c r="A13">
        <v>888</v>
      </c>
      <c r="B13" s="91" t="s">
        <v>727</v>
      </c>
      <c r="C13" t="s">
        <v>503</v>
      </c>
      <c r="F13">
        <v>35620</v>
      </c>
      <c r="G13">
        <v>3156.83</v>
      </c>
      <c r="J13"/>
    </row>
    <row r="14" spans="1:10" x14ac:dyDescent="0.25">
      <c r="A14">
        <v>1036</v>
      </c>
      <c r="B14" s="91" t="s">
        <v>726</v>
      </c>
      <c r="C14" t="s">
        <v>503</v>
      </c>
      <c r="F14">
        <v>39784.800000000003</v>
      </c>
      <c r="G14">
        <v>3436</v>
      </c>
      <c r="J14"/>
    </row>
    <row r="15" spans="1:10" x14ac:dyDescent="0.25">
      <c r="A15">
        <v>1110</v>
      </c>
      <c r="B15" s="91" t="s">
        <v>725</v>
      </c>
      <c r="C15" t="s">
        <v>503</v>
      </c>
      <c r="F15">
        <v>42524.800000000003</v>
      </c>
      <c r="G15">
        <v>3542.38</v>
      </c>
      <c r="J15"/>
    </row>
    <row r="16" spans="1:10" x14ac:dyDescent="0.25">
      <c r="A16">
        <v>1440</v>
      </c>
      <c r="B16" s="91" t="s">
        <v>724</v>
      </c>
      <c r="C16" t="s">
        <v>503</v>
      </c>
      <c r="F16">
        <v>48004.800000000003</v>
      </c>
      <c r="G16">
        <v>3650.75</v>
      </c>
      <c r="J16"/>
    </row>
    <row r="17" spans="1:10" x14ac:dyDescent="0.25">
      <c r="A17">
        <v>1680</v>
      </c>
      <c r="B17" s="91" t="s">
        <v>723</v>
      </c>
      <c r="C17" t="s">
        <v>503</v>
      </c>
      <c r="F17">
        <v>54800</v>
      </c>
      <c r="G17">
        <v>3886.98</v>
      </c>
      <c r="J17"/>
    </row>
    <row r="18" spans="1:10" x14ac:dyDescent="0.25">
      <c r="A18">
        <v>1800</v>
      </c>
      <c r="B18" s="91" t="s">
        <v>722</v>
      </c>
      <c r="C18" t="s">
        <v>503</v>
      </c>
      <c r="F18">
        <v>59732</v>
      </c>
      <c r="G18">
        <v>401583</v>
      </c>
      <c r="J18"/>
    </row>
    <row r="19" spans="1:10" x14ac:dyDescent="0.25">
      <c r="A19">
        <v>1980</v>
      </c>
      <c r="B19" s="91" t="s">
        <v>721</v>
      </c>
      <c r="C19" t="s">
        <v>503</v>
      </c>
      <c r="F19">
        <v>63568</v>
      </c>
      <c r="G19">
        <v>4166.1499999999996</v>
      </c>
      <c r="J19"/>
    </row>
    <row r="20" spans="1:10" x14ac:dyDescent="0.25">
      <c r="A20">
        <v>2100</v>
      </c>
      <c r="B20" s="91" t="s">
        <v>720</v>
      </c>
      <c r="C20" t="s">
        <v>503</v>
      </c>
      <c r="F20">
        <v>69596</v>
      </c>
      <c r="G20">
        <v>4316.4799999999996</v>
      </c>
      <c r="J20"/>
    </row>
    <row r="21" spans="1:10" x14ac:dyDescent="0.25">
      <c r="A21">
        <v>2400</v>
      </c>
      <c r="B21" s="91" t="s">
        <v>719</v>
      </c>
      <c r="C21" t="s">
        <v>503</v>
      </c>
      <c r="F21">
        <v>74528</v>
      </c>
      <c r="G21">
        <v>4660.08</v>
      </c>
      <c r="J21"/>
    </row>
    <row r="22" spans="1:10" x14ac:dyDescent="0.25">
      <c r="A22">
        <v>2970</v>
      </c>
      <c r="B22" s="91" t="s">
        <v>718</v>
      </c>
      <c r="C22" t="s">
        <v>503</v>
      </c>
      <c r="F22">
        <v>84392</v>
      </c>
      <c r="G22">
        <v>5562.03</v>
      </c>
      <c r="J22"/>
    </row>
    <row r="23" spans="1:10" x14ac:dyDescent="0.25">
      <c r="A23">
        <v>3240</v>
      </c>
      <c r="B23" s="91" t="s">
        <v>717</v>
      </c>
      <c r="C23" t="s">
        <v>503</v>
      </c>
      <c r="F23">
        <v>98640</v>
      </c>
      <c r="G23">
        <v>6872</v>
      </c>
      <c r="J23"/>
    </row>
    <row r="24" spans="1:10" x14ac:dyDescent="0.25">
      <c r="A24">
        <v>3600</v>
      </c>
      <c r="B24" s="91" t="s">
        <v>716</v>
      </c>
      <c r="C24" t="s">
        <v>503</v>
      </c>
      <c r="F24">
        <v>103024</v>
      </c>
      <c r="G24">
        <v>7301.5</v>
      </c>
      <c r="J24"/>
    </row>
    <row r="25" spans="1:10" x14ac:dyDescent="0.25">
      <c r="A25" s="53" t="s">
        <v>742</v>
      </c>
      <c r="B25" s="92" t="s">
        <v>572</v>
      </c>
      <c r="C25" s="53" t="s">
        <v>63</v>
      </c>
      <c r="D25" s="53" t="s">
        <v>0</v>
      </c>
      <c r="E25" s="53" t="s">
        <v>743</v>
      </c>
      <c r="F25" s="53" t="s">
        <v>2</v>
      </c>
      <c r="G25" s="53" t="s">
        <v>3</v>
      </c>
      <c r="H25" s="53" t="s">
        <v>739</v>
      </c>
      <c r="I25" s="53" t="s">
        <v>740</v>
      </c>
      <c r="J25" s="54" t="s">
        <v>741</v>
      </c>
    </row>
    <row r="26" spans="1:10" x14ac:dyDescent="0.25">
      <c r="A26">
        <v>71</v>
      </c>
      <c r="B26" s="91" t="s">
        <v>744</v>
      </c>
      <c r="C26" t="s">
        <v>545</v>
      </c>
      <c r="D26" t="s">
        <v>750</v>
      </c>
      <c r="E26">
        <v>0.95199999999999996</v>
      </c>
      <c r="F26">
        <v>3781.2</v>
      </c>
      <c r="G26">
        <v>347.9</v>
      </c>
      <c r="J26"/>
    </row>
    <row r="27" spans="1:10" x14ac:dyDescent="0.25">
      <c r="A27">
        <v>94</v>
      </c>
      <c r="B27" s="91" t="s">
        <v>745</v>
      </c>
      <c r="C27" t="s">
        <v>545</v>
      </c>
      <c r="D27" t="s">
        <v>750</v>
      </c>
      <c r="E27">
        <v>0.95299999999999996</v>
      </c>
      <c r="F27">
        <v>4192.2</v>
      </c>
      <c r="G27">
        <v>395.14</v>
      </c>
      <c r="J27"/>
    </row>
    <row r="28" spans="1:10" x14ac:dyDescent="0.25">
      <c r="A28">
        <v>139</v>
      </c>
      <c r="B28" s="91" t="s">
        <v>746</v>
      </c>
      <c r="C28" t="s">
        <v>545</v>
      </c>
      <c r="D28" t="s">
        <v>750</v>
      </c>
      <c r="E28">
        <v>0.95599999999999996</v>
      </c>
      <c r="F28">
        <v>4712.8</v>
      </c>
      <c r="G28">
        <v>463.86</v>
      </c>
      <c r="J28"/>
    </row>
    <row r="29" spans="1:10" x14ac:dyDescent="0.25">
      <c r="A29">
        <v>207</v>
      </c>
      <c r="B29" s="91" t="s">
        <v>747</v>
      </c>
      <c r="C29" t="s">
        <v>545</v>
      </c>
      <c r="D29" t="s">
        <v>750</v>
      </c>
      <c r="E29">
        <v>0.95399999999999996</v>
      </c>
      <c r="F29">
        <v>5315.6</v>
      </c>
      <c r="G29">
        <v>481.04</v>
      </c>
      <c r="J29"/>
    </row>
    <row r="30" spans="1:10" x14ac:dyDescent="0.25">
      <c r="A30">
        <v>270</v>
      </c>
      <c r="B30" s="91" t="s">
        <v>748</v>
      </c>
      <c r="C30" t="s">
        <v>545</v>
      </c>
      <c r="D30" t="s">
        <v>750</v>
      </c>
      <c r="E30">
        <v>0.96399999999999997</v>
      </c>
      <c r="F30">
        <v>7370.6</v>
      </c>
      <c r="G30">
        <v>498.22</v>
      </c>
      <c r="J30"/>
    </row>
    <row r="31" spans="1:10" x14ac:dyDescent="0.25">
      <c r="A31">
        <v>365</v>
      </c>
      <c r="B31" s="91" t="s">
        <v>749</v>
      </c>
      <c r="C31" t="s">
        <v>545</v>
      </c>
      <c r="D31" t="s">
        <v>750</v>
      </c>
      <c r="E31">
        <v>0.91700000000000004</v>
      </c>
      <c r="F31">
        <v>8329.6</v>
      </c>
      <c r="G31">
        <v>519.70000000000005</v>
      </c>
      <c r="J31"/>
    </row>
    <row r="32" spans="1:10" x14ac:dyDescent="0.25">
      <c r="A32">
        <v>42</v>
      </c>
      <c r="B32" s="91" t="s">
        <v>751</v>
      </c>
      <c r="C32" t="s">
        <v>545</v>
      </c>
      <c r="D32" t="s">
        <v>758</v>
      </c>
      <c r="E32">
        <v>0.84</v>
      </c>
      <c r="F32">
        <v>1726.2</v>
      </c>
      <c r="G32">
        <v>309.24</v>
      </c>
      <c r="J32"/>
    </row>
    <row r="33" spans="1:10" x14ac:dyDescent="0.25">
      <c r="A33">
        <v>57</v>
      </c>
      <c r="B33" s="91" t="s">
        <v>752</v>
      </c>
      <c r="C33" t="s">
        <v>545</v>
      </c>
      <c r="D33" t="s">
        <v>758</v>
      </c>
      <c r="E33">
        <v>0.84299999999999997</v>
      </c>
      <c r="F33">
        <v>1945.4</v>
      </c>
      <c r="G33">
        <v>347.9</v>
      </c>
      <c r="J33"/>
    </row>
    <row r="34" spans="1:10" x14ac:dyDescent="0.25">
      <c r="A34">
        <v>85</v>
      </c>
      <c r="B34" s="91" t="s">
        <v>753</v>
      </c>
      <c r="C34" t="s">
        <v>545</v>
      </c>
      <c r="D34" t="s">
        <v>758</v>
      </c>
      <c r="E34">
        <v>0.84</v>
      </c>
      <c r="F34">
        <v>2137.1999999999998</v>
      </c>
      <c r="G34">
        <v>395.14</v>
      </c>
      <c r="J34"/>
    </row>
    <row r="35" spans="1:10" x14ac:dyDescent="0.25">
      <c r="A35">
        <v>112</v>
      </c>
      <c r="B35" s="91" t="s">
        <v>754</v>
      </c>
      <c r="C35" t="s">
        <v>545</v>
      </c>
      <c r="D35" t="s">
        <v>758</v>
      </c>
      <c r="E35">
        <v>0.83699999999999997</v>
      </c>
      <c r="F35">
        <v>2383.9</v>
      </c>
      <c r="G35">
        <v>463.86</v>
      </c>
      <c r="J35"/>
    </row>
    <row r="36" spans="1:10" x14ac:dyDescent="0.25">
      <c r="A36">
        <v>140</v>
      </c>
      <c r="B36" s="91" t="s">
        <v>755</v>
      </c>
      <c r="C36" t="s">
        <v>545</v>
      </c>
      <c r="D36" t="s">
        <v>758</v>
      </c>
      <c r="E36">
        <v>0.83299999999999996</v>
      </c>
      <c r="F36">
        <v>2685.2</v>
      </c>
      <c r="G36">
        <v>502.52</v>
      </c>
      <c r="J36"/>
    </row>
    <row r="37" spans="1:10" x14ac:dyDescent="0.25">
      <c r="A37">
        <v>167</v>
      </c>
      <c r="B37" s="91" t="s">
        <v>756</v>
      </c>
      <c r="C37" t="s">
        <v>545</v>
      </c>
      <c r="D37" t="s">
        <v>758</v>
      </c>
      <c r="E37">
        <v>0.83</v>
      </c>
      <c r="F37">
        <v>3041.4</v>
      </c>
      <c r="G37">
        <v>575.53</v>
      </c>
      <c r="J37"/>
    </row>
    <row r="38" spans="1:10" x14ac:dyDescent="0.25">
      <c r="A38">
        <v>194</v>
      </c>
      <c r="B38" s="91" t="s">
        <v>757</v>
      </c>
      <c r="C38" t="s">
        <v>545</v>
      </c>
      <c r="D38" t="s">
        <v>758</v>
      </c>
      <c r="E38">
        <v>0.82699999999999996</v>
      </c>
      <c r="F38">
        <v>3315.4</v>
      </c>
      <c r="G38">
        <v>670.02</v>
      </c>
      <c r="J38"/>
    </row>
    <row r="39" spans="1:10" x14ac:dyDescent="0.25">
      <c r="A39">
        <v>80</v>
      </c>
      <c r="B39" s="91" t="s">
        <v>776</v>
      </c>
      <c r="C39" t="s">
        <v>545</v>
      </c>
      <c r="D39" t="s">
        <v>777</v>
      </c>
      <c r="F39">
        <v>2164.6</v>
      </c>
      <c r="G39">
        <v>760.22</v>
      </c>
      <c r="J39"/>
    </row>
    <row r="40" spans="1:10" x14ac:dyDescent="0.25">
      <c r="A40">
        <v>163</v>
      </c>
      <c r="B40" s="91" t="s">
        <v>775</v>
      </c>
      <c r="C40" t="s">
        <v>545</v>
      </c>
      <c r="D40" t="s">
        <v>777</v>
      </c>
      <c r="F40">
        <v>3452.4</v>
      </c>
      <c r="G40">
        <v>1116.7</v>
      </c>
      <c r="J40"/>
    </row>
    <row r="41" spans="1:10" x14ac:dyDescent="0.25">
      <c r="A41">
        <v>203</v>
      </c>
      <c r="B41" s="91" t="s">
        <v>774</v>
      </c>
      <c r="C41" t="s">
        <v>545</v>
      </c>
      <c r="D41" t="s">
        <v>777</v>
      </c>
      <c r="F41">
        <v>3973</v>
      </c>
      <c r="G41">
        <v>1116.7</v>
      </c>
      <c r="J41"/>
    </row>
    <row r="42" spans="1:10" x14ac:dyDescent="0.25">
      <c r="A42">
        <v>320</v>
      </c>
      <c r="B42" s="91" t="s">
        <v>773</v>
      </c>
      <c r="C42" t="s">
        <v>545</v>
      </c>
      <c r="D42" t="s">
        <v>777</v>
      </c>
      <c r="F42">
        <v>5123.8</v>
      </c>
      <c r="G42">
        <v>1395.88</v>
      </c>
      <c r="J42"/>
    </row>
    <row r="43" spans="1:10" x14ac:dyDescent="0.25">
      <c r="A43">
        <v>400</v>
      </c>
      <c r="B43" s="91" t="s">
        <v>772</v>
      </c>
      <c r="C43" t="s">
        <v>545</v>
      </c>
      <c r="D43" t="s">
        <v>777</v>
      </c>
      <c r="F43">
        <v>6110.2</v>
      </c>
      <c r="G43">
        <v>1739.48</v>
      </c>
      <c r="J43"/>
    </row>
    <row r="44" spans="1:10" x14ac:dyDescent="0.25">
      <c r="A44">
        <v>544</v>
      </c>
      <c r="B44" s="91" t="s">
        <v>771</v>
      </c>
      <c r="C44" t="s">
        <v>545</v>
      </c>
      <c r="D44" t="s">
        <v>777</v>
      </c>
      <c r="F44">
        <v>10740.8</v>
      </c>
      <c r="G44">
        <v>2190.4499999999998</v>
      </c>
      <c r="J44"/>
    </row>
    <row r="45" spans="1:10" x14ac:dyDescent="0.25">
      <c r="A45">
        <v>765</v>
      </c>
      <c r="B45" s="91" t="s">
        <v>770</v>
      </c>
      <c r="C45" t="s">
        <v>545</v>
      </c>
      <c r="D45" t="s">
        <v>777</v>
      </c>
      <c r="F45">
        <v>13042.8</v>
      </c>
      <c r="G45">
        <v>2426.6799999999998</v>
      </c>
      <c r="J45"/>
    </row>
    <row r="46" spans="1:10" x14ac:dyDescent="0.25">
      <c r="A46">
        <v>1088</v>
      </c>
      <c r="B46" s="91" t="s">
        <v>769</v>
      </c>
      <c r="C46" t="s">
        <v>545</v>
      </c>
      <c r="D46" t="s">
        <v>777</v>
      </c>
      <c r="F46">
        <v>14796</v>
      </c>
      <c r="G46">
        <v>2770.28</v>
      </c>
      <c r="J46"/>
    </row>
    <row r="47" spans="1:10" x14ac:dyDescent="0.25">
      <c r="A47">
        <v>1275</v>
      </c>
      <c r="B47" s="91" t="s">
        <v>768</v>
      </c>
      <c r="C47" t="s">
        <v>545</v>
      </c>
      <c r="D47" t="s">
        <v>777</v>
      </c>
      <c r="F47">
        <v>18960.8</v>
      </c>
      <c r="G47">
        <v>3113.88</v>
      </c>
      <c r="J47"/>
    </row>
    <row r="48" spans="1:10" x14ac:dyDescent="0.25">
      <c r="A48">
        <v>1530</v>
      </c>
      <c r="B48" s="91" t="s">
        <v>767</v>
      </c>
      <c r="C48" t="s">
        <v>545</v>
      </c>
      <c r="D48" t="s">
        <v>777</v>
      </c>
      <c r="F48">
        <v>19947.2</v>
      </c>
      <c r="G48">
        <v>3650.75</v>
      </c>
      <c r="J48"/>
    </row>
    <row r="49" spans="1:10" x14ac:dyDescent="0.25">
      <c r="A49">
        <v>2000</v>
      </c>
      <c r="B49" s="91" t="s">
        <v>766</v>
      </c>
      <c r="C49" t="s">
        <v>545</v>
      </c>
      <c r="D49" t="s">
        <v>777</v>
      </c>
      <c r="F49">
        <v>23454.400000000001</v>
      </c>
      <c r="G49">
        <v>4337.95</v>
      </c>
      <c r="J49"/>
    </row>
    <row r="50" spans="1:10" x14ac:dyDescent="0.25">
      <c r="A50">
        <v>2856</v>
      </c>
      <c r="B50" s="91" t="s">
        <v>765</v>
      </c>
      <c r="C50" t="s">
        <v>545</v>
      </c>
      <c r="D50" t="s">
        <v>777</v>
      </c>
      <c r="F50">
        <v>33756.800000000003</v>
      </c>
      <c r="G50">
        <v>5562.03</v>
      </c>
      <c r="J50"/>
    </row>
    <row r="51" spans="1:10" x14ac:dyDescent="0.25">
      <c r="A51">
        <v>3264</v>
      </c>
      <c r="B51" s="91" t="s">
        <v>764</v>
      </c>
      <c r="C51" t="s">
        <v>545</v>
      </c>
      <c r="D51" t="s">
        <v>777</v>
      </c>
      <c r="F51">
        <v>35839.199999999997</v>
      </c>
      <c r="G51">
        <v>6249.23</v>
      </c>
      <c r="J51"/>
    </row>
    <row r="52" spans="1:10" x14ac:dyDescent="0.25">
      <c r="A52">
        <v>3996</v>
      </c>
      <c r="B52" s="91" t="s">
        <v>763</v>
      </c>
      <c r="C52" t="s">
        <v>545</v>
      </c>
      <c r="D52" t="s">
        <v>777</v>
      </c>
      <c r="F52">
        <v>39236.800000000003</v>
      </c>
      <c r="G52">
        <v>6786.1</v>
      </c>
      <c r="J52"/>
    </row>
    <row r="53" spans="1:10" x14ac:dyDescent="0.25">
      <c r="A53">
        <v>4720</v>
      </c>
      <c r="B53" s="91" t="s">
        <v>762</v>
      </c>
      <c r="C53" t="s">
        <v>545</v>
      </c>
      <c r="D53" t="s">
        <v>777</v>
      </c>
      <c r="F53">
        <v>81104</v>
      </c>
      <c r="G53">
        <v>7666.58</v>
      </c>
      <c r="J53"/>
    </row>
    <row r="54" spans="1:10" x14ac:dyDescent="0.25">
      <c r="A54">
        <v>5520</v>
      </c>
      <c r="B54" s="91" t="s">
        <v>761</v>
      </c>
      <c r="C54" t="s">
        <v>545</v>
      </c>
      <c r="D54" t="s">
        <v>777</v>
      </c>
      <c r="F54">
        <v>104120</v>
      </c>
      <c r="G54">
        <v>7945.75</v>
      </c>
      <c r="J54"/>
    </row>
    <row r="55" spans="1:10" x14ac:dyDescent="0.25">
      <c r="A55">
        <v>6390</v>
      </c>
      <c r="B55" s="91" t="s">
        <v>760</v>
      </c>
      <c r="C55" t="s">
        <v>545</v>
      </c>
      <c r="D55" t="s">
        <v>777</v>
      </c>
      <c r="F55">
        <v>133164</v>
      </c>
      <c r="G55">
        <v>9964</v>
      </c>
      <c r="J55"/>
    </row>
    <row r="56" spans="1:10" x14ac:dyDescent="0.25">
      <c r="A56">
        <v>6970</v>
      </c>
      <c r="B56" s="91" t="s">
        <v>759</v>
      </c>
      <c r="C56" t="s">
        <v>545</v>
      </c>
      <c r="D56" t="s">
        <v>777</v>
      </c>
      <c r="F56">
        <v>144124</v>
      </c>
      <c r="G56">
        <v>12455</v>
      </c>
      <c r="J56"/>
    </row>
    <row r="57" spans="1:10" x14ac:dyDescent="0.25">
      <c r="A57">
        <v>144</v>
      </c>
      <c r="B57" s="91" t="s">
        <v>800</v>
      </c>
      <c r="C57" t="s">
        <v>799</v>
      </c>
      <c r="D57" t="s">
        <v>777</v>
      </c>
      <c r="F57">
        <v>2877</v>
      </c>
      <c r="G57">
        <v>1009.33</v>
      </c>
      <c r="J57"/>
    </row>
    <row r="58" spans="1:10" x14ac:dyDescent="0.25">
      <c r="A58">
        <v>207</v>
      </c>
      <c r="B58" s="91" t="s">
        <v>801</v>
      </c>
      <c r="C58" t="s">
        <v>799</v>
      </c>
      <c r="D58" t="s">
        <v>777</v>
      </c>
      <c r="F58">
        <v>3479.8</v>
      </c>
      <c r="G58">
        <v>1245.55</v>
      </c>
      <c r="J58"/>
    </row>
    <row r="59" spans="1:10" x14ac:dyDescent="0.25">
      <c r="A59">
        <v>300</v>
      </c>
      <c r="B59" s="91" t="s">
        <v>802</v>
      </c>
      <c r="C59" t="s">
        <v>799</v>
      </c>
      <c r="D59" t="s">
        <v>777</v>
      </c>
      <c r="F59">
        <v>5151.2</v>
      </c>
      <c r="G59">
        <v>1589.15</v>
      </c>
      <c r="J59"/>
    </row>
    <row r="60" spans="1:10" x14ac:dyDescent="0.25">
      <c r="A60">
        <v>665</v>
      </c>
      <c r="B60" s="91" t="s">
        <v>803</v>
      </c>
      <c r="C60" t="s">
        <v>799</v>
      </c>
      <c r="D60" t="s">
        <v>777</v>
      </c>
      <c r="F60">
        <v>9453</v>
      </c>
      <c r="G60">
        <v>2469.63</v>
      </c>
      <c r="J60"/>
    </row>
    <row r="61" spans="1:10" x14ac:dyDescent="0.25">
      <c r="A61">
        <v>1084</v>
      </c>
      <c r="B61" s="91" t="s">
        <v>804</v>
      </c>
      <c r="C61" t="s">
        <v>799</v>
      </c>
      <c r="D61" t="s">
        <v>777</v>
      </c>
      <c r="F61">
        <v>11946.4</v>
      </c>
      <c r="G61">
        <v>2963.55</v>
      </c>
      <c r="J61"/>
    </row>
    <row r="62" spans="1:10" x14ac:dyDescent="0.25">
      <c r="A62">
        <v>1600</v>
      </c>
      <c r="B62" s="91" t="s">
        <v>805</v>
      </c>
      <c r="C62" t="s">
        <v>799</v>
      </c>
      <c r="D62" t="s">
        <v>777</v>
      </c>
      <c r="F62">
        <v>15344</v>
      </c>
      <c r="G62">
        <v>4252.05</v>
      </c>
      <c r="J62"/>
    </row>
    <row r="63" spans="1:10" x14ac:dyDescent="0.25">
      <c r="A63">
        <v>2480</v>
      </c>
      <c r="B63" s="91" t="s">
        <v>806</v>
      </c>
      <c r="C63" t="s">
        <v>799</v>
      </c>
      <c r="D63" t="s">
        <v>777</v>
      </c>
      <c r="F63">
        <v>22577.599999999999</v>
      </c>
      <c r="G63">
        <v>5433.18</v>
      </c>
      <c r="J63"/>
    </row>
    <row r="64" spans="1:10" x14ac:dyDescent="0.25">
      <c r="A64">
        <v>3000</v>
      </c>
      <c r="B64" s="91" t="s">
        <v>807</v>
      </c>
      <c r="C64" t="s">
        <v>799</v>
      </c>
      <c r="D64" t="s">
        <v>777</v>
      </c>
      <c r="F64">
        <v>25975.200000000001</v>
      </c>
      <c r="G64">
        <v>5905.63</v>
      </c>
      <c r="J64"/>
    </row>
    <row r="65" spans="1:10" x14ac:dyDescent="0.25">
      <c r="A65">
        <v>3820</v>
      </c>
      <c r="B65" s="91" t="s">
        <v>808</v>
      </c>
      <c r="C65" t="s">
        <v>799</v>
      </c>
      <c r="D65" t="s">
        <v>777</v>
      </c>
      <c r="F65">
        <v>42744</v>
      </c>
      <c r="G65">
        <v>6957.9</v>
      </c>
      <c r="J65"/>
    </row>
    <row r="66" spans="1:10" x14ac:dyDescent="0.25">
      <c r="A66">
        <v>4940</v>
      </c>
      <c r="B66" s="91" t="s">
        <v>809</v>
      </c>
      <c r="C66" t="s">
        <v>799</v>
      </c>
      <c r="D66" t="s">
        <v>777</v>
      </c>
      <c r="F66">
        <v>73432</v>
      </c>
      <c r="G66">
        <v>7838.38</v>
      </c>
      <c r="J66"/>
    </row>
    <row r="67" spans="1:10" x14ac:dyDescent="0.25">
      <c r="A67">
        <v>6100</v>
      </c>
      <c r="B67" s="91" t="s">
        <v>810</v>
      </c>
      <c r="C67" t="s">
        <v>799</v>
      </c>
      <c r="D67" t="s">
        <v>777</v>
      </c>
      <c r="F67">
        <v>98640</v>
      </c>
      <c r="G67">
        <v>8933.6</v>
      </c>
      <c r="J67"/>
    </row>
    <row r="68" spans="1:10" x14ac:dyDescent="0.25">
      <c r="A68">
        <v>6970</v>
      </c>
      <c r="B68" s="91" t="s">
        <v>811</v>
      </c>
      <c r="C68" t="s">
        <v>799</v>
      </c>
      <c r="D68" t="s">
        <v>777</v>
      </c>
      <c r="F68">
        <v>110696</v>
      </c>
      <c r="G68">
        <v>12627.3</v>
      </c>
      <c r="J68"/>
    </row>
    <row r="69" spans="1:10" x14ac:dyDescent="0.25">
      <c r="A69">
        <v>122</v>
      </c>
      <c r="B69" s="91" t="s">
        <v>819</v>
      </c>
      <c r="C69" t="s">
        <v>799</v>
      </c>
      <c r="D69" t="s">
        <v>820</v>
      </c>
      <c r="F69">
        <v>2192</v>
      </c>
      <c r="G69">
        <v>554.05999999999995</v>
      </c>
      <c r="J69"/>
    </row>
    <row r="70" spans="1:10" x14ac:dyDescent="0.25">
      <c r="A70">
        <v>168</v>
      </c>
      <c r="B70" s="91" t="s">
        <v>818</v>
      </c>
      <c r="C70" t="s">
        <v>799</v>
      </c>
      <c r="D70" t="s">
        <v>820</v>
      </c>
      <c r="F70">
        <v>2466</v>
      </c>
      <c r="G70">
        <v>614.19000000000005</v>
      </c>
      <c r="J70"/>
    </row>
    <row r="71" spans="1:10" x14ac:dyDescent="0.25">
      <c r="A71">
        <v>315</v>
      </c>
      <c r="B71" s="91" t="s">
        <v>817</v>
      </c>
      <c r="C71" t="s">
        <v>799</v>
      </c>
      <c r="D71" t="s">
        <v>820</v>
      </c>
      <c r="F71">
        <v>7672</v>
      </c>
      <c r="G71">
        <v>841.82</v>
      </c>
      <c r="J71"/>
    </row>
    <row r="72" spans="1:10" x14ac:dyDescent="0.25">
      <c r="A72">
        <v>525</v>
      </c>
      <c r="B72" s="91" t="s">
        <v>816</v>
      </c>
      <c r="C72" t="s">
        <v>799</v>
      </c>
      <c r="D72" t="s">
        <v>820</v>
      </c>
      <c r="F72">
        <v>9535.2000000000007</v>
      </c>
      <c r="G72">
        <v>1417.35</v>
      </c>
      <c r="J72"/>
    </row>
    <row r="73" spans="1:10" x14ac:dyDescent="0.25">
      <c r="A73">
        <v>735</v>
      </c>
      <c r="B73" s="91" t="s">
        <v>815</v>
      </c>
      <c r="C73" t="s">
        <v>799</v>
      </c>
      <c r="D73" t="s">
        <v>820</v>
      </c>
      <c r="F73">
        <v>11179.2</v>
      </c>
      <c r="G73">
        <v>1675.05</v>
      </c>
      <c r="J73"/>
    </row>
    <row r="74" spans="1:10" x14ac:dyDescent="0.25">
      <c r="A74">
        <v>1050</v>
      </c>
      <c r="B74" s="91" t="s">
        <v>814</v>
      </c>
      <c r="C74" t="s">
        <v>799</v>
      </c>
      <c r="D74" t="s">
        <v>820</v>
      </c>
      <c r="F74">
        <v>22248.799999999999</v>
      </c>
      <c r="G74">
        <v>2190.4499999999998</v>
      </c>
      <c r="J74"/>
    </row>
    <row r="75" spans="1:10" x14ac:dyDescent="0.25">
      <c r="A75">
        <v>2310</v>
      </c>
      <c r="B75" s="91" t="s">
        <v>813</v>
      </c>
      <c r="C75" t="s">
        <v>799</v>
      </c>
      <c r="D75" t="s">
        <v>820</v>
      </c>
      <c r="F75">
        <v>28605.599999999999</v>
      </c>
      <c r="G75">
        <v>3844.03</v>
      </c>
      <c r="J75"/>
    </row>
    <row r="76" spans="1:10" x14ac:dyDescent="0.25">
      <c r="A76">
        <v>3150</v>
      </c>
      <c r="B76" s="91" t="s">
        <v>812</v>
      </c>
      <c r="C76" t="s">
        <v>799</v>
      </c>
      <c r="D76" t="s">
        <v>820</v>
      </c>
      <c r="F76">
        <v>33208.800000000003</v>
      </c>
      <c r="G76">
        <v>6184.8</v>
      </c>
      <c r="J76"/>
    </row>
    <row r="77" spans="1:10" x14ac:dyDescent="0.25">
      <c r="A77">
        <v>200</v>
      </c>
      <c r="B77" s="91" t="s">
        <v>786</v>
      </c>
      <c r="C77" t="s">
        <v>545</v>
      </c>
      <c r="D77" t="s">
        <v>787</v>
      </c>
      <c r="F77">
        <v>6603.4</v>
      </c>
      <c r="G77">
        <v>536.88</v>
      </c>
      <c r="J77"/>
    </row>
    <row r="78" spans="1:10" x14ac:dyDescent="0.25">
      <c r="A78">
        <v>360</v>
      </c>
      <c r="B78" s="91" t="s">
        <v>785</v>
      </c>
      <c r="C78" t="s">
        <v>545</v>
      </c>
      <c r="D78" t="s">
        <v>787</v>
      </c>
      <c r="F78">
        <v>7480.2</v>
      </c>
      <c r="G78">
        <v>730.15</v>
      </c>
      <c r="J78"/>
    </row>
    <row r="79" spans="1:10" x14ac:dyDescent="0.25">
      <c r="A79">
        <v>520</v>
      </c>
      <c r="B79" s="91" t="s">
        <v>784</v>
      </c>
      <c r="C79" t="s">
        <v>545</v>
      </c>
      <c r="D79" t="s">
        <v>787</v>
      </c>
      <c r="F79">
        <v>9096.7999999999993</v>
      </c>
      <c r="G79">
        <v>1245.55</v>
      </c>
      <c r="J79"/>
    </row>
    <row r="80" spans="1:10" x14ac:dyDescent="0.25">
      <c r="A80">
        <v>600</v>
      </c>
      <c r="B80" s="91" t="s">
        <v>783</v>
      </c>
      <c r="C80" t="s">
        <v>545</v>
      </c>
      <c r="D80" t="s">
        <v>787</v>
      </c>
      <c r="F80">
        <v>9179</v>
      </c>
      <c r="G80">
        <v>1331.45</v>
      </c>
      <c r="J80"/>
    </row>
    <row r="81" spans="1:10" x14ac:dyDescent="0.25">
      <c r="A81">
        <v>960</v>
      </c>
      <c r="B81" s="91" t="s">
        <v>782</v>
      </c>
      <c r="C81" t="s">
        <v>545</v>
      </c>
      <c r="D81" t="s">
        <v>787</v>
      </c>
      <c r="F81">
        <v>13480.8</v>
      </c>
      <c r="G81">
        <v>1675.05</v>
      </c>
      <c r="J81"/>
    </row>
    <row r="82" spans="1:10" x14ac:dyDescent="0.25">
      <c r="A82">
        <v>1220</v>
      </c>
      <c r="B82" s="91" t="s">
        <v>781</v>
      </c>
      <c r="C82" t="s">
        <v>545</v>
      </c>
      <c r="D82" t="s">
        <v>787</v>
      </c>
      <c r="F82">
        <v>20276</v>
      </c>
      <c r="G82">
        <v>2233.4</v>
      </c>
      <c r="J82"/>
    </row>
    <row r="83" spans="1:10" x14ac:dyDescent="0.25">
      <c r="A83">
        <v>1440</v>
      </c>
      <c r="B83" s="91" t="s">
        <v>780</v>
      </c>
      <c r="C83" t="s">
        <v>545</v>
      </c>
      <c r="D83" t="s">
        <v>787</v>
      </c>
      <c r="F83">
        <v>20824</v>
      </c>
      <c r="G83">
        <v>2469.63</v>
      </c>
      <c r="J83"/>
    </row>
    <row r="84" spans="1:10" x14ac:dyDescent="0.25">
      <c r="A84">
        <v>1920</v>
      </c>
      <c r="B84" s="91" t="s">
        <v>779</v>
      </c>
      <c r="C84" t="s">
        <v>545</v>
      </c>
      <c r="D84" t="s">
        <v>787</v>
      </c>
      <c r="F84">
        <v>29482.400000000001</v>
      </c>
      <c r="G84">
        <v>3178.3</v>
      </c>
      <c r="J84"/>
    </row>
    <row r="85" spans="1:10" x14ac:dyDescent="0.25">
      <c r="A85">
        <v>2400</v>
      </c>
      <c r="B85" s="91" t="s">
        <v>778</v>
      </c>
      <c r="C85" t="s">
        <v>545</v>
      </c>
      <c r="D85" t="s">
        <v>787</v>
      </c>
      <c r="F85">
        <v>33647.199999999997</v>
      </c>
      <c r="G85">
        <v>3715.18</v>
      </c>
      <c r="J85"/>
    </row>
    <row r="86" spans="1:10" x14ac:dyDescent="0.25">
      <c r="A86">
        <v>200</v>
      </c>
      <c r="B86" s="91" t="s">
        <v>798</v>
      </c>
      <c r="C86" t="s">
        <v>799</v>
      </c>
      <c r="D86" t="s">
        <v>787</v>
      </c>
      <c r="F86">
        <v>4630.6000000000004</v>
      </c>
      <c r="G86">
        <v>536.88</v>
      </c>
      <c r="J86"/>
    </row>
    <row r="87" spans="1:10" x14ac:dyDescent="0.25">
      <c r="A87">
        <v>360</v>
      </c>
      <c r="B87" s="91" t="s">
        <v>797</v>
      </c>
      <c r="C87" t="s">
        <v>799</v>
      </c>
      <c r="D87" t="s">
        <v>787</v>
      </c>
      <c r="F87">
        <v>7480.2</v>
      </c>
      <c r="G87">
        <v>730.15</v>
      </c>
      <c r="J87"/>
    </row>
    <row r="88" spans="1:10" x14ac:dyDescent="0.25">
      <c r="A88">
        <v>520</v>
      </c>
      <c r="B88" s="91" t="s">
        <v>796</v>
      </c>
      <c r="C88" t="s">
        <v>799</v>
      </c>
      <c r="D88" t="s">
        <v>787</v>
      </c>
      <c r="F88">
        <v>8987.2000000000007</v>
      </c>
      <c r="G88">
        <v>1245.55</v>
      </c>
      <c r="J88"/>
    </row>
    <row r="89" spans="1:10" x14ac:dyDescent="0.25">
      <c r="A89">
        <v>600</v>
      </c>
      <c r="B89" s="91" t="s">
        <v>795</v>
      </c>
      <c r="C89" t="s">
        <v>799</v>
      </c>
      <c r="D89" t="s">
        <v>787</v>
      </c>
      <c r="F89">
        <v>9179</v>
      </c>
      <c r="G89">
        <v>1331.45</v>
      </c>
      <c r="J89"/>
    </row>
    <row r="90" spans="1:10" x14ac:dyDescent="0.25">
      <c r="A90">
        <v>960</v>
      </c>
      <c r="B90" s="91" t="s">
        <v>794</v>
      </c>
      <c r="C90" t="s">
        <v>799</v>
      </c>
      <c r="D90" t="s">
        <v>787</v>
      </c>
      <c r="F90">
        <v>13480.8</v>
      </c>
      <c r="G90">
        <v>1675.05</v>
      </c>
      <c r="J90"/>
    </row>
    <row r="91" spans="1:10" x14ac:dyDescent="0.25">
      <c r="A91">
        <v>1200</v>
      </c>
      <c r="B91" s="91" t="s">
        <v>793</v>
      </c>
      <c r="C91" t="s">
        <v>799</v>
      </c>
      <c r="D91" t="s">
        <v>787</v>
      </c>
      <c r="F91">
        <v>24331.200000000001</v>
      </c>
      <c r="G91">
        <v>2233.4</v>
      </c>
      <c r="J91"/>
    </row>
    <row r="92" spans="1:10" x14ac:dyDescent="0.25">
      <c r="A92">
        <v>1440</v>
      </c>
      <c r="B92" s="91" t="s">
        <v>792</v>
      </c>
      <c r="C92" t="s">
        <v>799</v>
      </c>
      <c r="D92" t="s">
        <v>787</v>
      </c>
      <c r="F92">
        <v>32660.799999999999</v>
      </c>
      <c r="G92">
        <v>2469.63</v>
      </c>
      <c r="J92"/>
    </row>
    <row r="93" spans="1:10" x14ac:dyDescent="0.25">
      <c r="A93">
        <v>1920</v>
      </c>
      <c r="B93" s="91" t="s">
        <v>791</v>
      </c>
      <c r="C93" t="s">
        <v>799</v>
      </c>
      <c r="D93" t="s">
        <v>787</v>
      </c>
      <c r="F93">
        <v>41648</v>
      </c>
      <c r="G93">
        <v>3178.3</v>
      </c>
      <c r="J93"/>
    </row>
    <row r="94" spans="1:10" x14ac:dyDescent="0.25">
      <c r="A94">
        <v>2400</v>
      </c>
      <c r="B94" s="91" t="s">
        <v>790</v>
      </c>
      <c r="C94" t="s">
        <v>799</v>
      </c>
      <c r="D94" t="s">
        <v>787</v>
      </c>
      <c r="F94">
        <v>51731.199999999997</v>
      </c>
      <c r="G94">
        <v>3715.18</v>
      </c>
      <c r="J94"/>
    </row>
    <row r="95" spans="1:10" x14ac:dyDescent="0.25">
      <c r="A95">
        <v>3200</v>
      </c>
      <c r="B95" s="91" t="s">
        <v>789</v>
      </c>
      <c r="C95" t="s">
        <v>799</v>
      </c>
      <c r="D95" t="s">
        <v>787</v>
      </c>
      <c r="F95">
        <v>59184</v>
      </c>
      <c r="G95">
        <v>4445.33</v>
      </c>
      <c r="J95"/>
    </row>
    <row r="96" spans="1:10" x14ac:dyDescent="0.25">
      <c r="A96">
        <v>4800</v>
      </c>
      <c r="B96" s="91" t="s">
        <v>788</v>
      </c>
      <c r="C96" t="s">
        <v>799</v>
      </c>
      <c r="D96" t="s">
        <v>787</v>
      </c>
      <c r="F96">
        <v>77268</v>
      </c>
      <c r="G96">
        <v>5562.03</v>
      </c>
      <c r="J96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sqref="A1:J2"/>
    </sheetView>
  </sheetViews>
  <sheetFormatPr defaultRowHeight="15" x14ac:dyDescent="0.25"/>
  <cols>
    <col min="2" max="2" width="16.140625" style="91" customWidth="1"/>
  </cols>
  <sheetData>
    <row r="1" spans="1:10" ht="21" x14ac:dyDescent="0.35">
      <c r="A1" s="49" t="s">
        <v>822</v>
      </c>
      <c r="H1" s="35"/>
      <c r="J1" s="91"/>
    </row>
    <row r="2" spans="1:10" x14ac:dyDescent="0.25">
      <c r="A2" s="53" t="s">
        <v>823</v>
      </c>
      <c r="B2" s="92" t="s">
        <v>572</v>
      </c>
      <c r="C2" s="53" t="s">
        <v>63</v>
      </c>
      <c r="D2" s="53" t="s">
        <v>0</v>
      </c>
      <c r="E2" s="53" t="s">
        <v>821</v>
      </c>
      <c r="F2" s="53" t="s">
        <v>2</v>
      </c>
      <c r="G2" s="53" t="s">
        <v>3</v>
      </c>
      <c r="H2" s="53" t="s">
        <v>739</v>
      </c>
      <c r="I2" s="53" t="s">
        <v>740</v>
      </c>
      <c r="J2" s="54" t="s">
        <v>741</v>
      </c>
    </row>
    <row r="3" spans="1:10" x14ac:dyDescent="0.25">
      <c r="A3">
        <v>100</v>
      </c>
      <c r="B3" s="91" t="s">
        <v>824</v>
      </c>
      <c r="C3" t="s">
        <v>545</v>
      </c>
      <c r="D3" t="s">
        <v>829</v>
      </c>
      <c r="F3">
        <v>155856</v>
      </c>
      <c r="G3">
        <v>8676.4</v>
      </c>
    </row>
    <row r="4" spans="1:10" x14ac:dyDescent="0.25">
      <c r="A4">
        <v>300</v>
      </c>
      <c r="B4" s="91" t="s">
        <v>825</v>
      </c>
      <c r="C4" t="s">
        <v>545</v>
      </c>
      <c r="D4" t="s">
        <v>829</v>
      </c>
      <c r="F4">
        <v>251547</v>
      </c>
      <c r="G4">
        <v>10551.2</v>
      </c>
    </row>
    <row r="5" spans="1:10" x14ac:dyDescent="0.25">
      <c r="A5">
        <v>500</v>
      </c>
      <c r="B5" s="91" t="s">
        <v>826</v>
      </c>
      <c r="C5" t="s">
        <v>545</v>
      </c>
      <c r="D5" t="s">
        <v>829</v>
      </c>
      <c r="F5">
        <v>411987</v>
      </c>
      <c r="G5">
        <v>11597</v>
      </c>
    </row>
    <row r="6" spans="1:10" x14ac:dyDescent="0.25">
      <c r="A6">
        <v>700</v>
      </c>
      <c r="B6" s="91" t="s">
        <v>827</v>
      </c>
      <c r="C6" t="s">
        <v>545</v>
      </c>
      <c r="D6" t="s">
        <v>829</v>
      </c>
      <c r="F6">
        <v>539193</v>
      </c>
      <c r="G6">
        <v>12644</v>
      </c>
    </row>
    <row r="7" spans="1:10" x14ac:dyDescent="0.25">
      <c r="A7">
        <v>1000</v>
      </c>
      <c r="B7" s="91" t="s">
        <v>828</v>
      </c>
      <c r="C7" t="s">
        <v>545</v>
      </c>
      <c r="D7" t="s">
        <v>829</v>
      </c>
      <c r="F7">
        <v>838299</v>
      </c>
      <c r="G7">
        <v>14824</v>
      </c>
    </row>
    <row r="8" spans="1:10" x14ac:dyDescent="0.25">
      <c r="A8">
        <v>100</v>
      </c>
      <c r="B8" s="91" t="s">
        <v>830</v>
      </c>
      <c r="D8" t="s">
        <v>835</v>
      </c>
      <c r="F8">
        <v>143250</v>
      </c>
      <c r="G8">
        <v>8458.4</v>
      </c>
    </row>
    <row r="9" spans="1:10" x14ac:dyDescent="0.25">
      <c r="A9">
        <v>250</v>
      </c>
      <c r="B9" s="91" t="s">
        <v>831</v>
      </c>
      <c r="D9" t="s">
        <v>835</v>
      </c>
      <c r="F9">
        <v>315150</v>
      </c>
      <c r="G9">
        <v>10289.6</v>
      </c>
    </row>
    <row r="10" spans="1:10" x14ac:dyDescent="0.25">
      <c r="A10">
        <v>420</v>
      </c>
      <c r="B10" s="91" t="s">
        <v>832</v>
      </c>
      <c r="D10" t="s">
        <v>835</v>
      </c>
      <c r="F10">
        <v>430323</v>
      </c>
      <c r="G10">
        <v>11423.2</v>
      </c>
    </row>
    <row r="11" spans="1:10" x14ac:dyDescent="0.25">
      <c r="A11">
        <v>750</v>
      </c>
      <c r="B11" s="91" t="s">
        <v>833</v>
      </c>
      <c r="D11" t="s">
        <v>835</v>
      </c>
      <c r="F11">
        <v>705936</v>
      </c>
      <c r="G11">
        <v>12818.4</v>
      </c>
    </row>
    <row r="12" spans="1:10" x14ac:dyDescent="0.25">
      <c r="A12">
        <v>955</v>
      </c>
      <c r="B12" s="91" t="s">
        <v>834</v>
      </c>
      <c r="D12" t="s">
        <v>835</v>
      </c>
      <c r="F12">
        <v>805638</v>
      </c>
      <c r="G12">
        <v>14475.2</v>
      </c>
    </row>
    <row r="13" spans="1:10" x14ac:dyDescent="0.25">
      <c r="A13">
        <v>200</v>
      </c>
      <c r="B13" s="91" t="s">
        <v>836</v>
      </c>
      <c r="C13" t="s">
        <v>503</v>
      </c>
      <c r="D13" t="s">
        <v>849</v>
      </c>
      <c r="F13">
        <v>139812</v>
      </c>
      <c r="G13">
        <v>6060.4</v>
      </c>
    </row>
    <row r="14" spans="1:10" x14ac:dyDescent="0.25">
      <c r="A14">
        <v>300</v>
      </c>
      <c r="B14" s="91" t="s">
        <v>837</v>
      </c>
      <c r="C14" t="s">
        <v>503</v>
      </c>
      <c r="D14" t="s">
        <v>849</v>
      </c>
      <c r="F14">
        <v>170754</v>
      </c>
      <c r="G14">
        <v>8240.4</v>
      </c>
    </row>
    <row r="15" spans="1:10" x14ac:dyDescent="0.25">
      <c r="A15">
        <v>400</v>
      </c>
      <c r="B15" s="91" t="s">
        <v>838</v>
      </c>
      <c r="C15" t="s">
        <v>503</v>
      </c>
      <c r="D15" t="s">
        <v>849</v>
      </c>
      <c r="F15">
        <v>172473</v>
      </c>
      <c r="G15">
        <v>10028</v>
      </c>
    </row>
    <row r="16" spans="1:10" x14ac:dyDescent="0.25">
      <c r="A16">
        <v>500</v>
      </c>
      <c r="B16" s="91" t="s">
        <v>839</v>
      </c>
      <c r="C16" t="s">
        <v>503</v>
      </c>
      <c r="D16" t="s">
        <v>849</v>
      </c>
      <c r="F16">
        <v>209145</v>
      </c>
      <c r="G16">
        <v>10464</v>
      </c>
    </row>
    <row r="17" spans="1:7" x14ac:dyDescent="0.25">
      <c r="A17">
        <v>600</v>
      </c>
      <c r="B17" s="91" t="s">
        <v>840</v>
      </c>
      <c r="C17" t="s">
        <v>503</v>
      </c>
      <c r="D17" t="s">
        <v>849</v>
      </c>
      <c r="F17">
        <v>260715</v>
      </c>
      <c r="G17">
        <v>10987.2</v>
      </c>
    </row>
    <row r="18" spans="1:7" x14ac:dyDescent="0.25">
      <c r="A18">
        <v>700</v>
      </c>
      <c r="B18" s="91" t="s">
        <v>841</v>
      </c>
      <c r="C18" t="s">
        <v>503</v>
      </c>
      <c r="D18" t="s">
        <v>849</v>
      </c>
      <c r="F18">
        <v>293949</v>
      </c>
      <c r="G18">
        <v>11510.4</v>
      </c>
    </row>
    <row r="19" spans="1:7" x14ac:dyDescent="0.25">
      <c r="A19">
        <v>800</v>
      </c>
      <c r="B19" s="91" t="s">
        <v>842</v>
      </c>
      <c r="C19" t="s">
        <v>503</v>
      </c>
      <c r="D19" t="s">
        <v>849</v>
      </c>
      <c r="F19">
        <v>335778</v>
      </c>
      <c r="G19">
        <v>12033.6</v>
      </c>
    </row>
    <row r="20" spans="1:7" x14ac:dyDescent="0.25">
      <c r="A20">
        <v>900</v>
      </c>
      <c r="B20" s="91" t="s">
        <v>843</v>
      </c>
      <c r="C20" t="s">
        <v>503</v>
      </c>
      <c r="D20" t="s">
        <v>849</v>
      </c>
      <c r="F20">
        <v>377607</v>
      </c>
      <c r="G20">
        <v>12644</v>
      </c>
    </row>
    <row r="21" spans="1:7" x14ac:dyDescent="0.25">
      <c r="A21">
        <v>1000</v>
      </c>
      <c r="B21" s="91" t="s">
        <v>844</v>
      </c>
      <c r="C21" t="s">
        <v>503</v>
      </c>
      <c r="D21" t="s">
        <v>849</v>
      </c>
      <c r="F21">
        <v>419436</v>
      </c>
      <c r="G21">
        <v>13167.2</v>
      </c>
    </row>
    <row r="22" spans="1:7" x14ac:dyDescent="0.25">
      <c r="A22">
        <v>1200</v>
      </c>
      <c r="B22" s="91" t="s">
        <v>845</v>
      </c>
      <c r="C22" t="s">
        <v>503</v>
      </c>
      <c r="D22" t="s">
        <v>849</v>
      </c>
      <c r="F22">
        <v>453816</v>
      </c>
      <c r="G22">
        <v>13952</v>
      </c>
    </row>
    <row r="23" spans="1:7" x14ac:dyDescent="0.25">
      <c r="A23">
        <v>1500</v>
      </c>
      <c r="B23" s="91" t="s">
        <v>846</v>
      </c>
      <c r="C23" t="s">
        <v>503</v>
      </c>
      <c r="D23" t="s">
        <v>849</v>
      </c>
      <c r="F23">
        <v>557529</v>
      </c>
      <c r="G23">
        <v>15085.6</v>
      </c>
    </row>
    <row r="24" spans="1:7" x14ac:dyDescent="0.25">
      <c r="A24">
        <v>1700</v>
      </c>
      <c r="B24" s="91" t="s">
        <v>847</v>
      </c>
      <c r="C24" t="s">
        <v>503</v>
      </c>
      <c r="D24" t="s">
        <v>849</v>
      </c>
      <c r="F24">
        <v>632019</v>
      </c>
      <c r="G24">
        <v>15870.4</v>
      </c>
    </row>
    <row r="25" spans="1:7" x14ac:dyDescent="0.25">
      <c r="A25">
        <v>2000</v>
      </c>
      <c r="B25" s="91" t="s">
        <v>848</v>
      </c>
      <c r="C25" t="s">
        <v>503</v>
      </c>
      <c r="D25" t="s">
        <v>849</v>
      </c>
      <c r="F25">
        <v>744327</v>
      </c>
      <c r="G25">
        <v>17352.8</v>
      </c>
    </row>
    <row r="26" spans="1:7" x14ac:dyDescent="0.25">
      <c r="A26">
        <v>15</v>
      </c>
      <c r="B26" s="91" t="s">
        <v>850</v>
      </c>
      <c r="C26" t="s">
        <v>503</v>
      </c>
      <c r="D26" t="s">
        <v>861</v>
      </c>
      <c r="F26">
        <v>17533.8</v>
      </c>
      <c r="G26">
        <v>2245.4</v>
      </c>
    </row>
    <row r="27" spans="1:7" x14ac:dyDescent="0.25">
      <c r="A27">
        <v>25</v>
      </c>
      <c r="B27" s="91" t="s">
        <v>851</v>
      </c>
      <c r="C27" t="s">
        <v>503</v>
      </c>
      <c r="D27" t="s">
        <v>861</v>
      </c>
      <c r="F27">
        <v>18565.2</v>
      </c>
      <c r="G27">
        <v>2746.8</v>
      </c>
    </row>
    <row r="28" spans="1:7" x14ac:dyDescent="0.25">
      <c r="A28">
        <v>30</v>
      </c>
      <c r="B28" s="91" t="s">
        <v>852</v>
      </c>
      <c r="C28" t="s">
        <v>503</v>
      </c>
      <c r="D28" t="s">
        <v>861</v>
      </c>
      <c r="F28">
        <v>20971.8</v>
      </c>
      <c r="G28">
        <v>3161</v>
      </c>
    </row>
    <row r="29" spans="1:7" x14ac:dyDescent="0.25">
      <c r="A29">
        <v>40</v>
      </c>
      <c r="B29" s="91" t="s">
        <v>853</v>
      </c>
      <c r="C29" t="s">
        <v>503</v>
      </c>
      <c r="D29" t="s">
        <v>861</v>
      </c>
      <c r="F29">
        <v>24066</v>
      </c>
      <c r="G29">
        <v>3815</v>
      </c>
    </row>
    <row r="30" spans="1:7" x14ac:dyDescent="0.25">
      <c r="A30">
        <v>50</v>
      </c>
      <c r="B30" s="91" t="s">
        <v>854</v>
      </c>
      <c r="C30" t="s">
        <v>503</v>
      </c>
      <c r="D30" t="s">
        <v>861</v>
      </c>
      <c r="F30">
        <v>34036.199999999997</v>
      </c>
      <c r="G30">
        <v>4011.2</v>
      </c>
    </row>
    <row r="31" spans="1:7" x14ac:dyDescent="0.25">
      <c r="A31">
        <v>60</v>
      </c>
      <c r="B31" s="91" t="s">
        <v>855</v>
      </c>
      <c r="C31" t="s">
        <v>503</v>
      </c>
      <c r="D31" t="s">
        <v>861</v>
      </c>
      <c r="F31">
        <v>35182.199999999997</v>
      </c>
      <c r="G31">
        <v>4447.2</v>
      </c>
    </row>
    <row r="32" spans="1:7" x14ac:dyDescent="0.25">
      <c r="A32">
        <v>75</v>
      </c>
      <c r="B32" s="91" t="s">
        <v>856</v>
      </c>
      <c r="C32" t="s">
        <v>503</v>
      </c>
      <c r="D32" t="s">
        <v>861</v>
      </c>
      <c r="F32">
        <v>51913.8</v>
      </c>
      <c r="G32">
        <v>4905</v>
      </c>
    </row>
    <row r="33" spans="1:7" x14ac:dyDescent="0.25">
      <c r="A33">
        <v>100</v>
      </c>
      <c r="B33" s="91" t="s">
        <v>857</v>
      </c>
      <c r="C33" t="s">
        <v>503</v>
      </c>
      <c r="D33" t="s">
        <v>861</v>
      </c>
      <c r="F33">
        <v>59019</v>
      </c>
      <c r="G33">
        <v>6343.8</v>
      </c>
    </row>
    <row r="34" spans="1:7" x14ac:dyDescent="0.25">
      <c r="A34">
        <v>115</v>
      </c>
      <c r="B34" s="91" t="s">
        <v>858</v>
      </c>
      <c r="C34" t="s">
        <v>503</v>
      </c>
      <c r="D34" t="s">
        <v>861</v>
      </c>
      <c r="F34">
        <v>59592</v>
      </c>
      <c r="G34">
        <v>6714.4</v>
      </c>
    </row>
    <row r="35" spans="1:7" x14ac:dyDescent="0.25">
      <c r="A35">
        <v>125</v>
      </c>
      <c r="B35" s="91" t="s">
        <v>859</v>
      </c>
      <c r="C35" t="s">
        <v>503</v>
      </c>
      <c r="D35" t="s">
        <v>861</v>
      </c>
      <c r="F35">
        <v>62457</v>
      </c>
      <c r="G35">
        <v>6932.4</v>
      </c>
    </row>
    <row r="36" spans="1:7" x14ac:dyDescent="0.25">
      <c r="A36">
        <v>155</v>
      </c>
      <c r="B36" s="91" t="s">
        <v>860</v>
      </c>
      <c r="C36" t="s">
        <v>503</v>
      </c>
      <c r="D36" t="s">
        <v>861</v>
      </c>
      <c r="F36">
        <v>73340</v>
      </c>
      <c r="G36">
        <v>7433.8</v>
      </c>
    </row>
    <row r="37" spans="1:7" x14ac:dyDescent="0.25">
      <c r="A37">
        <v>15</v>
      </c>
      <c r="B37" s="91" t="s">
        <v>862</v>
      </c>
      <c r="C37" t="s">
        <v>503</v>
      </c>
      <c r="D37" t="s">
        <v>872</v>
      </c>
      <c r="F37">
        <v>17763</v>
      </c>
      <c r="G37">
        <v>3815</v>
      </c>
    </row>
    <row r="38" spans="1:7" x14ac:dyDescent="0.25">
      <c r="A38">
        <v>25</v>
      </c>
      <c r="B38" s="91" t="s">
        <v>863</v>
      </c>
      <c r="C38" t="s">
        <v>503</v>
      </c>
      <c r="D38" t="s">
        <v>872</v>
      </c>
      <c r="F38">
        <v>19940.400000000001</v>
      </c>
      <c r="G38">
        <v>4447.2</v>
      </c>
    </row>
    <row r="39" spans="1:7" x14ac:dyDescent="0.25">
      <c r="A39">
        <v>40</v>
      </c>
      <c r="B39" s="91" t="s">
        <v>864</v>
      </c>
      <c r="C39" t="s">
        <v>503</v>
      </c>
      <c r="D39" t="s">
        <v>872</v>
      </c>
      <c r="F39">
        <v>22347</v>
      </c>
      <c r="G39">
        <v>5079.3999999999996</v>
      </c>
    </row>
    <row r="40" spans="1:7" x14ac:dyDescent="0.25">
      <c r="A40">
        <v>50</v>
      </c>
      <c r="B40" s="91" t="s">
        <v>865</v>
      </c>
      <c r="C40" t="s">
        <v>503</v>
      </c>
      <c r="D40" t="s">
        <v>872</v>
      </c>
      <c r="F40">
        <v>33921.599999999999</v>
      </c>
      <c r="G40">
        <v>5428.2</v>
      </c>
    </row>
    <row r="41" spans="1:7" x14ac:dyDescent="0.25">
      <c r="A41">
        <v>60</v>
      </c>
      <c r="B41" s="91" t="s">
        <v>866</v>
      </c>
      <c r="C41" t="s">
        <v>503</v>
      </c>
      <c r="D41" t="s">
        <v>872</v>
      </c>
      <c r="F41">
        <v>36672</v>
      </c>
      <c r="G41">
        <v>5798.8</v>
      </c>
    </row>
    <row r="42" spans="1:7" x14ac:dyDescent="0.25">
      <c r="A42">
        <v>75</v>
      </c>
      <c r="B42" s="91" t="s">
        <v>867</v>
      </c>
      <c r="C42" t="s">
        <v>503</v>
      </c>
      <c r="D42" t="s">
        <v>872</v>
      </c>
      <c r="F42">
        <v>43433.4</v>
      </c>
      <c r="G42">
        <v>6125.8</v>
      </c>
    </row>
    <row r="43" spans="1:7" x14ac:dyDescent="0.25">
      <c r="A43">
        <v>105</v>
      </c>
      <c r="B43" s="91" t="s">
        <v>868</v>
      </c>
      <c r="C43" t="s">
        <v>503</v>
      </c>
      <c r="D43" t="s">
        <v>872</v>
      </c>
      <c r="F43">
        <v>50424</v>
      </c>
      <c r="G43">
        <v>7194</v>
      </c>
    </row>
    <row r="44" spans="1:7" x14ac:dyDescent="0.25">
      <c r="A44">
        <v>115</v>
      </c>
      <c r="B44" s="91" t="s">
        <v>869</v>
      </c>
      <c r="C44" t="s">
        <v>503</v>
      </c>
      <c r="D44" t="s">
        <v>872</v>
      </c>
      <c r="F44">
        <v>52028.4</v>
      </c>
      <c r="G44">
        <v>7521</v>
      </c>
    </row>
    <row r="45" spans="1:7" x14ac:dyDescent="0.25">
      <c r="A45">
        <v>125</v>
      </c>
      <c r="B45" s="91" t="s">
        <v>870</v>
      </c>
      <c r="C45" t="s">
        <v>503</v>
      </c>
      <c r="D45" t="s">
        <v>872</v>
      </c>
      <c r="F45">
        <v>52486.8</v>
      </c>
      <c r="G45">
        <v>7891.6</v>
      </c>
    </row>
    <row r="46" spans="1:7" x14ac:dyDescent="0.25">
      <c r="A46">
        <v>145</v>
      </c>
      <c r="B46" s="91" t="s">
        <v>871</v>
      </c>
      <c r="C46" t="s">
        <v>503</v>
      </c>
      <c r="D46" t="s">
        <v>872</v>
      </c>
      <c r="F46">
        <v>58446</v>
      </c>
      <c r="G46">
        <v>8240.4</v>
      </c>
    </row>
    <row r="47" spans="1:7" x14ac:dyDescent="0.25">
      <c r="A47">
        <v>15</v>
      </c>
      <c r="B47" s="91" t="s">
        <v>873</v>
      </c>
      <c r="C47" t="s">
        <v>503</v>
      </c>
      <c r="D47" t="s">
        <v>878</v>
      </c>
      <c r="F47">
        <v>20971.8</v>
      </c>
      <c r="G47">
        <v>3313.6</v>
      </c>
    </row>
    <row r="48" spans="1:7" x14ac:dyDescent="0.25">
      <c r="A48">
        <v>25</v>
      </c>
      <c r="B48" s="91" t="s">
        <v>874</v>
      </c>
      <c r="C48" t="s">
        <v>503</v>
      </c>
      <c r="D48" t="s">
        <v>878</v>
      </c>
      <c r="F48">
        <v>29223</v>
      </c>
      <c r="G48">
        <v>3313.6</v>
      </c>
    </row>
    <row r="49" spans="1:7" x14ac:dyDescent="0.25">
      <c r="A49">
        <v>30</v>
      </c>
      <c r="B49" s="91" t="s">
        <v>875</v>
      </c>
      <c r="C49" t="s">
        <v>503</v>
      </c>
      <c r="D49" t="s">
        <v>878</v>
      </c>
      <c r="F49">
        <v>31400.400000000001</v>
      </c>
      <c r="G49">
        <v>3597</v>
      </c>
    </row>
    <row r="50" spans="1:7" x14ac:dyDescent="0.25">
      <c r="A50">
        <v>40</v>
      </c>
      <c r="B50" s="91" t="s">
        <v>876</v>
      </c>
      <c r="C50" t="s">
        <v>503</v>
      </c>
      <c r="D50" t="s">
        <v>878</v>
      </c>
      <c r="F50">
        <v>38047.199999999997</v>
      </c>
      <c r="G50">
        <v>3815</v>
      </c>
    </row>
    <row r="51" spans="1:7" x14ac:dyDescent="0.25">
      <c r="A51">
        <v>50</v>
      </c>
      <c r="B51" s="91" t="s">
        <v>877</v>
      </c>
      <c r="C51" t="s">
        <v>503</v>
      </c>
      <c r="D51" t="s">
        <v>878</v>
      </c>
      <c r="F51">
        <v>44235.6</v>
      </c>
      <c r="G51">
        <v>3989.4</v>
      </c>
    </row>
    <row r="52" spans="1:7" x14ac:dyDescent="0.25">
      <c r="A52">
        <v>2</v>
      </c>
      <c r="B52" s="91" t="s">
        <v>879</v>
      </c>
      <c r="C52" t="s">
        <v>503</v>
      </c>
      <c r="D52" t="s">
        <v>885</v>
      </c>
      <c r="F52">
        <v>4011</v>
      </c>
      <c r="G52">
        <v>981</v>
      </c>
    </row>
    <row r="53" spans="1:7" x14ac:dyDescent="0.25">
      <c r="A53">
        <v>5</v>
      </c>
      <c r="B53" s="91" t="s">
        <v>880</v>
      </c>
      <c r="C53" t="s">
        <v>503</v>
      </c>
      <c r="D53" t="s">
        <v>885</v>
      </c>
      <c r="F53">
        <v>4784.55</v>
      </c>
      <c r="G53">
        <v>981</v>
      </c>
    </row>
    <row r="54" spans="1:7" x14ac:dyDescent="0.25">
      <c r="A54">
        <v>10</v>
      </c>
      <c r="B54" s="91" t="s">
        <v>881</v>
      </c>
      <c r="C54" t="s">
        <v>503</v>
      </c>
      <c r="D54" t="s">
        <v>885</v>
      </c>
      <c r="F54">
        <v>7592.25</v>
      </c>
      <c r="G54">
        <v>2267.1999999999998</v>
      </c>
    </row>
    <row r="55" spans="1:7" x14ac:dyDescent="0.25">
      <c r="A55">
        <v>15</v>
      </c>
      <c r="B55" s="91" t="s">
        <v>882</v>
      </c>
      <c r="C55" t="s">
        <v>503</v>
      </c>
      <c r="D55" t="s">
        <v>885</v>
      </c>
      <c r="F55">
        <v>11918.4</v>
      </c>
      <c r="G55">
        <v>2463.4</v>
      </c>
    </row>
    <row r="56" spans="1:7" x14ac:dyDescent="0.25">
      <c r="A56">
        <v>20</v>
      </c>
      <c r="B56" s="91" t="s">
        <v>883</v>
      </c>
      <c r="C56" t="s">
        <v>503</v>
      </c>
      <c r="D56" t="s">
        <v>885</v>
      </c>
      <c r="F56">
        <v>13522.8</v>
      </c>
      <c r="G56">
        <v>2964.8</v>
      </c>
    </row>
    <row r="57" spans="1:7" x14ac:dyDescent="0.25">
      <c r="A57">
        <v>30</v>
      </c>
      <c r="B57" s="91" t="s">
        <v>884</v>
      </c>
      <c r="C57" t="s">
        <v>503</v>
      </c>
      <c r="D57" t="s">
        <v>885</v>
      </c>
      <c r="F57">
        <v>15127.2</v>
      </c>
      <c r="G57">
        <v>3379</v>
      </c>
    </row>
    <row r="58" spans="1:7" x14ac:dyDescent="0.25">
      <c r="A58">
        <v>130</v>
      </c>
      <c r="B58" s="91" t="s">
        <v>886</v>
      </c>
      <c r="C58" t="s">
        <v>503</v>
      </c>
      <c r="D58" t="s">
        <v>891</v>
      </c>
      <c r="F58">
        <v>107151</v>
      </c>
      <c r="G58">
        <v>8066</v>
      </c>
    </row>
    <row r="59" spans="1:7" x14ac:dyDescent="0.25">
      <c r="A59">
        <v>160</v>
      </c>
      <c r="B59" s="91" t="s">
        <v>887</v>
      </c>
      <c r="C59" t="s">
        <v>503</v>
      </c>
      <c r="D59" t="s">
        <v>891</v>
      </c>
      <c r="F59">
        <v>131790</v>
      </c>
      <c r="G59">
        <v>8676.4</v>
      </c>
    </row>
    <row r="60" spans="1:7" x14ac:dyDescent="0.25">
      <c r="A60">
        <v>210</v>
      </c>
      <c r="B60" s="91" t="s">
        <v>888</v>
      </c>
      <c r="C60" t="s">
        <v>503</v>
      </c>
      <c r="D60" t="s">
        <v>891</v>
      </c>
      <c r="F60">
        <v>163305</v>
      </c>
      <c r="G60">
        <v>9068.7999999999993</v>
      </c>
    </row>
    <row r="61" spans="1:7" x14ac:dyDescent="0.25">
      <c r="A61">
        <v>270</v>
      </c>
      <c r="B61" s="91" t="s">
        <v>889</v>
      </c>
      <c r="C61" t="s">
        <v>503</v>
      </c>
      <c r="D61" t="s">
        <v>891</v>
      </c>
      <c r="F61">
        <v>186798</v>
      </c>
      <c r="G61">
        <v>9417.6</v>
      </c>
    </row>
    <row r="62" spans="1:7" x14ac:dyDescent="0.25">
      <c r="A62">
        <v>320</v>
      </c>
      <c r="B62" s="91" t="s">
        <v>890</v>
      </c>
      <c r="C62" t="s">
        <v>503</v>
      </c>
      <c r="D62" t="s">
        <v>891</v>
      </c>
      <c r="F62">
        <v>234357</v>
      </c>
      <c r="G62">
        <v>9766.4</v>
      </c>
    </row>
    <row r="63" spans="1:7" x14ac:dyDescent="0.25">
      <c r="A63">
        <v>80</v>
      </c>
      <c r="B63" s="91" t="s">
        <v>892</v>
      </c>
      <c r="C63" t="s">
        <v>503</v>
      </c>
      <c r="D63" t="s">
        <v>899</v>
      </c>
      <c r="F63">
        <v>53403.6</v>
      </c>
      <c r="G63">
        <v>7891.6</v>
      </c>
    </row>
    <row r="64" spans="1:7" x14ac:dyDescent="0.25">
      <c r="A64">
        <v>100</v>
      </c>
      <c r="B64" s="91" t="s">
        <v>893</v>
      </c>
      <c r="C64" t="s">
        <v>503</v>
      </c>
      <c r="D64" t="s">
        <v>899</v>
      </c>
      <c r="F64">
        <v>65895</v>
      </c>
      <c r="G64">
        <v>8109.6</v>
      </c>
    </row>
    <row r="65" spans="1:7" x14ac:dyDescent="0.25">
      <c r="A65">
        <v>150</v>
      </c>
      <c r="B65" s="91" t="s">
        <v>894</v>
      </c>
      <c r="C65" t="s">
        <v>503</v>
      </c>
      <c r="D65" t="s">
        <v>899</v>
      </c>
      <c r="F65">
        <v>85950</v>
      </c>
      <c r="G65">
        <v>8480.2000000000007</v>
      </c>
    </row>
    <row r="66" spans="1:7" x14ac:dyDescent="0.25">
      <c r="A66">
        <v>200</v>
      </c>
      <c r="B66" s="91" t="s">
        <v>895</v>
      </c>
      <c r="C66" t="s">
        <v>503</v>
      </c>
      <c r="D66" t="s">
        <v>899</v>
      </c>
      <c r="F66">
        <v>93972</v>
      </c>
      <c r="G66">
        <v>8894.4</v>
      </c>
    </row>
    <row r="67" spans="1:7" x14ac:dyDescent="0.25">
      <c r="A67">
        <v>250</v>
      </c>
      <c r="B67" s="91" t="s">
        <v>896</v>
      </c>
      <c r="C67" t="s">
        <v>503</v>
      </c>
      <c r="D67" t="s">
        <v>899</v>
      </c>
      <c r="F67">
        <v>116892</v>
      </c>
      <c r="G67">
        <v>9156</v>
      </c>
    </row>
    <row r="68" spans="1:7" x14ac:dyDescent="0.25">
      <c r="A68">
        <v>300</v>
      </c>
      <c r="B68" s="91" t="s">
        <v>897</v>
      </c>
      <c r="C68" t="s">
        <v>503</v>
      </c>
      <c r="D68" t="s">
        <v>899</v>
      </c>
      <c r="F68">
        <v>142677</v>
      </c>
      <c r="G68">
        <v>9417.6</v>
      </c>
    </row>
    <row r="69" spans="1:7" x14ac:dyDescent="0.25">
      <c r="A69">
        <v>350</v>
      </c>
      <c r="B69" s="91" t="s">
        <v>898</v>
      </c>
      <c r="C69" t="s">
        <v>503</v>
      </c>
      <c r="D69" t="s">
        <v>899</v>
      </c>
      <c r="F69">
        <v>159867</v>
      </c>
      <c r="G69">
        <v>9766.4</v>
      </c>
    </row>
    <row r="70" spans="1:7" x14ac:dyDescent="0.25">
      <c r="A70">
        <v>1</v>
      </c>
      <c r="B70" s="91" t="s">
        <v>900</v>
      </c>
      <c r="C70" t="s">
        <v>503</v>
      </c>
      <c r="D70" t="s">
        <v>907</v>
      </c>
      <c r="F70">
        <v>8566.35</v>
      </c>
      <c r="G70">
        <v>283.39999999999998</v>
      </c>
    </row>
    <row r="71" spans="1:7" x14ac:dyDescent="0.25">
      <c r="A71">
        <v>5</v>
      </c>
      <c r="B71" s="91" t="s">
        <v>901</v>
      </c>
      <c r="C71" t="s">
        <v>503</v>
      </c>
      <c r="D71" t="s">
        <v>907</v>
      </c>
      <c r="F71">
        <v>14210.4</v>
      </c>
      <c r="G71">
        <v>296.48</v>
      </c>
    </row>
    <row r="72" spans="1:7" x14ac:dyDescent="0.25">
      <c r="A72">
        <v>10</v>
      </c>
      <c r="B72" s="91" t="s">
        <v>902</v>
      </c>
      <c r="C72" t="s">
        <v>503</v>
      </c>
      <c r="D72" t="s">
        <v>907</v>
      </c>
      <c r="F72">
        <v>17648.400000000001</v>
      </c>
      <c r="G72">
        <v>331.36</v>
      </c>
    </row>
    <row r="73" spans="1:7" x14ac:dyDescent="0.25">
      <c r="A73">
        <v>20</v>
      </c>
      <c r="B73" s="91" t="s">
        <v>903</v>
      </c>
      <c r="C73" t="s">
        <v>503</v>
      </c>
      <c r="D73" t="s">
        <v>907</v>
      </c>
      <c r="F73">
        <v>20169.599999999999</v>
      </c>
      <c r="G73">
        <v>374.96</v>
      </c>
    </row>
    <row r="74" spans="1:7" x14ac:dyDescent="0.25">
      <c r="A74">
        <v>30</v>
      </c>
      <c r="B74" s="91" t="s">
        <v>904</v>
      </c>
      <c r="C74" t="s">
        <v>503</v>
      </c>
      <c r="D74" t="s">
        <v>907</v>
      </c>
      <c r="F74">
        <v>25670.400000000001</v>
      </c>
      <c r="G74">
        <v>562.44000000000005</v>
      </c>
    </row>
    <row r="75" spans="1:7" x14ac:dyDescent="0.25">
      <c r="A75">
        <v>50</v>
      </c>
      <c r="B75" s="91" t="s">
        <v>905</v>
      </c>
      <c r="C75" t="s">
        <v>503</v>
      </c>
      <c r="D75" t="s">
        <v>907</v>
      </c>
      <c r="F75">
        <v>41256</v>
      </c>
      <c r="G75">
        <v>627.84</v>
      </c>
    </row>
    <row r="76" spans="1:7" x14ac:dyDescent="0.25">
      <c r="A76">
        <v>100</v>
      </c>
      <c r="B76" s="91" t="s">
        <v>906</v>
      </c>
      <c r="C76" t="s">
        <v>503</v>
      </c>
      <c r="D76" t="s">
        <v>907</v>
      </c>
      <c r="F76">
        <v>73344</v>
      </c>
      <c r="G76">
        <v>915.6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J2"/>
    </sheetView>
  </sheetViews>
  <sheetFormatPr defaultRowHeight="15" x14ac:dyDescent="0.25"/>
  <cols>
    <col min="1" max="1" width="13" customWidth="1"/>
    <col min="2" max="2" width="16.28515625" style="91" customWidth="1"/>
  </cols>
  <sheetData>
    <row r="1" spans="1:10" ht="21" x14ac:dyDescent="0.35">
      <c r="A1" s="49" t="s">
        <v>908</v>
      </c>
      <c r="H1" s="35"/>
      <c r="J1" s="91"/>
    </row>
    <row r="2" spans="1:10" x14ac:dyDescent="0.25">
      <c r="A2" s="53" t="s">
        <v>823</v>
      </c>
      <c r="B2" s="92" t="s">
        <v>572</v>
      </c>
      <c r="C2" s="53" t="s">
        <v>63</v>
      </c>
      <c r="D2" s="53" t="s">
        <v>0</v>
      </c>
      <c r="E2" s="53" t="s">
        <v>821</v>
      </c>
      <c r="F2" s="53" t="s">
        <v>2</v>
      </c>
      <c r="G2" s="53" t="s">
        <v>3</v>
      </c>
      <c r="H2" s="53" t="s">
        <v>739</v>
      </c>
      <c r="I2" s="53" t="s">
        <v>740</v>
      </c>
      <c r="J2" s="54" t="s">
        <v>741</v>
      </c>
    </row>
    <row r="3" spans="1:10" x14ac:dyDescent="0.25">
      <c r="A3">
        <v>50</v>
      </c>
      <c r="B3" s="91" t="s">
        <v>909</v>
      </c>
      <c r="D3" t="s">
        <v>925</v>
      </c>
      <c r="F3">
        <v>13752</v>
      </c>
      <c r="G3">
        <v>357.52</v>
      </c>
    </row>
    <row r="4" spans="1:10" x14ac:dyDescent="0.25">
      <c r="A4">
        <v>75</v>
      </c>
      <c r="B4" s="91" t="s">
        <v>910</v>
      </c>
      <c r="D4" t="s">
        <v>925</v>
      </c>
      <c r="F4">
        <v>17763</v>
      </c>
      <c r="G4">
        <v>536.28</v>
      </c>
    </row>
    <row r="5" spans="1:10" x14ac:dyDescent="0.25">
      <c r="A5">
        <v>100</v>
      </c>
      <c r="B5" s="91" t="s">
        <v>911</v>
      </c>
      <c r="D5" t="s">
        <v>925</v>
      </c>
      <c r="F5">
        <v>20971.8</v>
      </c>
      <c r="G5">
        <v>667.08</v>
      </c>
    </row>
    <row r="6" spans="1:10" x14ac:dyDescent="0.25">
      <c r="A6">
        <v>125</v>
      </c>
      <c r="B6" s="91" t="s">
        <v>912</v>
      </c>
      <c r="D6" t="s">
        <v>925</v>
      </c>
      <c r="F6">
        <v>24524.400000000001</v>
      </c>
      <c r="G6">
        <v>863.28</v>
      </c>
    </row>
    <row r="7" spans="1:10" x14ac:dyDescent="0.25">
      <c r="A7">
        <v>200</v>
      </c>
      <c r="B7" s="91" t="s">
        <v>913</v>
      </c>
      <c r="D7" t="s">
        <v>925</v>
      </c>
      <c r="F7">
        <v>31973.3</v>
      </c>
      <c r="G7">
        <v>1373.4</v>
      </c>
    </row>
    <row r="8" spans="1:10" x14ac:dyDescent="0.25">
      <c r="A8">
        <v>250</v>
      </c>
      <c r="B8" s="91" t="s">
        <v>914</v>
      </c>
      <c r="D8" t="s">
        <v>925</v>
      </c>
      <c r="F8">
        <v>38161.800000000003</v>
      </c>
      <c r="G8">
        <v>1744</v>
      </c>
    </row>
    <row r="9" spans="1:10" x14ac:dyDescent="0.25">
      <c r="A9">
        <v>300</v>
      </c>
      <c r="B9" s="91" t="s">
        <v>915</v>
      </c>
      <c r="D9" t="s">
        <v>925</v>
      </c>
      <c r="F9">
        <v>43891.8</v>
      </c>
      <c r="G9">
        <v>2092.8000000000002</v>
      </c>
    </row>
    <row r="10" spans="1:10" x14ac:dyDescent="0.25">
      <c r="A10">
        <v>350</v>
      </c>
      <c r="B10" s="91" t="s">
        <v>916</v>
      </c>
      <c r="D10" t="s">
        <v>925</v>
      </c>
      <c r="F10">
        <v>49621.8</v>
      </c>
      <c r="G10">
        <v>2398</v>
      </c>
    </row>
    <row r="11" spans="1:10" x14ac:dyDescent="0.25">
      <c r="A11">
        <v>400</v>
      </c>
      <c r="B11" s="91" t="s">
        <v>917</v>
      </c>
      <c r="D11" t="s">
        <v>925</v>
      </c>
      <c r="F11">
        <v>51684.6</v>
      </c>
      <c r="G11">
        <v>2746.8</v>
      </c>
    </row>
    <row r="12" spans="1:10" x14ac:dyDescent="0.25">
      <c r="A12">
        <v>450</v>
      </c>
      <c r="B12" s="91" t="s">
        <v>918</v>
      </c>
      <c r="D12" t="s">
        <v>925</v>
      </c>
      <c r="F12">
        <v>62457</v>
      </c>
      <c r="G12">
        <v>3117.4</v>
      </c>
    </row>
    <row r="13" spans="1:10" x14ac:dyDescent="0.25">
      <c r="A13">
        <v>500</v>
      </c>
      <c r="B13" s="91" t="s">
        <v>919</v>
      </c>
      <c r="D13" t="s">
        <v>925</v>
      </c>
      <c r="F13">
        <v>66468</v>
      </c>
      <c r="G13">
        <v>3531.6</v>
      </c>
    </row>
    <row r="14" spans="1:10" x14ac:dyDescent="0.25">
      <c r="A14">
        <v>600</v>
      </c>
      <c r="B14" s="91" t="s">
        <v>920</v>
      </c>
      <c r="D14" t="s">
        <v>925</v>
      </c>
      <c r="F14">
        <v>75063</v>
      </c>
      <c r="G14">
        <v>4142</v>
      </c>
    </row>
    <row r="15" spans="1:10" x14ac:dyDescent="0.25">
      <c r="A15">
        <v>700</v>
      </c>
      <c r="B15" s="91" t="s">
        <v>921</v>
      </c>
      <c r="D15" t="s">
        <v>925</v>
      </c>
      <c r="F15">
        <v>97410</v>
      </c>
      <c r="G15">
        <v>4839.6000000000004</v>
      </c>
    </row>
    <row r="16" spans="1:10" x14ac:dyDescent="0.25">
      <c r="A16">
        <v>800</v>
      </c>
      <c r="B16" s="91" t="s">
        <v>922</v>
      </c>
      <c r="D16" t="s">
        <v>925</v>
      </c>
      <c r="F16">
        <v>113454</v>
      </c>
      <c r="G16">
        <v>5384.6</v>
      </c>
    </row>
    <row r="17" spans="1:7" x14ac:dyDescent="0.25">
      <c r="A17">
        <v>900</v>
      </c>
      <c r="B17" s="91" t="s">
        <v>923</v>
      </c>
      <c r="D17" t="s">
        <v>925</v>
      </c>
      <c r="F17">
        <v>127779</v>
      </c>
      <c r="G17">
        <v>5689.8</v>
      </c>
    </row>
    <row r="18" spans="1:7" x14ac:dyDescent="0.25">
      <c r="A18">
        <v>1000</v>
      </c>
      <c r="B18" s="91" t="s">
        <v>924</v>
      </c>
      <c r="D18" t="s">
        <v>925</v>
      </c>
      <c r="F18">
        <v>139239</v>
      </c>
      <c r="G18">
        <v>6387.4</v>
      </c>
    </row>
    <row r="19" spans="1:7" x14ac:dyDescent="0.25">
      <c r="A19">
        <v>50</v>
      </c>
      <c r="B19" s="91" t="s">
        <v>926</v>
      </c>
      <c r="D19" t="s">
        <v>931</v>
      </c>
      <c r="F19">
        <v>37245</v>
      </c>
      <c r="G19">
        <v>405.48</v>
      </c>
    </row>
    <row r="20" spans="1:7" x14ac:dyDescent="0.25">
      <c r="A20">
        <v>100</v>
      </c>
      <c r="B20" s="91" t="s">
        <v>927</v>
      </c>
      <c r="D20" t="s">
        <v>931</v>
      </c>
      <c r="F20">
        <v>74490</v>
      </c>
      <c r="G20">
        <v>719.4</v>
      </c>
    </row>
    <row r="21" spans="1:7" x14ac:dyDescent="0.25">
      <c r="A21">
        <v>150</v>
      </c>
      <c r="B21" s="91" t="s">
        <v>928</v>
      </c>
      <c r="D21" t="s">
        <v>931</v>
      </c>
      <c r="F21">
        <v>111735</v>
      </c>
      <c r="G21">
        <v>1155.4000000000001</v>
      </c>
    </row>
    <row r="22" spans="1:7" x14ac:dyDescent="0.25">
      <c r="A22">
        <v>200</v>
      </c>
      <c r="B22" s="91" t="s">
        <v>929</v>
      </c>
      <c r="D22" t="s">
        <v>931</v>
      </c>
      <c r="F22">
        <v>148980</v>
      </c>
      <c r="G22">
        <v>1438.8</v>
      </c>
    </row>
    <row r="23" spans="1:7" x14ac:dyDescent="0.25">
      <c r="A23">
        <v>250</v>
      </c>
      <c r="B23" s="91" t="s">
        <v>930</v>
      </c>
      <c r="D23" t="s">
        <v>931</v>
      </c>
      <c r="F23">
        <v>186225</v>
      </c>
      <c r="G23">
        <v>1787.6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V135"/>
  <sheetViews>
    <sheetView topLeftCell="K68" workbookViewId="0">
      <selection activeCell="T8" sqref="T8"/>
    </sheetView>
  </sheetViews>
  <sheetFormatPr defaultRowHeight="15" x14ac:dyDescent="0.25"/>
  <cols>
    <col min="1" max="2" width="15.7109375" customWidth="1"/>
    <col min="3" max="3" width="6.7109375" customWidth="1"/>
    <col min="4" max="4" width="36.7109375" customWidth="1"/>
    <col min="5" max="5" width="6.7109375" customWidth="1"/>
    <col min="6" max="8" width="8.7109375" customWidth="1"/>
    <col min="9" max="10" width="15.7109375" customWidth="1"/>
    <col min="11" max="11" width="6.7109375" customWidth="1"/>
    <col min="12" max="12" width="36.7109375" customWidth="1"/>
    <col min="13" max="13" width="6.7109375" customWidth="1"/>
    <col min="14" max="16" width="8.7109375" customWidth="1"/>
    <col min="17" max="18" width="15.7109375" customWidth="1"/>
    <col min="19" max="19" width="6.7109375" customWidth="1"/>
    <col min="20" max="20" width="36.7109375" customWidth="1"/>
    <col min="21" max="21" width="6.7109375" customWidth="1"/>
    <col min="22" max="24" width="8.7109375" customWidth="1"/>
    <col min="25" max="26" width="15.7109375" customWidth="1"/>
    <col min="27" max="27" width="6.7109375" customWidth="1"/>
    <col min="28" max="28" width="36.7109375" customWidth="1"/>
    <col min="29" max="29" width="6.7109375" customWidth="1"/>
    <col min="30" max="32" width="8.7109375" customWidth="1"/>
    <col min="33" max="34" width="15.7109375" customWidth="1"/>
    <col min="35" max="35" width="6.7109375" customWidth="1"/>
    <col min="36" max="36" width="36.7109375" customWidth="1"/>
    <col min="37" max="37" width="6.7109375" customWidth="1"/>
    <col min="38" max="40" width="8.7109375" customWidth="1"/>
    <col min="41" max="42" width="15.7109375" style="113" customWidth="1"/>
    <col min="43" max="43" width="6.7109375" style="113" customWidth="1"/>
    <col min="44" max="44" width="36.7109375" style="113" customWidth="1"/>
    <col min="45" max="45" width="6.7109375" style="113" customWidth="1"/>
    <col min="46" max="48" width="8.7109375" style="113" customWidth="1"/>
  </cols>
  <sheetData>
    <row r="1" spans="1:48" s="111" customFormat="1" ht="21" x14ac:dyDescent="0.35">
      <c r="A1" s="49" t="s">
        <v>584</v>
      </c>
      <c r="I1" s="49" t="s">
        <v>584</v>
      </c>
      <c r="Q1" s="49" t="s">
        <v>584</v>
      </c>
      <c r="Y1" s="49" t="s">
        <v>584</v>
      </c>
      <c r="AG1" s="49" t="s">
        <v>584</v>
      </c>
      <c r="AO1" s="116" t="s">
        <v>584</v>
      </c>
      <c r="AP1" s="117"/>
      <c r="AQ1" s="117"/>
      <c r="AR1" s="117"/>
      <c r="AS1" s="117"/>
      <c r="AT1" s="117"/>
      <c r="AU1" s="117"/>
      <c r="AV1" s="117"/>
    </row>
    <row r="2" spans="1:48" ht="18.75" x14ac:dyDescent="0.3">
      <c r="A2" s="110" t="s">
        <v>1158</v>
      </c>
      <c r="I2" s="110" t="s">
        <v>1159</v>
      </c>
      <c r="Q2" s="110" t="s">
        <v>1157</v>
      </c>
      <c r="Y2" s="110" t="s">
        <v>1160</v>
      </c>
      <c r="AG2" s="110" t="s">
        <v>1161</v>
      </c>
      <c r="AO2" s="118" t="s">
        <v>1162</v>
      </c>
    </row>
    <row r="3" spans="1:48" x14ac:dyDescent="0.25">
      <c r="A3" s="53" t="s">
        <v>0</v>
      </c>
      <c r="B3" s="53" t="s">
        <v>572</v>
      </c>
      <c r="C3" s="53" t="s">
        <v>63</v>
      </c>
      <c r="D3" s="53" t="s">
        <v>1</v>
      </c>
      <c r="E3" s="53" t="s">
        <v>15</v>
      </c>
      <c r="F3" s="53" t="s">
        <v>2</v>
      </c>
      <c r="G3" s="53" t="s">
        <v>3</v>
      </c>
      <c r="H3" s="53" t="s">
        <v>4</v>
      </c>
      <c r="I3" s="53" t="s">
        <v>0</v>
      </c>
      <c r="J3" s="53" t="s">
        <v>572</v>
      </c>
      <c r="K3" s="53" t="s">
        <v>63</v>
      </c>
      <c r="L3" s="53" t="s">
        <v>1</v>
      </c>
      <c r="M3" s="53" t="s">
        <v>15</v>
      </c>
      <c r="N3" s="53" t="s">
        <v>2</v>
      </c>
      <c r="O3" s="53" t="s">
        <v>3</v>
      </c>
      <c r="P3" s="53" t="s">
        <v>4</v>
      </c>
      <c r="Q3" s="53" t="s">
        <v>0</v>
      </c>
      <c r="R3" s="53" t="s">
        <v>572</v>
      </c>
      <c r="S3" s="53" t="s">
        <v>63</v>
      </c>
      <c r="T3" s="53" t="s">
        <v>1</v>
      </c>
      <c r="U3" s="53" t="s">
        <v>15</v>
      </c>
      <c r="V3" s="53" t="s">
        <v>2</v>
      </c>
      <c r="W3" s="53" t="s">
        <v>3</v>
      </c>
      <c r="X3" s="53" t="s">
        <v>4</v>
      </c>
      <c r="Y3" s="53" t="s">
        <v>0</v>
      </c>
      <c r="Z3" s="53" t="s">
        <v>572</v>
      </c>
      <c r="AA3" s="53" t="s">
        <v>63</v>
      </c>
      <c r="AB3" s="53" t="s">
        <v>1</v>
      </c>
      <c r="AC3" s="53" t="s">
        <v>15</v>
      </c>
      <c r="AD3" s="53" t="s">
        <v>2</v>
      </c>
      <c r="AE3" s="53" t="s">
        <v>3</v>
      </c>
      <c r="AF3" s="53" t="s">
        <v>4</v>
      </c>
      <c r="AG3" s="53" t="s">
        <v>0</v>
      </c>
      <c r="AH3" s="53" t="s">
        <v>572</v>
      </c>
      <c r="AI3" s="53" t="s">
        <v>63</v>
      </c>
      <c r="AJ3" s="53" t="s">
        <v>1</v>
      </c>
      <c r="AK3" s="53" t="s">
        <v>15</v>
      </c>
      <c r="AL3" s="53" t="s">
        <v>2</v>
      </c>
      <c r="AM3" s="53" t="s">
        <v>3</v>
      </c>
      <c r="AN3" s="53" t="s">
        <v>4</v>
      </c>
      <c r="AO3" s="113" t="s">
        <v>0</v>
      </c>
      <c r="AP3" s="113" t="s">
        <v>572</v>
      </c>
      <c r="AQ3" s="113" t="s">
        <v>63</v>
      </c>
      <c r="AR3" s="113" t="s">
        <v>1</v>
      </c>
      <c r="AS3" s="113" t="s">
        <v>15</v>
      </c>
      <c r="AT3" s="113" t="s">
        <v>2</v>
      </c>
      <c r="AU3" s="113" t="s">
        <v>3</v>
      </c>
      <c r="AV3" s="113" t="s">
        <v>4</v>
      </c>
    </row>
    <row r="4" spans="1:48" ht="15" customHeight="1" x14ac:dyDescent="0.25">
      <c r="A4" s="120" t="s">
        <v>5</v>
      </c>
      <c r="B4" s="20">
        <v>92910300300</v>
      </c>
      <c r="C4" s="20">
        <v>1</v>
      </c>
      <c r="D4" t="s">
        <v>13</v>
      </c>
      <c r="E4" t="s">
        <v>10</v>
      </c>
      <c r="F4">
        <v>0.53</v>
      </c>
      <c r="G4">
        <v>0.44</v>
      </c>
      <c r="H4">
        <v>0.97</v>
      </c>
      <c r="I4" s="120" t="s">
        <v>5</v>
      </c>
      <c r="J4" s="100">
        <v>92910300300</v>
      </c>
      <c r="K4" s="100">
        <v>1</v>
      </c>
      <c r="L4" t="s">
        <v>13</v>
      </c>
      <c r="M4" t="s">
        <v>10</v>
      </c>
      <c r="N4">
        <v>0.53</v>
      </c>
      <c r="O4">
        <v>0.44</v>
      </c>
      <c r="P4">
        <v>0.97</v>
      </c>
      <c r="Q4" s="120" t="s">
        <v>5</v>
      </c>
      <c r="R4" s="100">
        <v>92910300300</v>
      </c>
      <c r="S4" s="100">
        <v>1</v>
      </c>
      <c r="T4" t="s">
        <v>13</v>
      </c>
      <c r="U4" t="s">
        <v>10</v>
      </c>
      <c r="V4">
        <v>0.53</v>
      </c>
      <c r="W4">
        <v>0.44</v>
      </c>
      <c r="X4">
        <v>0.97</v>
      </c>
      <c r="Y4" s="120" t="s">
        <v>5</v>
      </c>
      <c r="Z4" s="100">
        <v>92910300300</v>
      </c>
      <c r="AA4" s="100">
        <v>1</v>
      </c>
      <c r="AB4" t="s">
        <v>13</v>
      </c>
      <c r="AC4" t="s">
        <v>10</v>
      </c>
      <c r="AD4">
        <v>0.53</v>
      </c>
      <c r="AE4">
        <v>0.44</v>
      </c>
      <c r="AF4">
        <v>0.97</v>
      </c>
      <c r="AG4" s="120" t="s">
        <v>5</v>
      </c>
      <c r="AH4" s="100">
        <v>92910300300</v>
      </c>
      <c r="AI4" s="100">
        <v>1</v>
      </c>
      <c r="AJ4" t="s">
        <v>13</v>
      </c>
      <c r="AK4" t="s">
        <v>10</v>
      </c>
      <c r="AL4">
        <v>0.53</v>
      </c>
      <c r="AM4">
        <v>0.44</v>
      </c>
      <c r="AN4">
        <v>0.97</v>
      </c>
      <c r="AO4" s="122" t="s">
        <v>5</v>
      </c>
      <c r="AP4" s="112">
        <v>92910300300</v>
      </c>
      <c r="AQ4" s="112">
        <v>1</v>
      </c>
      <c r="AR4" s="113" t="s">
        <v>13</v>
      </c>
      <c r="AS4" s="113" t="s">
        <v>10</v>
      </c>
      <c r="AT4" s="113">
        <v>0.53</v>
      </c>
      <c r="AU4" s="113">
        <v>0.44</v>
      </c>
      <c r="AV4" s="113">
        <v>0.97</v>
      </c>
    </row>
    <row r="5" spans="1:48" ht="45" customHeight="1" x14ac:dyDescent="0.25">
      <c r="A5" s="121"/>
      <c r="B5" s="21" t="s">
        <v>264</v>
      </c>
      <c r="C5" s="21"/>
      <c r="D5" s="1" t="s">
        <v>262</v>
      </c>
      <c r="E5" t="s">
        <v>6</v>
      </c>
      <c r="F5">
        <v>0.77</v>
      </c>
      <c r="G5">
        <v>0.99</v>
      </c>
      <c r="H5">
        <v>1.75</v>
      </c>
      <c r="I5" s="121"/>
      <c r="J5" s="101" t="s">
        <v>264</v>
      </c>
      <c r="K5" s="101"/>
      <c r="L5" s="102" t="s">
        <v>262</v>
      </c>
      <c r="M5" t="s">
        <v>6</v>
      </c>
      <c r="N5">
        <v>0.77</v>
      </c>
      <c r="O5">
        <v>0.99</v>
      </c>
      <c r="P5">
        <v>1.75</v>
      </c>
      <c r="Q5" s="121"/>
      <c r="R5" s="101" t="s">
        <v>264</v>
      </c>
      <c r="S5" s="101"/>
      <c r="T5" s="102" t="s">
        <v>262</v>
      </c>
      <c r="U5" t="s">
        <v>6</v>
      </c>
      <c r="V5">
        <v>0.77</v>
      </c>
      <c r="W5">
        <v>0.99</v>
      </c>
      <c r="X5">
        <v>1.75</v>
      </c>
      <c r="Y5" s="121"/>
      <c r="Z5" s="101" t="s">
        <v>264</v>
      </c>
      <c r="AA5" s="101"/>
      <c r="AB5" s="102" t="s">
        <v>262</v>
      </c>
      <c r="AC5" t="s">
        <v>6</v>
      </c>
      <c r="AD5">
        <v>0.77</v>
      </c>
      <c r="AE5">
        <v>0.99</v>
      </c>
      <c r="AF5">
        <v>1.75</v>
      </c>
      <c r="AG5" s="121"/>
      <c r="AH5" s="101" t="s">
        <v>264</v>
      </c>
      <c r="AI5" s="101"/>
      <c r="AJ5" s="102" t="s">
        <v>262</v>
      </c>
      <c r="AK5" t="s">
        <v>6</v>
      </c>
      <c r="AL5">
        <v>0.77</v>
      </c>
      <c r="AM5">
        <v>0.99</v>
      </c>
      <c r="AN5">
        <v>1.75</v>
      </c>
      <c r="AO5" s="123"/>
      <c r="AP5" s="114" t="s">
        <v>264</v>
      </c>
      <c r="AQ5" s="114"/>
      <c r="AR5" s="115" t="s">
        <v>262</v>
      </c>
      <c r="AS5" s="113" t="s">
        <v>6</v>
      </c>
      <c r="AT5" s="113">
        <v>0.77</v>
      </c>
      <c r="AU5" s="113">
        <v>0.99</v>
      </c>
      <c r="AV5" s="113">
        <v>1.75</v>
      </c>
    </row>
    <row r="6" spans="1:48" x14ac:dyDescent="0.25">
      <c r="A6" s="121"/>
      <c r="B6" s="21" t="s">
        <v>264</v>
      </c>
      <c r="C6" s="21"/>
      <c r="D6" t="s">
        <v>14</v>
      </c>
      <c r="E6" t="s">
        <v>10</v>
      </c>
      <c r="F6">
        <v>0.03</v>
      </c>
      <c r="G6">
        <v>7.0000000000000007E-2</v>
      </c>
      <c r="H6">
        <v>0.1</v>
      </c>
      <c r="I6" s="121"/>
      <c r="J6" s="101" t="s">
        <v>264</v>
      </c>
      <c r="K6" s="101"/>
      <c r="L6" t="s">
        <v>14</v>
      </c>
      <c r="M6" t="s">
        <v>10</v>
      </c>
      <c r="N6">
        <v>0.03</v>
      </c>
      <c r="O6">
        <v>7.0000000000000007E-2</v>
      </c>
      <c r="P6">
        <v>0.1</v>
      </c>
      <c r="Q6" s="121"/>
      <c r="R6" s="101" t="s">
        <v>264</v>
      </c>
      <c r="S6" s="101"/>
      <c r="T6" t="s">
        <v>14</v>
      </c>
      <c r="U6" t="s">
        <v>10</v>
      </c>
      <c r="V6">
        <v>0.03</v>
      </c>
      <c r="W6">
        <v>7.0000000000000007E-2</v>
      </c>
      <c r="X6">
        <v>0.1</v>
      </c>
      <c r="Y6" s="121"/>
      <c r="Z6" s="101" t="s">
        <v>264</v>
      </c>
      <c r="AA6" s="101"/>
      <c r="AB6" t="s">
        <v>14</v>
      </c>
      <c r="AC6" t="s">
        <v>10</v>
      </c>
      <c r="AD6">
        <v>0.03</v>
      </c>
      <c r="AE6">
        <v>7.0000000000000007E-2</v>
      </c>
      <c r="AF6">
        <v>0.1</v>
      </c>
      <c r="AG6" s="121"/>
      <c r="AH6" s="101" t="s">
        <v>264</v>
      </c>
      <c r="AI6" s="101"/>
      <c r="AJ6" t="s">
        <v>14</v>
      </c>
      <c r="AK6" t="s">
        <v>10</v>
      </c>
      <c r="AL6">
        <v>0.03</v>
      </c>
      <c r="AM6">
        <v>7.0000000000000007E-2</v>
      </c>
      <c r="AN6">
        <v>0.1</v>
      </c>
      <c r="AO6" s="123"/>
      <c r="AP6" s="114" t="s">
        <v>264</v>
      </c>
      <c r="AQ6" s="114"/>
      <c r="AR6" s="113" t="s">
        <v>14</v>
      </c>
      <c r="AS6" s="113" t="s">
        <v>10</v>
      </c>
      <c r="AT6" s="113">
        <v>0.03</v>
      </c>
      <c r="AU6" s="113">
        <v>7.0000000000000007E-2</v>
      </c>
      <c r="AV6" s="113">
        <v>0.1</v>
      </c>
    </row>
    <row r="7" spans="1:48" ht="30" customHeight="1" x14ac:dyDescent="0.25">
      <c r="A7" s="121"/>
      <c r="B7" s="21">
        <v>72116200444</v>
      </c>
      <c r="C7" s="21"/>
      <c r="D7" s="1" t="s">
        <v>1163</v>
      </c>
      <c r="E7" t="s">
        <v>10</v>
      </c>
      <c r="F7">
        <v>0.78</v>
      </c>
      <c r="G7">
        <v>0.25</v>
      </c>
      <c r="H7">
        <f>SUM(F7:G7)</f>
        <v>1.03</v>
      </c>
      <c r="I7" s="121"/>
      <c r="J7" s="101">
        <v>72116200460</v>
      </c>
      <c r="K7" s="101"/>
      <c r="L7" s="102" t="s">
        <v>9</v>
      </c>
      <c r="M7" t="s">
        <v>10</v>
      </c>
      <c r="N7">
        <v>0.89</v>
      </c>
      <c r="O7">
        <v>0.34</v>
      </c>
      <c r="P7">
        <v>1.23</v>
      </c>
      <c r="Q7" s="121"/>
      <c r="R7" s="101">
        <v>72116200460</v>
      </c>
      <c r="S7" s="101"/>
      <c r="T7" s="102" t="s">
        <v>9</v>
      </c>
      <c r="U7" t="s">
        <v>10</v>
      </c>
      <c r="V7">
        <v>0.89</v>
      </c>
      <c r="W7">
        <v>0.34</v>
      </c>
      <c r="X7">
        <v>1.23</v>
      </c>
      <c r="Y7" s="121"/>
      <c r="Z7" s="101">
        <v>72116200460</v>
      </c>
      <c r="AA7" s="101"/>
      <c r="AB7" s="102" t="s">
        <v>9</v>
      </c>
      <c r="AC7" t="s">
        <v>10</v>
      </c>
      <c r="AD7">
        <v>0.89</v>
      </c>
      <c r="AE7">
        <v>0.34</v>
      </c>
      <c r="AF7">
        <v>1.23</v>
      </c>
      <c r="AG7" s="121"/>
      <c r="AH7" s="101">
        <v>72116200460</v>
      </c>
      <c r="AI7" s="101"/>
      <c r="AJ7" s="102" t="s">
        <v>9</v>
      </c>
      <c r="AK7" t="s">
        <v>10</v>
      </c>
      <c r="AL7">
        <v>0.89</v>
      </c>
      <c r="AM7">
        <v>0.34</v>
      </c>
      <c r="AN7">
        <v>1.23</v>
      </c>
      <c r="AO7" s="123"/>
      <c r="AP7" s="114">
        <v>72116200460</v>
      </c>
      <c r="AQ7" s="114"/>
      <c r="AR7" s="115" t="s">
        <v>9</v>
      </c>
      <c r="AS7" s="113" t="s">
        <v>10</v>
      </c>
      <c r="AT7" s="113">
        <v>0.89</v>
      </c>
      <c r="AU7" s="113">
        <v>0.34</v>
      </c>
      <c r="AV7" s="113">
        <v>1.23</v>
      </c>
    </row>
    <row r="8" spans="1:48" x14ac:dyDescent="0.25">
      <c r="A8" s="121"/>
      <c r="B8" s="21" t="s">
        <v>264</v>
      </c>
      <c r="C8" s="21"/>
      <c r="D8" t="s">
        <v>7</v>
      </c>
      <c r="E8" t="s">
        <v>8</v>
      </c>
      <c r="F8">
        <v>0.82</v>
      </c>
      <c r="G8">
        <v>0.79</v>
      </c>
      <c r="H8">
        <v>1.61</v>
      </c>
      <c r="I8" s="121"/>
      <c r="J8" s="101" t="s">
        <v>264</v>
      </c>
      <c r="K8" s="101"/>
      <c r="L8" t="s">
        <v>7</v>
      </c>
      <c r="M8" t="s">
        <v>8</v>
      </c>
      <c r="N8">
        <v>0.82</v>
      </c>
      <c r="O8">
        <v>0.79</v>
      </c>
      <c r="P8">
        <v>1.61</v>
      </c>
      <c r="Q8" s="121"/>
      <c r="R8" s="101">
        <v>72113102680</v>
      </c>
      <c r="S8" s="101"/>
      <c r="T8" t="s">
        <v>1166</v>
      </c>
      <c r="U8" t="s">
        <v>10</v>
      </c>
      <c r="V8">
        <v>0.92</v>
      </c>
      <c r="W8">
        <v>0.44</v>
      </c>
      <c r="X8">
        <f>SUM(V8:W8)</f>
        <v>1.36</v>
      </c>
      <c r="Y8" s="121"/>
      <c r="Z8" s="101">
        <v>72113101650</v>
      </c>
      <c r="AA8" s="101"/>
      <c r="AB8" t="s">
        <v>1167</v>
      </c>
      <c r="AC8" t="s">
        <v>8</v>
      </c>
      <c r="AD8">
        <v>0.99</v>
      </c>
      <c r="AE8">
        <v>0.48</v>
      </c>
      <c r="AF8">
        <f>SUM(AD8:AE8)</f>
        <v>1.47</v>
      </c>
      <c r="AG8" s="121"/>
      <c r="AH8" s="101" t="s">
        <v>264</v>
      </c>
      <c r="AI8" s="101"/>
      <c r="AJ8" t="s">
        <v>7</v>
      </c>
      <c r="AK8" t="s">
        <v>8</v>
      </c>
      <c r="AL8">
        <v>0.82</v>
      </c>
      <c r="AM8">
        <v>0.79</v>
      </c>
      <c r="AN8">
        <v>1.61</v>
      </c>
      <c r="AO8" s="123"/>
      <c r="AP8" s="114" t="s">
        <v>264</v>
      </c>
      <c r="AQ8" s="114"/>
      <c r="AR8" s="113" t="s">
        <v>7</v>
      </c>
      <c r="AS8" s="113" t="s">
        <v>8</v>
      </c>
      <c r="AT8" s="113">
        <v>0.82</v>
      </c>
      <c r="AU8" s="113">
        <v>0.79</v>
      </c>
      <c r="AV8" s="113">
        <v>1.61</v>
      </c>
    </row>
    <row r="9" spans="1:48" ht="30" customHeight="1" x14ac:dyDescent="0.25">
      <c r="A9" s="121"/>
      <c r="B9" s="21" t="s">
        <v>264</v>
      </c>
      <c r="C9" s="21"/>
      <c r="D9" s="1" t="s">
        <v>16</v>
      </c>
      <c r="E9" t="s">
        <v>10</v>
      </c>
      <c r="F9">
        <v>0.24</v>
      </c>
      <c r="G9">
        <v>0.12</v>
      </c>
      <c r="H9">
        <v>0.35</v>
      </c>
      <c r="I9" s="121"/>
      <c r="J9" s="101" t="s">
        <v>264</v>
      </c>
      <c r="K9" s="101"/>
      <c r="L9" s="102" t="s">
        <v>16</v>
      </c>
      <c r="M9" t="s">
        <v>10</v>
      </c>
      <c r="N9">
        <v>0.24</v>
      </c>
      <c r="O9">
        <v>0.12</v>
      </c>
      <c r="P9">
        <v>0.35</v>
      </c>
      <c r="Q9" s="121"/>
      <c r="R9" s="101" t="s">
        <v>264</v>
      </c>
      <c r="S9" s="101"/>
      <c r="T9" s="102" t="s">
        <v>16</v>
      </c>
      <c r="U9" t="s">
        <v>10</v>
      </c>
      <c r="V9">
        <v>0.24</v>
      </c>
      <c r="W9">
        <v>0.12</v>
      </c>
      <c r="X9">
        <v>0.35</v>
      </c>
      <c r="Y9" s="121"/>
      <c r="Z9" s="101" t="s">
        <v>264</v>
      </c>
      <c r="AA9" s="101"/>
      <c r="AB9" s="102" t="s">
        <v>16</v>
      </c>
      <c r="AC9" t="s">
        <v>10</v>
      </c>
      <c r="AD9">
        <v>0.24</v>
      </c>
      <c r="AE9">
        <v>0.12</v>
      </c>
      <c r="AF9">
        <v>0.35</v>
      </c>
      <c r="AG9" s="121"/>
      <c r="AH9" s="101" t="s">
        <v>264</v>
      </c>
      <c r="AI9" s="101"/>
      <c r="AJ9" s="102" t="s">
        <v>16</v>
      </c>
      <c r="AK9" t="s">
        <v>10</v>
      </c>
      <c r="AL9">
        <v>0.24</v>
      </c>
      <c r="AM9">
        <v>0.12</v>
      </c>
      <c r="AN9">
        <v>0.35</v>
      </c>
      <c r="AO9" s="123"/>
      <c r="AP9" s="114" t="s">
        <v>264</v>
      </c>
      <c r="AQ9" s="114"/>
      <c r="AR9" s="115" t="s">
        <v>16</v>
      </c>
      <c r="AS9" s="113" t="s">
        <v>10</v>
      </c>
      <c r="AT9" s="113">
        <v>0.24</v>
      </c>
      <c r="AU9" s="113">
        <v>0.12</v>
      </c>
      <c r="AV9" s="113">
        <v>0.35</v>
      </c>
    </row>
    <row r="10" spans="1:48" x14ac:dyDescent="0.25">
      <c r="A10" s="121"/>
      <c r="B10" s="21" t="s">
        <v>266</v>
      </c>
      <c r="C10" s="3"/>
      <c r="D10" t="s">
        <v>11</v>
      </c>
      <c r="E10" t="s">
        <v>10</v>
      </c>
      <c r="F10">
        <v>7.01</v>
      </c>
      <c r="G10">
        <v>1.47</v>
      </c>
      <c r="H10">
        <v>8.48</v>
      </c>
      <c r="I10" s="121"/>
      <c r="J10" s="101" t="s">
        <v>266</v>
      </c>
      <c r="K10" s="101"/>
      <c r="L10" t="s">
        <v>11</v>
      </c>
      <c r="M10" t="s">
        <v>10</v>
      </c>
      <c r="N10">
        <v>7.01</v>
      </c>
      <c r="O10">
        <v>1.47</v>
      </c>
      <c r="P10">
        <v>8.48</v>
      </c>
      <c r="Q10" s="121"/>
      <c r="R10" s="101" t="s">
        <v>266</v>
      </c>
      <c r="S10" s="101"/>
      <c r="T10" t="s">
        <v>11</v>
      </c>
      <c r="U10" t="s">
        <v>10</v>
      </c>
      <c r="V10">
        <v>7.01</v>
      </c>
      <c r="W10">
        <v>1.47</v>
      </c>
      <c r="X10">
        <v>8.48</v>
      </c>
      <c r="Y10" s="121"/>
      <c r="Z10" s="101" t="s">
        <v>266</v>
      </c>
      <c r="AA10" s="101"/>
      <c r="AB10" t="s">
        <v>11</v>
      </c>
      <c r="AC10" t="s">
        <v>10</v>
      </c>
      <c r="AD10">
        <v>7.01</v>
      </c>
      <c r="AE10">
        <v>1.47</v>
      </c>
      <c r="AF10">
        <v>8.48</v>
      </c>
      <c r="AG10" s="121"/>
      <c r="AH10" s="101" t="s">
        <v>266</v>
      </c>
      <c r="AI10" s="101"/>
      <c r="AJ10" t="s">
        <v>11</v>
      </c>
      <c r="AK10" t="s">
        <v>10</v>
      </c>
      <c r="AL10">
        <v>7.01</v>
      </c>
      <c r="AM10">
        <v>1.47</v>
      </c>
      <c r="AN10">
        <v>8.48</v>
      </c>
      <c r="AO10" s="123"/>
      <c r="AP10" s="114" t="s">
        <v>266</v>
      </c>
      <c r="AQ10" s="114"/>
      <c r="AR10" s="113" t="s">
        <v>11</v>
      </c>
      <c r="AS10" s="113" t="s">
        <v>10</v>
      </c>
      <c r="AT10" s="113">
        <v>7.01</v>
      </c>
      <c r="AU10" s="113">
        <v>1.47</v>
      </c>
      <c r="AV10" s="113">
        <v>8.48</v>
      </c>
    </row>
    <row r="11" spans="1:48" ht="15" customHeight="1" x14ac:dyDescent="0.25">
      <c r="A11" s="121"/>
      <c r="B11" s="21" t="s">
        <v>264</v>
      </c>
      <c r="C11" s="3"/>
      <c r="D11" s="1" t="s">
        <v>25</v>
      </c>
      <c r="E11" t="s">
        <v>24</v>
      </c>
      <c r="F11">
        <v>0.09</v>
      </c>
      <c r="G11">
        <v>0</v>
      </c>
      <c r="H11">
        <v>0.09</v>
      </c>
      <c r="I11" s="121"/>
      <c r="J11" s="101" t="s">
        <v>264</v>
      </c>
      <c r="K11" s="101"/>
      <c r="L11" s="102" t="s">
        <v>25</v>
      </c>
      <c r="M11" t="s">
        <v>24</v>
      </c>
      <c r="N11">
        <v>0.09</v>
      </c>
      <c r="O11">
        <v>0</v>
      </c>
      <c r="P11">
        <v>0.09</v>
      </c>
      <c r="Q11" s="121"/>
      <c r="R11" s="101" t="s">
        <v>264</v>
      </c>
      <c r="S11" s="101"/>
      <c r="T11" s="102" t="s">
        <v>25</v>
      </c>
      <c r="U11" t="s">
        <v>24</v>
      </c>
      <c r="V11">
        <v>0.09</v>
      </c>
      <c r="W11">
        <v>0</v>
      </c>
      <c r="X11">
        <v>0.09</v>
      </c>
      <c r="Y11" s="121"/>
      <c r="Z11" s="101" t="s">
        <v>264</v>
      </c>
      <c r="AA11" s="101"/>
      <c r="AB11" s="102" t="s">
        <v>25</v>
      </c>
      <c r="AC11" t="s">
        <v>24</v>
      </c>
      <c r="AD11">
        <v>0.09</v>
      </c>
      <c r="AE11">
        <v>0</v>
      </c>
      <c r="AF11">
        <v>0.09</v>
      </c>
      <c r="AG11" s="121"/>
      <c r="AH11" s="101" t="s">
        <v>264</v>
      </c>
      <c r="AI11" s="101"/>
      <c r="AJ11" s="102" t="s">
        <v>25</v>
      </c>
      <c r="AK11" t="s">
        <v>24</v>
      </c>
      <c r="AL11">
        <v>0.09</v>
      </c>
      <c r="AM11">
        <v>0</v>
      </c>
      <c r="AN11">
        <v>0.09</v>
      </c>
      <c r="AO11" s="123"/>
      <c r="AP11" s="114" t="s">
        <v>264</v>
      </c>
      <c r="AQ11" s="114"/>
      <c r="AR11" s="115" t="s">
        <v>25</v>
      </c>
      <c r="AS11" s="113" t="s">
        <v>24</v>
      </c>
      <c r="AT11" s="113">
        <v>0.09</v>
      </c>
      <c r="AU11" s="113">
        <v>0</v>
      </c>
      <c r="AV11" s="113">
        <v>0.09</v>
      </c>
    </row>
    <row r="12" spans="1:48" ht="15" customHeight="1" x14ac:dyDescent="0.25">
      <c r="A12" s="121"/>
      <c r="B12" s="21" t="s">
        <v>266</v>
      </c>
      <c r="C12" s="3"/>
      <c r="D12" s="1" t="s">
        <v>12</v>
      </c>
      <c r="E12" t="s">
        <v>10</v>
      </c>
      <c r="F12">
        <v>0.28999999999999998</v>
      </c>
      <c r="G12">
        <v>0.93</v>
      </c>
      <c r="H12">
        <v>1.22</v>
      </c>
      <c r="I12" s="121"/>
      <c r="J12" s="101" t="s">
        <v>266</v>
      </c>
      <c r="K12" s="101"/>
      <c r="L12" s="102" t="s">
        <v>12</v>
      </c>
      <c r="M12" t="s">
        <v>10</v>
      </c>
      <c r="N12">
        <v>0.28999999999999998</v>
      </c>
      <c r="O12">
        <v>0.93</v>
      </c>
      <c r="P12">
        <v>1.22</v>
      </c>
      <c r="Q12" s="121"/>
      <c r="R12" s="101" t="s">
        <v>266</v>
      </c>
      <c r="S12" s="101"/>
      <c r="T12" s="102" t="s">
        <v>12</v>
      </c>
      <c r="U12" t="s">
        <v>10</v>
      </c>
      <c r="V12">
        <v>0.28999999999999998</v>
      </c>
      <c r="W12">
        <v>0.93</v>
      </c>
      <c r="X12">
        <v>1.22</v>
      </c>
      <c r="Y12" s="121"/>
      <c r="Z12" s="101" t="s">
        <v>266</v>
      </c>
      <c r="AA12" s="101"/>
      <c r="AB12" s="102" t="s">
        <v>12</v>
      </c>
      <c r="AC12" t="s">
        <v>10</v>
      </c>
      <c r="AD12">
        <v>0.28999999999999998</v>
      </c>
      <c r="AE12">
        <v>0.93</v>
      </c>
      <c r="AF12">
        <v>1.22</v>
      </c>
      <c r="AG12" s="121"/>
      <c r="AH12" s="101" t="s">
        <v>266</v>
      </c>
      <c r="AI12" s="101"/>
      <c r="AJ12" s="102" t="s">
        <v>12</v>
      </c>
      <c r="AK12" t="s">
        <v>10</v>
      </c>
      <c r="AL12">
        <v>0.28999999999999998</v>
      </c>
      <c r="AM12">
        <v>0.93</v>
      </c>
      <c r="AN12">
        <v>1.22</v>
      </c>
      <c r="AO12" s="123"/>
      <c r="AP12" s="114" t="s">
        <v>266</v>
      </c>
      <c r="AQ12" s="114"/>
      <c r="AR12" s="115" t="s">
        <v>12</v>
      </c>
      <c r="AS12" s="113" t="s">
        <v>10</v>
      </c>
      <c r="AT12" s="113">
        <v>0.28999999999999998</v>
      </c>
      <c r="AU12" s="113">
        <v>0.93</v>
      </c>
      <c r="AV12" s="113">
        <v>1.22</v>
      </c>
    </row>
    <row r="13" spans="1:48" x14ac:dyDescent="0.25">
      <c r="A13" s="1"/>
      <c r="B13" s="1"/>
      <c r="C13" s="1"/>
      <c r="F13">
        <f>SUM(F4:F12)</f>
        <v>10.559999999999999</v>
      </c>
      <c r="G13">
        <f>SUM(G4:G12)</f>
        <v>5.0599999999999996</v>
      </c>
      <c r="H13">
        <f>SUM(H4:H12)</f>
        <v>15.6</v>
      </c>
      <c r="I13" s="102"/>
      <c r="J13" s="102"/>
      <c r="K13" s="102"/>
      <c r="N13">
        <f>SUM(N4:N12)</f>
        <v>10.669999999999998</v>
      </c>
      <c r="O13">
        <f>SUM(O4:O12)</f>
        <v>5.1499999999999995</v>
      </c>
      <c r="P13">
        <f>SUM(P4:P12)</f>
        <v>15.8</v>
      </c>
      <c r="Q13" s="102"/>
      <c r="R13" s="102"/>
      <c r="S13" s="102"/>
      <c r="V13">
        <f>SUM(V4:V12)</f>
        <v>10.77</v>
      </c>
      <c r="W13">
        <f>SUM(W4:W12)</f>
        <v>4.8</v>
      </c>
      <c r="X13">
        <f>SUM(X4:X12)</f>
        <v>15.55</v>
      </c>
      <c r="Y13" s="102"/>
      <c r="Z13" s="102"/>
      <c r="AA13" s="102"/>
      <c r="AD13">
        <f>SUM(AD4:AD12)</f>
        <v>10.84</v>
      </c>
      <c r="AE13">
        <f>SUM(AE4:AE12)</f>
        <v>4.84</v>
      </c>
      <c r="AF13">
        <f>SUM(AF4:AF12)</f>
        <v>15.66</v>
      </c>
      <c r="AG13" s="102"/>
      <c r="AH13" s="102"/>
      <c r="AI13" s="102"/>
      <c r="AL13">
        <f>SUM(AL4:AL12)</f>
        <v>10.669999999999998</v>
      </c>
      <c r="AM13">
        <f>SUM(AM4:AM12)</f>
        <v>5.1499999999999995</v>
      </c>
      <c r="AN13">
        <f>SUM(AN4:AN12)</f>
        <v>15.8</v>
      </c>
      <c r="AO13" s="115"/>
      <c r="AP13" s="115"/>
      <c r="AQ13" s="115"/>
      <c r="AT13" s="113">
        <f>SUM(AT4:AT12)</f>
        <v>10.669999999999998</v>
      </c>
      <c r="AU13" s="113">
        <f>SUM(AU4:AU12)</f>
        <v>5.1499999999999995</v>
      </c>
      <c r="AV13" s="113">
        <f>SUM(AV4:AV12)</f>
        <v>15.8</v>
      </c>
    </row>
    <row r="14" spans="1:48" x14ac:dyDescent="0.25">
      <c r="A14" s="53" t="s">
        <v>0</v>
      </c>
      <c r="B14" s="53" t="s">
        <v>572</v>
      </c>
      <c r="C14" s="53" t="s">
        <v>63</v>
      </c>
      <c r="D14" s="53" t="s">
        <v>1</v>
      </c>
      <c r="E14" s="53" t="s">
        <v>15</v>
      </c>
      <c r="F14" s="53" t="s">
        <v>2</v>
      </c>
      <c r="G14" s="53" t="s">
        <v>3</v>
      </c>
      <c r="H14" s="53" t="s">
        <v>4</v>
      </c>
      <c r="I14" s="53" t="s">
        <v>0</v>
      </c>
      <c r="J14" s="53" t="s">
        <v>572</v>
      </c>
      <c r="K14" s="53" t="s">
        <v>63</v>
      </c>
      <c r="L14" s="53" t="s">
        <v>1</v>
      </c>
      <c r="M14" s="53" t="s">
        <v>15</v>
      </c>
      <c r="N14" s="53" t="s">
        <v>2</v>
      </c>
      <c r="O14" s="53" t="s">
        <v>3</v>
      </c>
      <c r="P14" s="53" t="s">
        <v>4</v>
      </c>
      <c r="Q14" s="53" t="s">
        <v>0</v>
      </c>
      <c r="R14" s="53" t="s">
        <v>572</v>
      </c>
      <c r="S14" s="53" t="s">
        <v>63</v>
      </c>
      <c r="T14" s="53" t="s">
        <v>1</v>
      </c>
      <c r="U14" s="53" t="s">
        <v>15</v>
      </c>
      <c r="V14" s="53" t="s">
        <v>2</v>
      </c>
      <c r="W14" s="53" t="s">
        <v>3</v>
      </c>
      <c r="X14" s="53" t="s">
        <v>4</v>
      </c>
      <c r="Y14" s="53" t="s">
        <v>0</v>
      </c>
      <c r="Z14" s="53" t="s">
        <v>572</v>
      </c>
      <c r="AA14" s="53" t="s">
        <v>63</v>
      </c>
      <c r="AB14" s="53" t="s">
        <v>1</v>
      </c>
      <c r="AC14" s="53" t="s">
        <v>15</v>
      </c>
      <c r="AD14" s="53" t="s">
        <v>2</v>
      </c>
      <c r="AE14" s="53" t="s">
        <v>3</v>
      </c>
      <c r="AF14" s="53" t="s">
        <v>4</v>
      </c>
      <c r="AG14" s="53" t="s">
        <v>0</v>
      </c>
      <c r="AH14" s="53" t="s">
        <v>572</v>
      </c>
      <c r="AI14" s="53" t="s">
        <v>63</v>
      </c>
      <c r="AJ14" s="53" t="s">
        <v>1</v>
      </c>
      <c r="AK14" s="53" t="s">
        <v>15</v>
      </c>
      <c r="AL14" s="53" t="s">
        <v>2</v>
      </c>
      <c r="AM14" s="53" t="s">
        <v>3</v>
      </c>
      <c r="AN14" s="53" t="s">
        <v>4</v>
      </c>
      <c r="AO14" s="113" t="s">
        <v>0</v>
      </c>
      <c r="AP14" s="113" t="s">
        <v>572</v>
      </c>
      <c r="AQ14" s="113" t="s">
        <v>63</v>
      </c>
      <c r="AR14" s="113" t="s">
        <v>1</v>
      </c>
      <c r="AS14" s="113" t="s">
        <v>15</v>
      </c>
      <c r="AT14" s="113" t="s">
        <v>2</v>
      </c>
      <c r="AU14" s="113" t="s">
        <v>3</v>
      </c>
      <c r="AV14" s="113" t="s">
        <v>4</v>
      </c>
    </row>
    <row r="15" spans="1:48" ht="15" customHeight="1" x14ac:dyDescent="0.25">
      <c r="A15" s="120" t="s">
        <v>61</v>
      </c>
      <c r="B15" s="20">
        <v>92910300300</v>
      </c>
      <c r="C15" s="2">
        <v>2</v>
      </c>
      <c r="D15" t="s">
        <v>13</v>
      </c>
      <c r="E15" t="s">
        <v>10</v>
      </c>
      <c r="F15">
        <v>0.53</v>
      </c>
      <c r="G15">
        <v>0.44</v>
      </c>
      <c r="H15">
        <v>0.97</v>
      </c>
      <c r="I15" s="120" t="s">
        <v>61</v>
      </c>
      <c r="J15" s="100">
        <v>92910300300</v>
      </c>
      <c r="K15" s="100">
        <v>2</v>
      </c>
      <c r="L15" t="s">
        <v>13</v>
      </c>
      <c r="M15" t="s">
        <v>10</v>
      </c>
      <c r="N15">
        <v>0.53</v>
      </c>
      <c r="O15">
        <v>0.44</v>
      </c>
      <c r="P15">
        <v>0.97</v>
      </c>
      <c r="Q15" s="120" t="s">
        <v>61</v>
      </c>
      <c r="R15" s="100">
        <v>92910300300</v>
      </c>
      <c r="S15" s="100">
        <v>2</v>
      </c>
      <c r="T15" t="s">
        <v>13</v>
      </c>
      <c r="U15" t="s">
        <v>10</v>
      </c>
      <c r="V15">
        <v>0.53</v>
      </c>
      <c r="W15">
        <v>0.44</v>
      </c>
      <c r="X15">
        <v>0.97</v>
      </c>
      <c r="Y15" s="120" t="s">
        <v>61</v>
      </c>
      <c r="Z15" s="100">
        <v>92910300300</v>
      </c>
      <c r="AA15" s="100">
        <v>2</v>
      </c>
      <c r="AB15" t="s">
        <v>13</v>
      </c>
      <c r="AC15" t="s">
        <v>10</v>
      </c>
      <c r="AD15">
        <v>0.53</v>
      </c>
      <c r="AE15">
        <v>0.44</v>
      </c>
      <c r="AF15">
        <v>0.97</v>
      </c>
      <c r="AG15" s="120" t="s">
        <v>61</v>
      </c>
      <c r="AH15" s="100">
        <v>92910300300</v>
      </c>
      <c r="AI15" s="100">
        <v>2</v>
      </c>
      <c r="AJ15" t="s">
        <v>13</v>
      </c>
      <c r="AK15" t="s">
        <v>10</v>
      </c>
      <c r="AL15">
        <v>0.53</v>
      </c>
      <c r="AM15">
        <v>0.44</v>
      </c>
      <c r="AN15">
        <v>0.97</v>
      </c>
      <c r="AO15" s="122" t="s">
        <v>61</v>
      </c>
      <c r="AP15" s="112">
        <v>92910300300</v>
      </c>
      <c r="AQ15" s="112">
        <v>2</v>
      </c>
      <c r="AR15" s="113" t="s">
        <v>13</v>
      </c>
      <c r="AS15" s="113" t="s">
        <v>10</v>
      </c>
      <c r="AT15" s="113">
        <v>0.53</v>
      </c>
      <c r="AU15" s="113">
        <v>0.44</v>
      </c>
      <c r="AV15" s="113">
        <v>0.97</v>
      </c>
    </row>
    <row r="16" spans="1:48" ht="45" customHeight="1" x14ac:dyDescent="0.25">
      <c r="A16" s="121"/>
      <c r="B16" s="21" t="s">
        <v>267</v>
      </c>
      <c r="C16" s="3"/>
      <c r="D16" s="1" t="s">
        <v>62</v>
      </c>
      <c r="E16" t="s">
        <v>6</v>
      </c>
      <c r="F16">
        <v>1.73</v>
      </c>
      <c r="G16">
        <v>1.4</v>
      </c>
      <c r="H16">
        <v>3.13</v>
      </c>
      <c r="I16" s="121"/>
      <c r="J16" s="101" t="s">
        <v>267</v>
      </c>
      <c r="K16" s="101"/>
      <c r="L16" s="102" t="s">
        <v>62</v>
      </c>
      <c r="M16" t="s">
        <v>6</v>
      </c>
      <c r="N16">
        <v>1.73</v>
      </c>
      <c r="O16">
        <v>1.4</v>
      </c>
      <c r="P16">
        <v>3.13</v>
      </c>
      <c r="Q16" s="121"/>
      <c r="R16" s="101" t="s">
        <v>267</v>
      </c>
      <c r="S16" s="101"/>
      <c r="T16" s="102" t="s">
        <v>62</v>
      </c>
      <c r="U16" t="s">
        <v>6</v>
      </c>
      <c r="V16">
        <v>1.73</v>
      </c>
      <c r="W16">
        <v>1.4</v>
      </c>
      <c r="X16">
        <v>3.13</v>
      </c>
      <c r="Y16" s="121"/>
      <c r="Z16" s="101" t="s">
        <v>267</v>
      </c>
      <c r="AA16" s="101"/>
      <c r="AB16" s="102" t="s">
        <v>62</v>
      </c>
      <c r="AC16" t="s">
        <v>6</v>
      </c>
      <c r="AD16">
        <v>1.73</v>
      </c>
      <c r="AE16">
        <v>1.4</v>
      </c>
      <c r="AF16">
        <v>3.13</v>
      </c>
      <c r="AG16" s="121"/>
      <c r="AH16" s="101" t="s">
        <v>267</v>
      </c>
      <c r="AI16" s="101"/>
      <c r="AJ16" s="102" t="s">
        <v>62</v>
      </c>
      <c r="AK16" t="s">
        <v>6</v>
      </c>
      <c r="AL16">
        <v>1.73</v>
      </c>
      <c r="AM16">
        <v>1.4</v>
      </c>
      <c r="AN16">
        <v>3.13</v>
      </c>
      <c r="AO16" s="123"/>
      <c r="AP16" s="114" t="s">
        <v>267</v>
      </c>
      <c r="AQ16" s="114"/>
      <c r="AR16" s="115" t="s">
        <v>62</v>
      </c>
      <c r="AS16" s="113" t="s">
        <v>6</v>
      </c>
      <c r="AT16" s="113">
        <v>1.73</v>
      </c>
      <c r="AU16" s="113">
        <v>1.4</v>
      </c>
      <c r="AV16" s="113">
        <v>3.13</v>
      </c>
    </row>
    <row r="17" spans="1:48" x14ac:dyDescent="0.25">
      <c r="A17" s="121"/>
      <c r="B17" s="21" t="s">
        <v>264</v>
      </c>
      <c r="C17" s="3"/>
      <c r="D17" t="s">
        <v>14</v>
      </c>
      <c r="E17" t="s">
        <v>10</v>
      </c>
      <c r="F17">
        <v>0.03</v>
      </c>
      <c r="G17">
        <v>7.0000000000000007E-2</v>
      </c>
      <c r="H17">
        <v>0.1</v>
      </c>
      <c r="I17" s="121"/>
      <c r="J17" s="101" t="s">
        <v>264</v>
      </c>
      <c r="K17" s="101"/>
      <c r="L17" t="s">
        <v>14</v>
      </c>
      <c r="M17" t="s">
        <v>10</v>
      </c>
      <c r="N17">
        <v>0.03</v>
      </c>
      <c r="O17">
        <v>7.0000000000000007E-2</v>
      </c>
      <c r="P17">
        <v>0.1</v>
      </c>
      <c r="Q17" s="121"/>
      <c r="R17" s="101" t="s">
        <v>264</v>
      </c>
      <c r="S17" s="101"/>
      <c r="T17" t="s">
        <v>14</v>
      </c>
      <c r="U17" t="s">
        <v>10</v>
      </c>
      <c r="V17">
        <v>0.03</v>
      </c>
      <c r="W17">
        <v>7.0000000000000007E-2</v>
      </c>
      <c r="X17">
        <v>0.1</v>
      </c>
      <c r="Y17" s="121"/>
      <c r="Z17" s="101" t="s">
        <v>264</v>
      </c>
      <c r="AA17" s="101"/>
      <c r="AB17" t="s">
        <v>14</v>
      </c>
      <c r="AC17" t="s">
        <v>10</v>
      </c>
      <c r="AD17">
        <v>0.03</v>
      </c>
      <c r="AE17">
        <v>7.0000000000000007E-2</v>
      </c>
      <c r="AF17">
        <v>0.1</v>
      </c>
      <c r="AG17" s="121"/>
      <c r="AH17" s="101" t="s">
        <v>264</v>
      </c>
      <c r="AI17" s="101"/>
      <c r="AJ17" t="s">
        <v>14</v>
      </c>
      <c r="AK17" t="s">
        <v>10</v>
      </c>
      <c r="AL17">
        <v>0.03</v>
      </c>
      <c r="AM17">
        <v>7.0000000000000007E-2</v>
      </c>
      <c r="AN17">
        <v>0.1</v>
      </c>
      <c r="AO17" s="123"/>
      <c r="AP17" s="114" t="s">
        <v>264</v>
      </c>
      <c r="AQ17" s="114"/>
      <c r="AR17" s="113" t="s">
        <v>14</v>
      </c>
      <c r="AS17" s="113" t="s">
        <v>10</v>
      </c>
      <c r="AT17" s="113">
        <v>0.03</v>
      </c>
      <c r="AU17" s="113">
        <v>7.0000000000000007E-2</v>
      </c>
      <c r="AV17" s="113">
        <v>0.1</v>
      </c>
    </row>
    <row r="18" spans="1:48" ht="30" customHeight="1" x14ac:dyDescent="0.25">
      <c r="A18" s="121"/>
      <c r="B18" s="101">
        <v>72116200444</v>
      </c>
      <c r="C18" s="3"/>
      <c r="D18" s="102" t="s">
        <v>1163</v>
      </c>
      <c r="E18" t="s">
        <v>10</v>
      </c>
      <c r="F18">
        <v>0.78</v>
      </c>
      <c r="G18">
        <v>0.25</v>
      </c>
      <c r="H18">
        <f>SUM(F18:G18)</f>
        <v>1.03</v>
      </c>
      <c r="I18" s="121"/>
      <c r="J18" s="101">
        <v>72116200460</v>
      </c>
      <c r="K18" s="101"/>
      <c r="L18" s="102" t="s">
        <v>9</v>
      </c>
      <c r="M18" t="s">
        <v>10</v>
      </c>
      <c r="N18">
        <v>0.89</v>
      </c>
      <c r="O18">
        <v>0.34</v>
      </c>
      <c r="P18">
        <v>1.23</v>
      </c>
      <c r="Q18" s="121"/>
      <c r="R18" s="101">
        <v>72116200460</v>
      </c>
      <c r="S18" s="101"/>
      <c r="T18" s="102" t="s">
        <v>9</v>
      </c>
      <c r="U18" t="s">
        <v>10</v>
      </c>
      <c r="V18">
        <v>0.89</v>
      </c>
      <c r="W18">
        <v>0.34</v>
      </c>
      <c r="X18">
        <v>1.23</v>
      </c>
      <c r="Y18" s="121"/>
      <c r="Z18" s="101">
        <v>72116200460</v>
      </c>
      <c r="AA18" s="101"/>
      <c r="AB18" s="102" t="s">
        <v>9</v>
      </c>
      <c r="AC18" t="s">
        <v>10</v>
      </c>
      <c r="AD18">
        <v>0.89</v>
      </c>
      <c r="AE18">
        <v>0.34</v>
      </c>
      <c r="AF18">
        <v>1.23</v>
      </c>
      <c r="AG18" s="121"/>
      <c r="AH18" s="101">
        <v>72116200460</v>
      </c>
      <c r="AI18" s="101"/>
      <c r="AJ18" s="102" t="s">
        <v>9</v>
      </c>
      <c r="AK18" t="s">
        <v>10</v>
      </c>
      <c r="AL18">
        <v>0.89</v>
      </c>
      <c r="AM18">
        <v>0.34</v>
      </c>
      <c r="AN18">
        <v>1.23</v>
      </c>
      <c r="AO18" s="123"/>
      <c r="AP18" s="114">
        <v>72116200460</v>
      </c>
      <c r="AQ18" s="114"/>
      <c r="AR18" s="115" t="s">
        <v>9</v>
      </c>
      <c r="AS18" s="113" t="s">
        <v>10</v>
      </c>
      <c r="AT18" s="113">
        <v>0.89</v>
      </c>
      <c r="AU18" s="113">
        <v>0.34</v>
      </c>
      <c r="AV18" s="113">
        <v>1.23</v>
      </c>
    </row>
    <row r="19" spans="1:48" x14ac:dyDescent="0.25">
      <c r="A19" s="121"/>
      <c r="B19" s="21" t="s">
        <v>267</v>
      </c>
      <c r="C19" s="3"/>
      <c r="D19" t="s">
        <v>7</v>
      </c>
      <c r="E19" t="s">
        <v>8</v>
      </c>
      <c r="F19">
        <v>0.82</v>
      </c>
      <c r="G19">
        <v>0.79</v>
      </c>
      <c r="H19">
        <v>1.61</v>
      </c>
      <c r="I19" s="121"/>
      <c r="J19" s="101" t="s">
        <v>267</v>
      </c>
      <c r="K19" s="101"/>
      <c r="L19" t="s">
        <v>7</v>
      </c>
      <c r="M19" t="s">
        <v>8</v>
      </c>
      <c r="N19">
        <v>0.82</v>
      </c>
      <c r="O19">
        <v>0.79</v>
      </c>
      <c r="P19">
        <v>1.61</v>
      </c>
      <c r="Q19" s="121"/>
      <c r="R19" s="101">
        <v>72113102680</v>
      </c>
      <c r="S19" s="101"/>
      <c r="T19" t="s">
        <v>1166</v>
      </c>
      <c r="U19" t="s">
        <v>10</v>
      </c>
      <c r="V19">
        <v>0.92</v>
      </c>
      <c r="W19">
        <v>0.44</v>
      </c>
      <c r="X19">
        <f>SUM(V19:W19)</f>
        <v>1.36</v>
      </c>
      <c r="Y19" s="121"/>
      <c r="Z19" s="101">
        <v>72113101650</v>
      </c>
      <c r="AA19" s="101"/>
      <c r="AB19" t="s">
        <v>1167</v>
      </c>
      <c r="AC19" t="s">
        <v>8</v>
      </c>
      <c r="AD19">
        <v>0.99</v>
      </c>
      <c r="AE19">
        <v>0.48</v>
      </c>
      <c r="AF19">
        <f>SUM(AD19:AE19)</f>
        <v>1.47</v>
      </c>
      <c r="AG19" s="121"/>
      <c r="AH19" s="101" t="s">
        <v>267</v>
      </c>
      <c r="AI19" s="101"/>
      <c r="AJ19" t="s">
        <v>7</v>
      </c>
      <c r="AK19" t="s">
        <v>8</v>
      </c>
      <c r="AL19">
        <v>0.82</v>
      </c>
      <c r="AM19">
        <v>0.79</v>
      </c>
      <c r="AN19">
        <v>1.61</v>
      </c>
      <c r="AO19" s="123"/>
      <c r="AP19" s="114" t="s">
        <v>267</v>
      </c>
      <c r="AQ19" s="114"/>
      <c r="AR19" s="113" t="s">
        <v>7</v>
      </c>
      <c r="AS19" s="113" t="s">
        <v>8</v>
      </c>
      <c r="AT19" s="113">
        <v>0.82</v>
      </c>
      <c r="AU19" s="113">
        <v>0.79</v>
      </c>
      <c r="AV19" s="113">
        <v>1.61</v>
      </c>
    </row>
    <row r="20" spans="1:48" ht="30" customHeight="1" x14ac:dyDescent="0.25">
      <c r="A20" s="121"/>
      <c r="B20" s="21" t="s">
        <v>267</v>
      </c>
      <c r="C20" s="3"/>
      <c r="D20" s="1" t="s">
        <v>16</v>
      </c>
      <c r="E20" t="s">
        <v>10</v>
      </c>
      <c r="F20">
        <v>0.24</v>
      </c>
      <c r="G20">
        <v>0.12</v>
      </c>
      <c r="H20">
        <v>0.35</v>
      </c>
      <c r="I20" s="121"/>
      <c r="J20" s="101" t="s">
        <v>267</v>
      </c>
      <c r="K20" s="101"/>
      <c r="L20" s="102" t="s">
        <v>16</v>
      </c>
      <c r="M20" t="s">
        <v>10</v>
      </c>
      <c r="N20">
        <v>0.24</v>
      </c>
      <c r="O20">
        <v>0.12</v>
      </c>
      <c r="P20">
        <v>0.35</v>
      </c>
      <c r="Q20" s="121"/>
      <c r="R20" s="101" t="s">
        <v>267</v>
      </c>
      <c r="S20" s="101"/>
      <c r="T20" s="102" t="s">
        <v>16</v>
      </c>
      <c r="U20" t="s">
        <v>10</v>
      </c>
      <c r="V20">
        <v>0.24</v>
      </c>
      <c r="W20">
        <v>0.12</v>
      </c>
      <c r="X20">
        <v>0.35</v>
      </c>
      <c r="Y20" s="121"/>
      <c r="Z20" s="101" t="s">
        <v>267</v>
      </c>
      <c r="AA20" s="101"/>
      <c r="AB20" s="102" t="s">
        <v>16</v>
      </c>
      <c r="AC20" t="s">
        <v>10</v>
      </c>
      <c r="AD20">
        <v>0.24</v>
      </c>
      <c r="AE20">
        <v>0.12</v>
      </c>
      <c r="AF20">
        <v>0.35</v>
      </c>
      <c r="AG20" s="121"/>
      <c r="AH20" s="101" t="s">
        <v>267</v>
      </c>
      <c r="AI20" s="101"/>
      <c r="AJ20" s="102" t="s">
        <v>16</v>
      </c>
      <c r="AK20" t="s">
        <v>10</v>
      </c>
      <c r="AL20">
        <v>0.24</v>
      </c>
      <c r="AM20">
        <v>0.12</v>
      </c>
      <c r="AN20">
        <v>0.35</v>
      </c>
      <c r="AO20" s="123"/>
      <c r="AP20" s="114" t="s">
        <v>267</v>
      </c>
      <c r="AQ20" s="114"/>
      <c r="AR20" s="115" t="s">
        <v>16</v>
      </c>
      <c r="AS20" s="113" t="s">
        <v>10</v>
      </c>
      <c r="AT20" s="113">
        <v>0.24</v>
      </c>
      <c r="AU20" s="113">
        <v>0.12</v>
      </c>
      <c r="AV20" s="113">
        <v>0.35</v>
      </c>
    </row>
    <row r="21" spans="1:48" x14ac:dyDescent="0.25">
      <c r="A21" s="121"/>
      <c r="B21" s="21" t="s">
        <v>267</v>
      </c>
      <c r="C21" s="3"/>
      <c r="D21" t="s">
        <v>11</v>
      </c>
      <c r="E21" t="s">
        <v>10</v>
      </c>
      <c r="F21">
        <v>7.01</v>
      </c>
      <c r="G21">
        <v>1.47</v>
      </c>
      <c r="H21">
        <v>8.48</v>
      </c>
      <c r="I21" s="121"/>
      <c r="J21" s="101" t="s">
        <v>267</v>
      </c>
      <c r="K21" s="101"/>
      <c r="L21" t="s">
        <v>11</v>
      </c>
      <c r="M21" t="s">
        <v>10</v>
      </c>
      <c r="N21">
        <v>7.01</v>
      </c>
      <c r="O21">
        <v>1.47</v>
      </c>
      <c r="P21">
        <v>8.48</v>
      </c>
      <c r="Q21" s="121"/>
      <c r="R21" s="101" t="s">
        <v>267</v>
      </c>
      <c r="S21" s="101"/>
      <c r="T21" t="s">
        <v>11</v>
      </c>
      <c r="U21" t="s">
        <v>10</v>
      </c>
      <c r="V21">
        <v>7.01</v>
      </c>
      <c r="W21">
        <v>1.47</v>
      </c>
      <c r="X21">
        <v>8.48</v>
      </c>
      <c r="Y21" s="121"/>
      <c r="Z21" s="101" t="s">
        <v>267</v>
      </c>
      <c r="AA21" s="101"/>
      <c r="AB21" t="s">
        <v>11</v>
      </c>
      <c r="AC21" t="s">
        <v>10</v>
      </c>
      <c r="AD21">
        <v>7.01</v>
      </c>
      <c r="AE21">
        <v>1.47</v>
      </c>
      <c r="AF21">
        <v>8.48</v>
      </c>
      <c r="AG21" s="121"/>
      <c r="AH21" s="101" t="s">
        <v>267</v>
      </c>
      <c r="AI21" s="101"/>
      <c r="AJ21" t="s">
        <v>11</v>
      </c>
      <c r="AK21" t="s">
        <v>10</v>
      </c>
      <c r="AL21">
        <v>7.01</v>
      </c>
      <c r="AM21">
        <v>1.47</v>
      </c>
      <c r="AN21">
        <v>8.48</v>
      </c>
      <c r="AO21" s="123"/>
      <c r="AP21" s="114" t="s">
        <v>267</v>
      </c>
      <c r="AQ21" s="114"/>
      <c r="AR21" s="113" t="s">
        <v>11</v>
      </c>
      <c r="AS21" s="113" t="s">
        <v>10</v>
      </c>
      <c r="AT21" s="113">
        <v>7.01</v>
      </c>
      <c r="AU21" s="113">
        <v>1.47</v>
      </c>
      <c r="AV21" s="113">
        <v>8.48</v>
      </c>
    </row>
    <row r="22" spans="1:48" ht="15" customHeight="1" x14ac:dyDescent="0.25">
      <c r="A22" s="121"/>
      <c r="B22" s="21" t="s">
        <v>264</v>
      </c>
      <c r="C22" s="3"/>
      <c r="D22" s="1" t="s">
        <v>25</v>
      </c>
      <c r="E22" t="s">
        <v>24</v>
      </c>
      <c r="F22">
        <v>0.09</v>
      </c>
      <c r="G22">
        <v>0</v>
      </c>
      <c r="H22">
        <v>0.09</v>
      </c>
      <c r="I22" s="121"/>
      <c r="J22" s="101" t="s">
        <v>264</v>
      </c>
      <c r="K22" s="101"/>
      <c r="L22" s="102" t="s">
        <v>25</v>
      </c>
      <c r="M22" t="s">
        <v>24</v>
      </c>
      <c r="N22">
        <v>0.09</v>
      </c>
      <c r="O22">
        <v>0</v>
      </c>
      <c r="P22">
        <v>0.09</v>
      </c>
      <c r="Q22" s="121"/>
      <c r="R22" s="101" t="s">
        <v>264</v>
      </c>
      <c r="S22" s="101"/>
      <c r="T22" s="102" t="s">
        <v>25</v>
      </c>
      <c r="U22" t="s">
        <v>24</v>
      </c>
      <c r="V22">
        <v>0.09</v>
      </c>
      <c r="W22">
        <v>0</v>
      </c>
      <c r="X22">
        <v>0.09</v>
      </c>
      <c r="Y22" s="121"/>
      <c r="Z22" s="101" t="s">
        <v>264</v>
      </c>
      <c r="AA22" s="101"/>
      <c r="AB22" s="102" t="s">
        <v>25</v>
      </c>
      <c r="AC22" t="s">
        <v>24</v>
      </c>
      <c r="AD22">
        <v>0.09</v>
      </c>
      <c r="AE22">
        <v>0</v>
      </c>
      <c r="AF22">
        <v>0.09</v>
      </c>
      <c r="AG22" s="121"/>
      <c r="AH22" s="101" t="s">
        <v>264</v>
      </c>
      <c r="AI22" s="101"/>
      <c r="AJ22" s="102" t="s">
        <v>25</v>
      </c>
      <c r="AK22" t="s">
        <v>24</v>
      </c>
      <c r="AL22">
        <v>0.09</v>
      </c>
      <c r="AM22">
        <v>0</v>
      </c>
      <c r="AN22">
        <v>0.09</v>
      </c>
      <c r="AO22" s="123"/>
      <c r="AP22" s="114" t="s">
        <v>264</v>
      </c>
      <c r="AQ22" s="114"/>
      <c r="AR22" s="115" t="s">
        <v>25</v>
      </c>
      <c r="AS22" s="113" t="s">
        <v>24</v>
      </c>
      <c r="AT22" s="113">
        <v>0.09</v>
      </c>
      <c r="AU22" s="113">
        <v>0</v>
      </c>
      <c r="AV22" s="113">
        <v>0.09</v>
      </c>
    </row>
    <row r="23" spans="1:48" ht="15" customHeight="1" x14ac:dyDescent="0.25">
      <c r="A23" s="121"/>
      <c r="B23" s="21" t="s">
        <v>267</v>
      </c>
      <c r="C23" s="3"/>
      <c r="D23" s="1" t="s">
        <v>12</v>
      </c>
      <c r="E23" t="s">
        <v>10</v>
      </c>
      <c r="F23">
        <v>0.28999999999999998</v>
      </c>
      <c r="G23">
        <v>0.93</v>
      </c>
      <c r="H23">
        <v>1.22</v>
      </c>
      <c r="I23" s="121"/>
      <c r="J23" s="101" t="s">
        <v>267</v>
      </c>
      <c r="K23" s="101"/>
      <c r="L23" s="102" t="s">
        <v>12</v>
      </c>
      <c r="M23" t="s">
        <v>10</v>
      </c>
      <c r="N23">
        <v>0.28999999999999998</v>
      </c>
      <c r="O23">
        <v>0.93</v>
      </c>
      <c r="P23">
        <v>1.22</v>
      </c>
      <c r="Q23" s="121"/>
      <c r="R23" s="101" t="s">
        <v>267</v>
      </c>
      <c r="S23" s="101"/>
      <c r="T23" s="102" t="s">
        <v>12</v>
      </c>
      <c r="U23" t="s">
        <v>10</v>
      </c>
      <c r="V23">
        <v>0.28999999999999998</v>
      </c>
      <c r="W23">
        <v>0.93</v>
      </c>
      <c r="X23">
        <v>1.22</v>
      </c>
      <c r="Y23" s="121"/>
      <c r="Z23" s="101" t="s">
        <v>267</v>
      </c>
      <c r="AA23" s="101"/>
      <c r="AB23" s="102" t="s">
        <v>12</v>
      </c>
      <c r="AC23" t="s">
        <v>10</v>
      </c>
      <c r="AD23">
        <v>0.28999999999999998</v>
      </c>
      <c r="AE23">
        <v>0.93</v>
      </c>
      <c r="AF23">
        <v>1.22</v>
      </c>
      <c r="AG23" s="121"/>
      <c r="AH23" s="101" t="s">
        <v>267</v>
      </c>
      <c r="AI23" s="101"/>
      <c r="AJ23" s="102" t="s">
        <v>12</v>
      </c>
      <c r="AK23" t="s">
        <v>10</v>
      </c>
      <c r="AL23">
        <v>0.28999999999999998</v>
      </c>
      <c r="AM23">
        <v>0.93</v>
      </c>
      <c r="AN23">
        <v>1.22</v>
      </c>
      <c r="AO23" s="123"/>
      <c r="AP23" s="114" t="s">
        <v>267</v>
      </c>
      <c r="AQ23" s="114"/>
      <c r="AR23" s="115" t="s">
        <v>12</v>
      </c>
      <c r="AS23" s="113" t="s">
        <v>10</v>
      </c>
      <c r="AT23" s="113">
        <v>0.28999999999999998</v>
      </c>
      <c r="AU23" s="113">
        <v>0.93</v>
      </c>
      <c r="AV23" s="113">
        <v>1.22</v>
      </c>
    </row>
    <row r="24" spans="1:48" x14ac:dyDescent="0.25">
      <c r="A24" s="1"/>
      <c r="B24" s="1"/>
      <c r="C24" s="1"/>
      <c r="F24">
        <f>SUM(F15:F23)</f>
        <v>11.519999999999998</v>
      </c>
      <c r="G24">
        <f>SUM(G15:G23)</f>
        <v>5.47</v>
      </c>
      <c r="H24">
        <f>SUM(H15:H23)</f>
        <v>16.98</v>
      </c>
      <c r="I24" s="102"/>
      <c r="J24" s="102"/>
      <c r="K24" s="102"/>
      <c r="N24">
        <f>SUM(N15:N23)</f>
        <v>11.629999999999999</v>
      </c>
      <c r="O24">
        <f>SUM(O15:O23)</f>
        <v>5.56</v>
      </c>
      <c r="P24">
        <f>SUM(P15:P23)</f>
        <v>17.18</v>
      </c>
      <c r="Q24" s="102"/>
      <c r="R24" s="102"/>
      <c r="S24" s="102"/>
      <c r="V24">
        <f>SUM(V15:V23)</f>
        <v>11.729999999999999</v>
      </c>
      <c r="W24">
        <f>SUM(W15:W23)</f>
        <v>5.21</v>
      </c>
      <c r="X24">
        <f>SUM(X15:X23)</f>
        <v>16.93</v>
      </c>
      <c r="Y24" s="102"/>
      <c r="Z24" s="102"/>
      <c r="AA24" s="102"/>
      <c r="AD24">
        <f>SUM(AD15:AD23)</f>
        <v>11.799999999999999</v>
      </c>
      <c r="AE24">
        <f>SUM(AE15:AE23)</f>
        <v>5.25</v>
      </c>
      <c r="AF24">
        <f>SUM(AF15:AF23)</f>
        <v>17.04</v>
      </c>
      <c r="AG24" s="102"/>
      <c r="AH24" s="102"/>
      <c r="AI24" s="102"/>
      <c r="AL24">
        <f>SUM(AL15:AL23)</f>
        <v>11.629999999999999</v>
      </c>
      <c r="AM24">
        <f>SUM(AM15:AM23)</f>
        <v>5.56</v>
      </c>
      <c r="AN24">
        <f>SUM(AN15:AN23)</f>
        <v>17.18</v>
      </c>
      <c r="AO24" s="115"/>
      <c r="AP24" s="115"/>
      <c r="AQ24" s="115"/>
      <c r="AT24" s="113">
        <f>SUM(AT15:AT23)</f>
        <v>11.629999999999999</v>
      </c>
      <c r="AU24" s="113">
        <f>SUM(AU15:AU23)</f>
        <v>5.56</v>
      </c>
      <c r="AV24" s="113">
        <f>SUM(AV15:AV23)</f>
        <v>17.18</v>
      </c>
    </row>
    <row r="25" spans="1:48" x14ac:dyDescent="0.25">
      <c r="A25" s="53" t="s">
        <v>0</v>
      </c>
      <c r="B25" s="53" t="s">
        <v>572</v>
      </c>
      <c r="C25" s="53" t="s">
        <v>63</v>
      </c>
      <c r="D25" s="53" t="s">
        <v>1</v>
      </c>
      <c r="E25" s="53" t="s">
        <v>15</v>
      </c>
      <c r="F25" s="53" t="s">
        <v>2</v>
      </c>
      <c r="G25" s="53" t="s">
        <v>3</v>
      </c>
      <c r="H25" s="53" t="s">
        <v>4</v>
      </c>
      <c r="I25" s="53" t="s">
        <v>0</v>
      </c>
      <c r="J25" s="53" t="s">
        <v>572</v>
      </c>
      <c r="K25" s="53" t="s">
        <v>63</v>
      </c>
      <c r="L25" s="53" t="s">
        <v>1</v>
      </c>
      <c r="M25" s="53" t="s">
        <v>15</v>
      </c>
      <c r="N25" s="53" t="s">
        <v>2</v>
      </c>
      <c r="O25" s="53" t="s">
        <v>3</v>
      </c>
      <c r="P25" s="53" t="s">
        <v>4</v>
      </c>
      <c r="Q25" s="53" t="s">
        <v>0</v>
      </c>
      <c r="R25" s="53" t="s">
        <v>572</v>
      </c>
      <c r="S25" s="53" t="s">
        <v>63</v>
      </c>
      <c r="T25" s="53" t="s">
        <v>1</v>
      </c>
      <c r="U25" s="53" t="s">
        <v>15</v>
      </c>
      <c r="V25" s="53" t="s">
        <v>2</v>
      </c>
      <c r="W25" s="53" t="s">
        <v>3</v>
      </c>
      <c r="X25" s="53" t="s">
        <v>4</v>
      </c>
      <c r="Y25" s="53" t="s">
        <v>0</v>
      </c>
      <c r="Z25" s="53" t="s">
        <v>572</v>
      </c>
      <c r="AA25" s="53" t="s">
        <v>63</v>
      </c>
      <c r="AB25" s="53" t="s">
        <v>1</v>
      </c>
      <c r="AC25" s="53" t="s">
        <v>15</v>
      </c>
      <c r="AD25" s="53" t="s">
        <v>2</v>
      </c>
      <c r="AE25" s="53" t="s">
        <v>3</v>
      </c>
      <c r="AF25" s="53" t="s">
        <v>4</v>
      </c>
      <c r="AG25" s="53" t="s">
        <v>0</v>
      </c>
      <c r="AH25" s="53" t="s">
        <v>572</v>
      </c>
      <c r="AI25" s="53" t="s">
        <v>63</v>
      </c>
      <c r="AJ25" s="53" t="s">
        <v>1</v>
      </c>
      <c r="AK25" s="53" t="s">
        <v>15</v>
      </c>
      <c r="AL25" s="53" t="s">
        <v>2</v>
      </c>
      <c r="AM25" s="53" t="s">
        <v>3</v>
      </c>
      <c r="AN25" s="53" t="s">
        <v>4</v>
      </c>
      <c r="AO25" s="113" t="s">
        <v>0</v>
      </c>
      <c r="AP25" s="113" t="s">
        <v>572</v>
      </c>
      <c r="AQ25" s="113" t="s">
        <v>63</v>
      </c>
      <c r="AR25" s="113" t="s">
        <v>1</v>
      </c>
      <c r="AS25" s="113" t="s">
        <v>15</v>
      </c>
      <c r="AT25" s="113" t="s">
        <v>2</v>
      </c>
      <c r="AU25" s="113" t="s">
        <v>3</v>
      </c>
      <c r="AV25" s="113" t="s">
        <v>4</v>
      </c>
    </row>
    <row r="26" spans="1:48" ht="15" customHeight="1" x14ac:dyDescent="0.25">
      <c r="A26" s="120" t="s">
        <v>268</v>
      </c>
      <c r="B26" s="20">
        <v>92910300300</v>
      </c>
      <c r="C26" s="20">
        <v>3</v>
      </c>
      <c r="D26" t="s">
        <v>13</v>
      </c>
      <c r="E26" t="s">
        <v>10</v>
      </c>
      <c r="F26">
        <v>0.53</v>
      </c>
      <c r="G26">
        <v>0.44</v>
      </c>
      <c r="H26">
        <v>0.97</v>
      </c>
      <c r="I26" s="120" t="s">
        <v>268</v>
      </c>
      <c r="J26" s="100">
        <v>92910300300</v>
      </c>
      <c r="K26" s="100">
        <v>3</v>
      </c>
      <c r="L26" t="s">
        <v>13</v>
      </c>
      <c r="M26" t="s">
        <v>10</v>
      </c>
      <c r="N26">
        <v>0.53</v>
      </c>
      <c r="O26">
        <v>0.44</v>
      </c>
      <c r="P26">
        <v>0.97</v>
      </c>
      <c r="Q26" s="120" t="s">
        <v>268</v>
      </c>
      <c r="R26" s="100">
        <v>92910300300</v>
      </c>
      <c r="S26" s="100">
        <v>3</v>
      </c>
      <c r="T26" t="s">
        <v>13</v>
      </c>
      <c r="U26" t="s">
        <v>10</v>
      </c>
      <c r="V26">
        <v>0.53</v>
      </c>
      <c r="W26">
        <v>0.44</v>
      </c>
      <c r="X26">
        <v>0.97</v>
      </c>
      <c r="Y26" s="120" t="s">
        <v>268</v>
      </c>
      <c r="Z26" s="100">
        <v>92910300300</v>
      </c>
      <c r="AA26" s="100">
        <v>3</v>
      </c>
      <c r="AB26" t="s">
        <v>13</v>
      </c>
      <c r="AC26" t="s">
        <v>10</v>
      </c>
      <c r="AD26">
        <v>0.53</v>
      </c>
      <c r="AE26">
        <v>0.44</v>
      </c>
      <c r="AF26">
        <v>0.97</v>
      </c>
      <c r="AG26" s="120" t="s">
        <v>268</v>
      </c>
      <c r="AH26" s="100">
        <v>92910300300</v>
      </c>
      <c r="AI26" s="100">
        <v>3</v>
      </c>
      <c r="AJ26" t="s">
        <v>13</v>
      </c>
      <c r="AK26" t="s">
        <v>10</v>
      </c>
      <c r="AL26">
        <v>0.53</v>
      </c>
      <c r="AM26">
        <v>0.44</v>
      </c>
      <c r="AN26">
        <v>0.97</v>
      </c>
      <c r="AO26" s="122" t="s">
        <v>268</v>
      </c>
      <c r="AP26" s="112">
        <v>92910300300</v>
      </c>
      <c r="AQ26" s="112">
        <v>3</v>
      </c>
      <c r="AR26" s="113" t="s">
        <v>13</v>
      </c>
      <c r="AS26" s="113" t="s">
        <v>10</v>
      </c>
      <c r="AT26" s="113">
        <v>0.53</v>
      </c>
      <c r="AU26" s="113">
        <v>0.44</v>
      </c>
      <c r="AV26" s="113">
        <v>0.97</v>
      </c>
    </row>
    <row r="27" spans="1:48" ht="45" customHeight="1" x14ac:dyDescent="0.25">
      <c r="A27" s="121"/>
      <c r="B27" s="21" t="s">
        <v>269</v>
      </c>
      <c r="C27" s="21"/>
      <c r="D27" s="1" t="s">
        <v>262</v>
      </c>
      <c r="E27" t="s">
        <v>6</v>
      </c>
      <c r="F27">
        <v>0.82</v>
      </c>
      <c r="G27">
        <v>1.23</v>
      </c>
      <c r="H27">
        <v>2.06</v>
      </c>
      <c r="I27" s="121"/>
      <c r="J27" s="101" t="s">
        <v>269</v>
      </c>
      <c r="K27" s="101"/>
      <c r="L27" s="102" t="s">
        <v>262</v>
      </c>
      <c r="M27" t="s">
        <v>6</v>
      </c>
      <c r="N27">
        <v>0.82</v>
      </c>
      <c r="O27">
        <v>1.23</v>
      </c>
      <c r="P27">
        <v>2.06</v>
      </c>
      <c r="Q27" s="121"/>
      <c r="R27" s="101" t="s">
        <v>269</v>
      </c>
      <c r="S27" s="101"/>
      <c r="T27" s="102" t="s">
        <v>262</v>
      </c>
      <c r="U27" t="s">
        <v>6</v>
      </c>
      <c r="V27">
        <v>0.82</v>
      </c>
      <c r="W27">
        <v>1.23</v>
      </c>
      <c r="X27">
        <v>2.06</v>
      </c>
      <c r="Y27" s="121"/>
      <c r="Z27" s="101" t="s">
        <v>269</v>
      </c>
      <c r="AA27" s="101"/>
      <c r="AB27" s="102" t="s">
        <v>262</v>
      </c>
      <c r="AC27" t="s">
        <v>6</v>
      </c>
      <c r="AD27">
        <v>0.82</v>
      </c>
      <c r="AE27">
        <v>1.23</v>
      </c>
      <c r="AF27">
        <v>2.06</v>
      </c>
      <c r="AG27" s="121"/>
      <c r="AH27" s="101" t="s">
        <v>269</v>
      </c>
      <c r="AI27" s="101"/>
      <c r="AJ27" s="102" t="s">
        <v>262</v>
      </c>
      <c r="AK27" t="s">
        <v>6</v>
      </c>
      <c r="AL27">
        <v>0.82</v>
      </c>
      <c r="AM27">
        <v>1.23</v>
      </c>
      <c r="AN27">
        <v>2.06</v>
      </c>
      <c r="AO27" s="123"/>
      <c r="AP27" s="114" t="s">
        <v>269</v>
      </c>
      <c r="AQ27" s="114"/>
      <c r="AR27" s="115" t="s">
        <v>262</v>
      </c>
      <c r="AS27" s="113" t="s">
        <v>6</v>
      </c>
      <c r="AT27" s="113">
        <v>0.82</v>
      </c>
      <c r="AU27" s="113">
        <v>1.23</v>
      </c>
      <c r="AV27" s="113">
        <v>2.06</v>
      </c>
    </row>
    <row r="28" spans="1:48" x14ac:dyDescent="0.25">
      <c r="A28" s="121"/>
      <c r="B28" s="21" t="s">
        <v>264</v>
      </c>
      <c r="C28" s="21"/>
      <c r="D28" t="s">
        <v>14</v>
      </c>
      <c r="E28" t="s">
        <v>10</v>
      </c>
      <c r="F28">
        <v>0.03</v>
      </c>
      <c r="G28">
        <v>7.0000000000000007E-2</v>
      </c>
      <c r="H28">
        <v>0.1</v>
      </c>
      <c r="I28" s="121"/>
      <c r="J28" s="101" t="s">
        <v>264</v>
      </c>
      <c r="K28" s="101"/>
      <c r="L28" t="s">
        <v>14</v>
      </c>
      <c r="M28" t="s">
        <v>10</v>
      </c>
      <c r="N28">
        <v>0.03</v>
      </c>
      <c r="O28">
        <v>7.0000000000000007E-2</v>
      </c>
      <c r="P28">
        <v>0.1</v>
      </c>
      <c r="Q28" s="121"/>
      <c r="R28" s="101" t="s">
        <v>264</v>
      </c>
      <c r="S28" s="101"/>
      <c r="T28" t="s">
        <v>14</v>
      </c>
      <c r="U28" t="s">
        <v>10</v>
      </c>
      <c r="V28">
        <v>0.03</v>
      </c>
      <c r="W28">
        <v>7.0000000000000007E-2</v>
      </c>
      <c r="X28">
        <v>0.1</v>
      </c>
      <c r="Y28" s="121"/>
      <c r="Z28" s="101" t="s">
        <v>264</v>
      </c>
      <c r="AA28" s="101"/>
      <c r="AB28" t="s">
        <v>14</v>
      </c>
      <c r="AC28" t="s">
        <v>10</v>
      </c>
      <c r="AD28">
        <v>0.03</v>
      </c>
      <c r="AE28">
        <v>7.0000000000000007E-2</v>
      </c>
      <c r="AF28">
        <v>0.1</v>
      </c>
      <c r="AG28" s="121"/>
      <c r="AH28" s="101" t="s">
        <v>264</v>
      </c>
      <c r="AI28" s="101"/>
      <c r="AJ28" t="s">
        <v>14</v>
      </c>
      <c r="AK28" t="s">
        <v>10</v>
      </c>
      <c r="AL28">
        <v>0.03</v>
      </c>
      <c r="AM28">
        <v>7.0000000000000007E-2</v>
      </c>
      <c r="AN28">
        <v>0.1</v>
      </c>
      <c r="AO28" s="123"/>
      <c r="AP28" s="114" t="s">
        <v>264</v>
      </c>
      <c r="AQ28" s="114"/>
      <c r="AR28" s="113" t="s">
        <v>14</v>
      </c>
      <c r="AS28" s="113" t="s">
        <v>10</v>
      </c>
      <c r="AT28" s="113">
        <v>0.03</v>
      </c>
      <c r="AU28" s="113">
        <v>7.0000000000000007E-2</v>
      </c>
      <c r="AV28" s="113">
        <v>0.1</v>
      </c>
    </row>
    <row r="29" spans="1:48" ht="30" customHeight="1" x14ac:dyDescent="0.25">
      <c r="A29" s="121"/>
      <c r="B29" s="101">
        <v>72116200444</v>
      </c>
      <c r="C29" s="3"/>
      <c r="D29" s="102" t="s">
        <v>1163</v>
      </c>
      <c r="E29" t="s">
        <v>10</v>
      </c>
      <c r="F29">
        <v>0.78</v>
      </c>
      <c r="G29">
        <v>0.25</v>
      </c>
      <c r="H29">
        <f>SUM(F29:G29)</f>
        <v>1.03</v>
      </c>
      <c r="I29" s="121"/>
      <c r="J29" s="101" t="s">
        <v>269</v>
      </c>
      <c r="K29" s="101"/>
      <c r="L29" s="102" t="s">
        <v>9</v>
      </c>
      <c r="M29" t="s">
        <v>10</v>
      </c>
      <c r="N29">
        <v>0.89</v>
      </c>
      <c r="O29">
        <v>0.34</v>
      </c>
      <c r="P29">
        <v>1.23</v>
      </c>
      <c r="Q29" s="121"/>
      <c r="R29" s="101" t="s">
        <v>269</v>
      </c>
      <c r="S29" s="101"/>
      <c r="T29" s="102" t="s">
        <v>9</v>
      </c>
      <c r="U29" t="s">
        <v>10</v>
      </c>
      <c r="V29">
        <v>0.89</v>
      </c>
      <c r="W29">
        <v>0.34</v>
      </c>
      <c r="X29">
        <v>1.23</v>
      </c>
      <c r="Y29" s="121"/>
      <c r="Z29" s="101" t="s">
        <v>269</v>
      </c>
      <c r="AA29" s="101"/>
      <c r="AB29" s="102" t="s">
        <v>9</v>
      </c>
      <c r="AC29" t="s">
        <v>10</v>
      </c>
      <c r="AD29">
        <v>0.89</v>
      </c>
      <c r="AE29">
        <v>0.34</v>
      </c>
      <c r="AF29">
        <v>1.23</v>
      </c>
      <c r="AG29" s="121"/>
      <c r="AH29" s="101" t="s">
        <v>269</v>
      </c>
      <c r="AI29" s="101"/>
      <c r="AJ29" s="102" t="s">
        <v>9</v>
      </c>
      <c r="AK29" t="s">
        <v>10</v>
      </c>
      <c r="AL29">
        <v>0.89</v>
      </c>
      <c r="AM29">
        <v>0.34</v>
      </c>
      <c r="AN29">
        <v>1.23</v>
      </c>
      <c r="AO29" s="123"/>
      <c r="AP29" s="114" t="s">
        <v>269</v>
      </c>
      <c r="AQ29" s="114"/>
      <c r="AR29" s="115" t="s">
        <v>9</v>
      </c>
      <c r="AS29" s="113" t="s">
        <v>10</v>
      </c>
      <c r="AT29" s="113">
        <v>0.89</v>
      </c>
      <c r="AU29" s="113">
        <v>0.34</v>
      </c>
      <c r="AV29" s="113">
        <v>1.23</v>
      </c>
    </row>
    <row r="30" spans="1:48" x14ac:dyDescent="0.25">
      <c r="A30" s="121"/>
      <c r="B30" s="21" t="s">
        <v>269</v>
      </c>
      <c r="C30" s="3"/>
      <c r="D30" t="s">
        <v>7</v>
      </c>
      <c r="E30" t="s">
        <v>8</v>
      </c>
      <c r="F30">
        <v>0.82</v>
      </c>
      <c r="G30">
        <v>0.79</v>
      </c>
      <c r="H30">
        <v>1.61</v>
      </c>
      <c r="I30" s="121"/>
      <c r="J30" s="101" t="s">
        <v>269</v>
      </c>
      <c r="K30" s="101"/>
      <c r="L30" t="s">
        <v>7</v>
      </c>
      <c r="M30" t="s">
        <v>8</v>
      </c>
      <c r="N30">
        <v>0.82</v>
      </c>
      <c r="O30">
        <v>0.79</v>
      </c>
      <c r="P30">
        <v>1.61</v>
      </c>
      <c r="Q30" s="121"/>
      <c r="R30" s="101" t="s">
        <v>269</v>
      </c>
      <c r="S30" s="101"/>
      <c r="T30" t="s">
        <v>7</v>
      </c>
      <c r="U30" t="s">
        <v>8</v>
      </c>
      <c r="V30">
        <v>0.82</v>
      </c>
      <c r="W30">
        <v>0.79</v>
      </c>
      <c r="X30">
        <v>1.61</v>
      </c>
      <c r="Y30" s="121"/>
      <c r="Z30" s="101">
        <v>72113101650</v>
      </c>
      <c r="AA30" s="101"/>
      <c r="AB30" t="s">
        <v>1167</v>
      </c>
      <c r="AC30" t="s">
        <v>8</v>
      </c>
      <c r="AD30">
        <v>0.99</v>
      </c>
      <c r="AE30">
        <v>0.48</v>
      </c>
      <c r="AF30">
        <f>SUM(AD30:AE30)</f>
        <v>1.47</v>
      </c>
      <c r="AG30" s="121"/>
      <c r="AH30" s="101" t="s">
        <v>269</v>
      </c>
      <c r="AI30" s="101"/>
      <c r="AJ30" t="s">
        <v>7</v>
      </c>
      <c r="AK30" t="s">
        <v>8</v>
      </c>
      <c r="AL30">
        <v>0.82</v>
      </c>
      <c r="AM30">
        <v>0.79</v>
      </c>
      <c r="AN30">
        <v>1.61</v>
      </c>
      <c r="AO30" s="123"/>
      <c r="AP30" s="114" t="s">
        <v>269</v>
      </c>
      <c r="AQ30" s="114"/>
      <c r="AR30" s="113" t="s">
        <v>7</v>
      </c>
      <c r="AS30" s="113" t="s">
        <v>8</v>
      </c>
      <c r="AT30" s="113">
        <v>0.82</v>
      </c>
      <c r="AU30" s="113">
        <v>0.79</v>
      </c>
      <c r="AV30" s="113">
        <v>1.61</v>
      </c>
    </row>
    <row r="31" spans="1:48" x14ac:dyDescent="0.25">
      <c r="A31" s="121"/>
      <c r="B31" s="21" t="s">
        <v>269</v>
      </c>
      <c r="C31" s="3"/>
      <c r="D31" t="s">
        <v>17</v>
      </c>
      <c r="E31" t="s">
        <v>10</v>
      </c>
      <c r="F31">
        <v>2.78</v>
      </c>
      <c r="G31">
        <v>5.32</v>
      </c>
      <c r="H31">
        <v>8.1</v>
      </c>
      <c r="I31" s="121"/>
      <c r="J31" s="101" t="s">
        <v>269</v>
      </c>
      <c r="K31" s="101"/>
      <c r="L31" t="s">
        <v>17</v>
      </c>
      <c r="M31" t="s">
        <v>10</v>
      </c>
      <c r="N31">
        <v>2.78</v>
      </c>
      <c r="O31">
        <v>5.32</v>
      </c>
      <c r="P31">
        <v>8.1</v>
      </c>
      <c r="Q31" s="121"/>
      <c r="R31" s="101" t="s">
        <v>269</v>
      </c>
      <c r="S31" s="101"/>
      <c r="T31" t="s">
        <v>17</v>
      </c>
      <c r="U31" t="s">
        <v>10</v>
      </c>
      <c r="V31">
        <v>2.78</v>
      </c>
      <c r="W31">
        <v>5.32</v>
      </c>
      <c r="X31">
        <v>8.1</v>
      </c>
      <c r="Y31" s="121"/>
      <c r="Z31" s="101" t="s">
        <v>269</v>
      </c>
      <c r="AA31" s="101"/>
      <c r="AB31" t="s">
        <v>17</v>
      </c>
      <c r="AC31" t="s">
        <v>10</v>
      </c>
      <c r="AD31">
        <v>2.78</v>
      </c>
      <c r="AE31">
        <v>5.32</v>
      </c>
      <c r="AF31">
        <v>8.1</v>
      </c>
      <c r="AG31" s="121"/>
      <c r="AH31" s="101" t="s">
        <v>269</v>
      </c>
      <c r="AI31" s="101"/>
      <c r="AJ31" t="s">
        <v>17</v>
      </c>
      <c r="AK31" t="s">
        <v>10</v>
      </c>
      <c r="AL31">
        <v>2.78</v>
      </c>
      <c r="AM31">
        <v>5.32</v>
      </c>
      <c r="AN31">
        <v>8.1</v>
      </c>
      <c r="AO31" s="123"/>
      <c r="AP31" s="114" t="s">
        <v>269</v>
      </c>
      <c r="AQ31" s="114"/>
      <c r="AR31" s="113" t="s">
        <v>17</v>
      </c>
      <c r="AS31" s="113" t="s">
        <v>10</v>
      </c>
      <c r="AT31" s="113">
        <v>2.78</v>
      </c>
      <c r="AU31" s="113">
        <v>5.32</v>
      </c>
      <c r="AV31" s="113">
        <v>8.1</v>
      </c>
    </row>
    <row r="32" spans="1:48" x14ac:dyDescent="0.25">
      <c r="A32" s="121"/>
      <c r="B32" s="21"/>
      <c r="C32" s="3"/>
      <c r="I32" s="121"/>
      <c r="J32" s="101"/>
      <c r="K32" s="101"/>
      <c r="Q32" s="121"/>
      <c r="R32" s="101"/>
      <c r="S32" s="101"/>
      <c r="Y32" s="121"/>
      <c r="Z32" s="101"/>
      <c r="AA32" s="101"/>
      <c r="AG32" s="121"/>
      <c r="AH32" s="101"/>
      <c r="AI32" s="101"/>
      <c r="AO32" s="123"/>
      <c r="AP32" s="114"/>
      <c r="AQ32" s="114"/>
    </row>
    <row r="33" spans="1:48" x14ac:dyDescent="0.25">
      <c r="A33" s="1"/>
      <c r="B33" s="1"/>
      <c r="C33" s="1"/>
      <c r="F33">
        <f>SUM(F26:F31)</f>
        <v>5.76</v>
      </c>
      <c r="G33">
        <f>SUM(G26:G31)</f>
        <v>8.1000000000000014</v>
      </c>
      <c r="H33">
        <f>SUM(H26:H31)</f>
        <v>13.870000000000001</v>
      </c>
      <c r="I33" s="102"/>
      <c r="J33" s="102"/>
      <c r="K33" s="102"/>
      <c r="N33">
        <f>SUM(N26:N31)</f>
        <v>5.8699999999999992</v>
      </c>
      <c r="O33">
        <f>SUM(O26:O31)</f>
        <v>8.1900000000000013</v>
      </c>
      <c r="P33">
        <f>SUM(P26:P31)</f>
        <v>14.07</v>
      </c>
      <c r="Q33" s="102"/>
      <c r="R33" s="102"/>
      <c r="S33" s="102"/>
      <c r="V33">
        <f>SUM(V26:V31)</f>
        <v>5.8699999999999992</v>
      </c>
      <c r="W33">
        <f>SUM(W26:W31)</f>
        <v>8.1900000000000013</v>
      </c>
      <c r="X33">
        <f>SUM(X26:X31)</f>
        <v>14.07</v>
      </c>
      <c r="Y33" s="102"/>
      <c r="Z33" s="102"/>
      <c r="AA33" s="102"/>
      <c r="AD33">
        <f>SUM(AD26:AD31)</f>
        <v>6.0399999999999991</v>
      </c>
      <c r="AE33">
        <f>SUM(AE26:AE31)</f>
        <v>7.8800000000000008</v>
      </c>
      <c r="AF33">
        <f>SUM(AF26:AF31)</f>
        <v>13.93</v>
      </c>
      <c r="AG33" s="102"/>
      <c r="AH33" s="102"/>
      <c r="AI33" s="102"/>
      <c r="AL33">
        <f>SUM(AL26:AL31)</f>
        <v>5.8699999999999992</v>
      </c>
      <c r="AM33">
        <f>SUM(AM26:AM31)</f>
        <v>8.1900000000000013</v>
      </c>
      <c r="AN33">
        <f>SUM(AN26:AN31)</f>
        <v>14.07</v>
      </c>
      <c r="AO33" s="115"/>
      <c r="AP33" s="115"/>
      <c r="AQ33" s="115"/>
      <c r="AT33" s="113">
        <f>SUM(AT26:AT31)</f>
        <v>5.8699999999999992</v>
      </c>
      <c r="AU33" s="113">
        <f>SUM(AU26:AU31)</f>
        <v>8.1900000000000013</v>
      </c>
      <c r="AV33" s="113">
        <f>SUM(AV26:AV31)</f>
        <v>14.07</v>
      </c>
    </row>
    <row r="34" spans="1:48" x14ac:dyDescent="0.25">
      <c r="A34" s="53" t="s">
        <v>0</v>
      </c>
      <c r="B34" s="53" t="s">
        <v>572</v>
      </c>
      <c r="C34" s="53" t="s">
        <v>63</v>
      </c>
      <c r="D34" s="53" t="s">
        <v>1</v>
      </c>
      <c r="E34" s="53" t="s">
        <v>15</v>
      </c>
      <c r="F34" s="53" t="s">
        <v>2</v>
      </c>
      <c r="G34" s="53" t="s">
        <v>3</v>
      </c>
      <c r="H34" s="53" t="s">
        <v>4</v>
      </c>
      <c r="I34" s="53" t="s">
        <v>0</v>
      </c>
      <c r="J34" s="53" t="s">
        <v>572</v>
      </c>
      <c r="K34" s="53" t="s">
        <v>63</v>
      </c>
      <c r="L34" s="53" t="s">
        <v>1</v>
      </c>
      <c r="M34" s="53" t="s">
        <v>15</v>
      </c>
      <c r="N34" s="53" t="s">
        <v>2</v>
      </c>
      <c r="O34" s="53" t="s">
        <v>3</v>
      </c>
      <c r="P34" s="53" t="s">
        <v>4</v>
      </c>
      <c r="Q34" s="53" t="s">
        <v>0</v>
      </c>
      <c r="R34" s="53" t="s">
        <v>572</v>
      </c>
      <c r="S34" s="53" t="s">
        <v>63</v>
      </c>
      <c r="T34" s="53" t="s">
        <v>1</v>
      </c>
      <c r="U34" s="53" t="s">
        <v>15</v>
      </c>
      <c r="V34" s="53" t="s">
        <v>2</v>
      </c>
      <c r="W34" s="53" t="s">
        <v>3</v>
      </c>
      <c r="X34" s="53" t="s">
        <v>4</v>
      </c>
      <c r="Y34" s="53" t="s">
        <v>0</v>
      </c>
      <c r="Z34" s="53" t="s">
        <v>572</v>
      </c>
      <c r="AA34" s="53" t="s">
        <v>63</v>
      </c>
      <c r="AB34" s="53" t="s">
        <v>1</v>
      </c>
      <c r="AC34" s="53" t="s">
        <v>15</v>
      </c>
      <c r="AD34" s="53" t="s">
        <v>2</v>
      </c>
      <c r="AE34" s="53" t="s">
        <v>3</v>
      </c>
      <c r="AF34" s="53" t="s">
        <v>4</v>
      </c>
      <c r="AG34" s="53" t="s">
        <v>0</v>
      </c>
      <c r="AH34" s="53" t="s">
        <v>572</v>
      </c>
      <c r="AI34" s="53" t="s">
        <v>63</v>
      </c>
      <c r="AJ34" s="53" t="s">
        <v>1</v>
      </c>
      <c r="AK34" s="53" t="s">
        <v>15</v>
      </c>
      <c r="AL34" s="53" t="s">
        <v>2</v>
      </c>
      <c r="AM34" s="53" t="s">
        <v>3</v>
      </c>
      <c r="AN34" s="53" t="s">
        <v>4</v>
      </c>
      <c r="AO34" s="113" t="s">
        <v>0</v>
      </c>
      <c r="AP34" s="113" t="s">
        <v>572</v>
      </c>
      <c r="AQ34" s="113" t="s">
        <v>63</v>
      </c>
      <c r="AR34" s="113" t="s">
        <v>1</v>
      </c>
      <c r="AS34" s="113" t="s">
        <v>15</v>
      </c>
      <c r="AT34" s="113" t="s">
        <v>2</v>
      </c>
      <c r="AU34" s="113" t="s">
        <v>3</v>
      </c>
      <c r="AV34" s="113" t="s">
        <v>4</v>
      </c>
    </row>
    <row r="35" spans="1:48" ht="15" customHeight="1" x14ac:dyDescent="0.25">
      <c r="A35" s="120" t="s">
        <v>18</v>
      </c>
      <c r="B35" s="20">
        <v>92910300300</v>
      </c>
      <c r="C35" s="20">
        <v>4</v>
      </c>
      <c r="D35" t="s">
        <v>13</v>
      </c>
      <c r="E35" t="s">
        <v>10</v>
      </c>
      <c r="F35">
        <v>0.53</v>
      </c>
      <c r="G35">
        <v>0.44</v>
      </c>
      <c r="H35">
        <v>0.97</v>
      </c>
      <c r="I35" s="120" t="s">
        <v>18</v>
      </c>
      <c r="J35" s="100">
        <v>92910300300</v>
      </c>
      <c r="K35" s="100">
        <v>4</v>
      </c>
      <c r="L35" t="s">
        <v>13</v>
      </c>
      <c r="M35" t="s">
        <v>10</v>
      </c>
      <c r="N35">
        <v>0.53</v>
      </c>
      <c r="O35">
        <v>0.44</v>
      </c>
      <c r="P35">
        <v>0.97</v>
      </c>
      <c r="Q35" s="120" t="s">
        <v>18</v>
      </c>
      <c r="R35" s="100">
        <v>92910300300</v>
      </c>
      <c r="S35" s="100">
        <v>4</v>
      </c>
      <c r="T35" t="s">
        <v>13</v>
      </c>
      <c r="U35" t="s">
        <v>10</v>
      </c>
      <c r="V35">
        <v>0.53</v>
      </c>
      <c r="W35">
        <v>0.44</v>
      </c>
      <c r="X35">
        <v>0.97</v>
      </c>
      <c r="Y35" s="120" t="s">
        <v>18</v>
      </c>
      <c r="Z35" s="100">
        <v>92910300300</v>
      </c>
      <c r="AA35" s="100">
        <v>4</v>
      </c>
      <c r="AB35" t="s">
        <v>13</v>
      </c>
      <c r="AC35" t="s">
        <v>10</v>
      </c>
      <c r="AD35">
        <v>0.53</v>
      </c>
      <c r="AE35">
        <v>0.44</v>
      </c>
      <c r="AF35">
        <v>0.97</v>
      </c>
      <c r="AG35" s="120" t="s">
        <v>18</v>
      </c>
      <c r="AH35" s="100">
        <v>92910300300</v>
      </c>
      <c r="AI35" s="100">
        <v>4</v>
      </c>
      <c r="AJ35" t="s">
        <v>13</v>
      </c>
      <c r="AK35" t="s">
        <v>10</v>
      </c>
      <c r="AL35">
        <v>0.53</v>
      </c>
      <c r="AM35">
        <v>0.44</v>
      </c>
      <c r="AN35">
        <v>0.97</v>
      </c>
      <c r="AO35" s="122" t="s">
        <v>18</v>
      </c>
      <c r="AP35" s="112">
        <v>92910300300</v>
      </c>
      <c r="AQ35" s="112">
        <v>4</v>
      </c>
      <c r="AR35" s="113" t="s">
        <v>13</v>
      </c>
      <c r="AS35" s="113" t="s">
        <v>10</v>
      </c>
      <c r="AT35" s="113">
        <v>0.53</v>
      </c>
      <c r="AU35" s="113">
        <v>0.44</v>
      </c>
      <c r="AV35" s="113">
        <v>0.97</v>
      </c>
    </row>
    <row r="36" spans="1:48" ht="45" customHeight="1" x14ac:dyDescent="0.25">
      <c r="A36" s="121"/>
      <c r="B36" s="21" t="s">
        <v>264</v>
      </c>
      <c r="C36" s="21"/>
      <c r="D36" s="1" t="s">
        <v>262</v>
      </c>
      <c r="E36" t="s">
        <v>6</v>
      </c>
      <c r="F36">
        <v>0.77</v>
      </c>
      <c r="G36">
        <v>0.99</v>
      </c>
      <c r="H36">
        <v>1.75</v>
      </c>
      <c r="I36" s="121"/>
      <c r="J36" s="101" t="s">
        <v>264</v>
      </c>
      <c r="K36" s="101"/>
      <c r="L36" s="102" t="s">
        <v>262</v>
      </c>
      <c r="M36" t="s">
        <v>6</v>
      </c>
      <c r="N36">
        <v>0.77</v>
      </c>
      <c r="O36">
        <v>0.99</v>
      </c>
      <c r="P36">
        <v>1.75</v>
      </c>
      <c r="Q36" s="121"/>
      <c r="R36" s="101" t="s">
        <v>264</v>
      </c>
      <c r="S36" s="101"/>
      <c r="T36" s="102" t="s">
        <v>262</v>
      </c>
      <c r="U36" t="s">
        <v>6</v>
      </c>
      <c r="V36">
        <v>0.77</v>
      </c>
      <c r="W36">
        <v>0.99</v>
      </c>
      <c r="X36">
        <v>1.75</v>
      </c>
      <c r="Y36" s="121"/>
      <c r="Z36" s="101" t="s">
        <v>264</v>
      </c>
      <c r="AA36" s="101"/>
      <c r="AB36" s="102" t="s">
        <v>262</v>
      </c>
      <c r="AC36" t="s">
        <v>6</v>
      </c>
      <c r="AD36">
        <v>0.77</v>
      </c>
      <c r="AE36">
        <v>0.99</v>
      </c>
      <c r="AF36">
        <v>1.75</v>
      </c>
      <c r="AG36" s="121"/>
      <c r="AH36" s="101" t="s">
        <v>264</v>
      </c>
      <c r="AI36" s="101"/>
      <c r="AJ36" s="102" t="s">
        <v>262</v>
      </c>
      <c r="AK36" t="s">
        <v>6</v>
      </c>
      <c r="AL36">
        <v>0.77</v>
      </c>
      <c r="AM36">
        <v>0.99</v>
      </c>
      <c r="AN36">
        <v>1.75</v>
      </c>
      <c r="AO36" s="123"/>
      <c r="AP36" s="114" t="s">
        <v>264</v>
      </c>
      <c r="AQ36" s="114"/>
      <c r="AR36" s="115" t="s">
        <v>262</v>
      </c>
      <c r="AS36" s="113" t="s">
        <v>6</v>
      </c>
      <c r="AT36" s="113">
        <v>0.77</v>
      </c>
      <c r="AU36" s="113">
        <v>0.99</v>
      </c>
      <c r="AV36" s="113">
        <v>1.75</v>
      </c>
    </row>
    <row r="37" spans="1:48" x14ac:dyDescent="0.25">
      <c r="A37" s="121"/>
      <c r="B37" s="21" t="s">
        <v>264</v>
      </c>
      <c r="C37" s="21"/>
      <c r="D37" t="s">
        <v>14</v>
      </c>
      <c r="E37" t="s">
        <v>10</v>
      </c>
      <c r="F37">
        <v>0.03</v>
      </c>
      <c r="G37">
        <v>7.0000000000000007E-2</v>
      </c>
      <c r="H37">
        <v>0.1</v>
      </c>
      <c r="I37" s="121"/>
      <c r="J37" s="101" t="s">
        <v>264</v>
      </c>
      <c r="K37" s="101"/>
      <c r="L37" t="s">
        <v>14</v>
      </c>
      <c r="M37" t="s">
        <v>10</v>
      </c>
      <c r="N37">
        <v>0.03</v>
      </c>
      <c r="O37">
        <v>7.0000000000000007E-2</v>
      </c>
      <c r="P37">
        <v>0.1</v>
      </c>
      <c r="Q37" s="121"/>
      <c r="R37" s="101" t="s">
        <v>264</v>
      </c>
      <c r="S37" s="101"/>
      <c r="T37" t="s">
        <v>14</v>
      </c>
      <c r="U37" t="s">
        <v>10</v>
      </c>
      <c r="V37">
        <v>0.03</v>
      </c>
      <c r="W37">
        <v>7.0000000000000007E-2</v>
      </c>
      <c r="X37">
        <v>0.1</v>
      </c>
      <c r="Y37" s="121"/>
      <c r="Z37" s="101" t="s">
        <v>264</v>
      </c>
      <c r="AA37" s="101"/>
      <c r="AB37" t="s">
        <v>14</v>
      </c>
      <c r="AC37" t="s">
        <v>10</v>
      </c>
      <c r="AD37">
        <v>0.03</v>
      </c>
      <c r="AE37">
        <v>7.0000000000000007E-2</v>
      </c>
      <c r="AF37">
        <v>0.1</v>
      </c>
      <c r="AG37" s="121"/>
      <c r="AH37" s="101" t="s">
        <v>264</v>
      </c>
      <c r="AI37" s="101"/>
      <c r="AJ37" t="s">
        <v>14</v>
      </c>
      <c r="AK37" t="s">
        <v>10</v>
      </c>
      <c r="AL37">
        <v>0.03</v>
      </c>
      <c r="AM37">
        <v>7.0000000000000007E-2</v>
      </c>
      <c r="AN37">
        <v>0.1</v>
      </c>
      <c r="AO37" s="123"/>
      <c r="AP37" s="114" t="s">
        <v>264</v>
      </c>
      <c r="AQ37" s="114"/>
      <c r="AR37" s="113" t="s">
        <v>14</v>
      </c>
      <c r="AS37" s="113" t="s">
        <v>10</v>
      </c>
      <c r="AT37" s="113">
        <v>0.03</v>
      </c>
      <c r="AU37" s="113">
        <v>7.0000000000000007E-2</v>
      </c>
      <c r="AV37" s="113">
        <v>0.1</v>
      </c>
    </row>
    <row r="38" spans="1:48" ht="30" customHeight="1" x14ac:dyDescent="0.25">
      <c r="A38" s="121"/>
      <c r="B38" s="101">
        <v>72116200444</v>
      </c>
      <c r="C38" s="21"/>
      <c r="D38" s="102" t="s">
        <v>1163</v>
      </c>
      <c r="E38" t="s">
        <v>10</v>
      </c>
      <c r="F38">
        <v>0.78</v>
      </c>
      <c r="G38">
        <v>0.25</v>
      </c>
      <c r="H38">
        <f>SUM(F38:G38)</f>
        <v>1.03</v>
      </c>
      <c r="I38" s="121"/>
      <c r="J38" s="101">
        <v>72116200460</v>
      </c>
      <c r="K38" s="101"/>
      <c r="L38" s="102" t="s">
        <v>9</v>
      </c>
      <c r="M38" t="s">
        <v>10</v>
      </c>
      <c r="N38">
        <v>0.89</v>
      </c>
      <c r="O38">
        <v>0.34</v>
      </c>
      <c r="P38">
        <v>1.23</v>
      </c>
      <c r="Q38" s="121"/>
      <c r="R38" s="101">
        <v>72116200460</v>
      </c>
      <c r="S38" s="101"/>
      <c r="T38" s="102" t="s">
        <v>9</v>
      </c>
      <c r="U38" t="s">
        <v>10</v>
      </c>
      <c r="V38">
        <v>0.89</v>
      </c>
      <c r="W38">
        <v>0.34</v>
      </c>
      <c r="X38">
        <v>1.23</v>
      </c>
      <c r="Y38" s="121"/>
      <c r="Z38" s="101">
        <v>72116200460</v>
      </c>
      <c r="AA38" s="101"/>
      <c r="AB38" s="102" t="s">
        <v>9</v>
      </c>
      <c r="AC38" t="s">
        <v>10</v>
      </c>
      <c r="AD38">
        <v>0.89</v>
      </c>
      <c r="AE38">
        <v>0.34</v>
      </c>
      <c r="AF38">
        <v>1.23</v>
      </c>
      <c r="AG38" s="121"/>
      <c r="AH38" s="101">
        <v>72116200460</v>
      </c>
      <c r="AI38" s="101"/>
      <c r="AJ38" s="102" t="s">
        <v>9</v>
      </c>
      <c r="AK38" t="s">
        <v>10</v>
      </c>
      <c r="AL38">
        <v>0.89</v>
      </c>
      <c r="AM38">
        <v>0.34</v>
      </c>
      <c r="AN38">
        <v>1.23</v>
      </c>
      <c r="AO38" s="123"/>
      <c r="AP38" s="114">
        <v>72116200460</v>
      </c>
      <c r="AQ38" s="114"/>
      <c r="AR38" s="115" t="s">
        <v>9</v>
      </c>
      <c r="AS38" s="113" t="s">
        <v>10</v>
      </c>
      <c r="AT38" s="113">
        <v>0.89</v>
      </c>
      <c r="AU38" s="113">
        <v>0.34</v>
      </c>
      <c r="AV38" s="113">
        <v>1.23</v>
      </c>
    </row>
    <row r="39" spans="1:48" x14ac:dyDescent="0.25">
      <c r="A39" s="121"/>
      <c r="B39" s="21" t="s">
        <v>264</v>
      </c>
      <c r="C39" s="21"/>
      <c r="D39" t="s">
        <v>7</v>
      </c>
      <c r="E39" t="s">
        <v>8</v>
      </c>
      <c r="F39">
        <v>0.82</v>
      </c>
      <c r="G39">
        <v>0.79</v>
      </c>
      <c r="H39">
        <v>1.61</v>
      </c>
      <c r="I39" s="121"/>
      <c r="J39" s="101" t="s">
        <v>264</v>
      </c>
      <c r="K39" s="101"/>
      <c r="L39" t="s">
        <v>7</v>
      </c>
      <c r="M39" t="s">
        <v>8</v>
      </c>
      <c r="N39">
        <v>0.82</v>
      </c>
      <c r="O39">
        <v>0.79</v>
      </c>
      <c r="P39">
        <v>1.61</v>
      </c>
      <c r="Q39" s="121"/>
      <c r="R39" s="101">
        <v>72113102680</v>
      </c>
      <c r="S39" s="101"/>
      <c r="T39" t="s">
        <v>1166</v>
      </c>
      <c r="U39" t="s">
        <v>10</v>
      </c>
      <c r="V39">
        <v>0.92</v>
      </c>
      <c r="W39">
        <v>0.44</v>
      </c>
      <c r="X39">
        <f>SUM(V39:W39)</f>
        <v>1.36</v>
      </c>
      <c r="Y39" s="121"/>
      <c r="Z39" s="101">
        <v>72113101650</v>
      </c>
      <c r="AA39" s="101"/>
      <c r="AB39" t="s">
        <v>1167</v>
      </c>
      <c r="AC39" t="s">
        <v>8</v>
      </c>
      <c r="AD39">
        <v>0.99</v>
      </c>
      <c r="AE39">
        <v>0.48</v>
      </c>
      <c r="AF39">
        <f>SUM(AD39:AE39)</f>
        <v>1.47</v>
      </c>
      <c r="AG39" s="121"/>
      <c r="AH39" s="101" t="s">
        <v>264</v>
      </c>
      <c r="AI39" s="101"/>
      <c r="AJ39" t="s">
        <v>7</v>
      </c>
      <c r="AK39" t="s">
        <v>8</v>
      </c>
      <c r="AL39">
        <v>0.82</v>
      </c>
      <c r="AM39">
        <v>0.79</v>
      </c>
      <c r="AN39">
        <v>1.61</v>
      </c>
      <c r="AO39" s="123"/>
      <c r="AP39" s="114" t="s">
        <v>264</v>
      </c>
      <c r="AQ39" s="114"/>
      <c r="AR39" s="113" t="s">
        <v>7</v>
      </c>
      <c r="AS39" s="113" t="s">
        <v>8</v>
      </c>
      <c r="AT39" s="113">
        <v>0.82</v>
      </c>
      <c r="AU39" s="113">
        <v>0.79</v>
      </c>
      <c r="AV39" s="113">
        <v>1.61</v>
      </c>
    </row>
    <row r="40" spans="1:48" ht="30" customHeight="1" x14ac:dyDescent="0.25">
      <c r="A40" s="121"/>
      <c r="B40" s="21" t="s">
        <v>270</v>
      </c>
      <c r="C40" s="21"/>
      <c r="D40" s="1" t="s">
        <v>16</v>
      </c>
      <c r="E40" t="s">
        <v>10</v>
      </c>
      <c r="F40">
        <v>0.24</v>
      </c>
      <c r="G40">
        <v>0.12</v>
      </c>
      <c r="H40">
        <v>0.35</v>
      </c>
      <c r="I40" s="121"/>
      <c r="J40" s="101" t="s">
        <v>270</v>
      </c>
      <c r="K40" s="101"/>
      <c r="L40" s="102" t="s">
        <v>16</v>
      </c>
      <c r="M40" t="s">
        <v>10</v>
      </c>
      <c r="N40">
        <v>0.24</v>
      </c>
      <c r="O40">
        <v>0.12</v>
      </c>
      <c r="P40">
        <v>0.35</v>
      </c>
      <c r="Q40" s="121"/>
      <c r="R40" s="101" t="s">
        <v>270</v>
      </c>
      <c r="S40" s="101"/>
      <c r="T40" s="102" t="s">
        <v>16</v>
      </c>
      <c r="U40" t="s">
        <v>10</v>
      </c>
      <c r="V40">
        <v>0.24</v>
      </c>
      <c r="W40">
        <v>0.12</v>
      </c>
      <c r="X40">
        <v>0.35</v>
      </c>
      <c r="Y40" s="121"/>
      <c r="Z40" s="101" t="s">
        <v>270</v>
      </c>
      <c r="AA40" s="101"/>
      <c r="AB40" s="102" t="s">
        <v>16</v>
      </c>
      <c r="AC40" t="s">
        <v>10</v>
      </c>
      <c r="AD40">
        <v>0.24</v>
      </c>
      <c r="AE40">
        <v>0.12</v>
      </c>
      <c r="AF40">
        <v>0.35</v>
      </c>
      <c r="AG40" s="121"/>
      <c r="AH40" s="101" t="s">
        <v>270</v>
      </c>
      <c r="AI40" s="101"/>
      <c r="AJ40" s="102" t="s">
        <v>16</v>
      </c>
      <c r="AK40" t="s">
        <v>10</v>
      </c>
      <c r="AL40">
        <v>0.24</v>
      </c>
      <c r="AM40">
        <v>0.12</v>
      </c>
      <c r="AN40">
        <v>0.35</v>
      </c>
      <c r="AO40" s="123"/>
      <c r="AP40" s="114" t="s">
        <v>270</v>
      </c>
      <c r="AQ40" s="114"/>
      <c r="AR40" s="115" t="s">
        <v>16</v>
      </c>
      <c r="AS40" s="113" t="s">
        <v>10</v>
      </c>
      <c r="AT40" s="113">
        <v>0.24</v>
      </c>
      <c r="AU40" s="113">
        <v>0.12</v>
      </c>
      <c r="AV40" s="113">
        <v>0.35</v>
      </c>
    </row>
    <row r="41" spans="1:48" ht="30" customHeight="1" x14ac:dyDescent="0.25">
      <c r="A41" s="121"/>
      <c r="B41" s="21" t="s">
        <v>270</v>
      </c>
      <c r="C41" s="3"/>
      <c r="D41" s="1" t="s">
        <v>19</v>
      </c>
      <c r="E41" t="s">
        <v>10</v>
      </c>
      <c r="F41">
        <v>1.83</v>
      </c>
      <c r="G41">
        <v>1.97</v>
      </c>
      <c r="H41">
        <v>3.8</v>
      </c>
      <c r="I41" s="121"/>
      <c r="J41" s="101" t="s">
        <v>270</v>
      </c>
      <c r="K41" s="101"/>
      <c r="L41" s="102" t="s">
        <v>19</v>
      </c>
      <c r="M41" t="s">
        <v>10</v>
      </c>
      <c r="N41">
        <v>1.83</v>
      </c>
      <c r="O41">
        <v>1.97</v>
      </c>
      <c r="P41">
        <v>3.8</v>
      </c>
      <c r="Q41" s="121"/>
      <c r="R41" s="101" t="s">
        <v>270</v>
      </c>
      <c r="S41" s="101"/>
      <c r="T41" s="102" t="s">
        <v>19</v>
      </c>
      <c r="U41" t="s">
        <v>10</v>
      </c>
      <c r="V41">
        <v>1.83</v>
      </c>
      <c r="W41">
        <v>1.97</v>
      </c>
      <c r="X41">
        <v>3.8</v>
      </c>
      <c r="Y41" s="121"/>
      <c r="Z41" s="101" t="s">
        <v>270</v>
      </c>
      <c r="AA41" s="101"/>
      <c r="AB41" s="102" t="s">
        <v>19</v>
      </c>
      <c r="AC41" t="s">
        <v>10</v>
      </c>
      <c r="AD41">
        <v>1.83</v>
      </c>
      <c r="AE41">
        <v>1.97</v>
      </c>
      <c r="AF41">
        <v>3.8</v>
      </c>
      <c r="AG41" s="121"/>
      <c r="AH41" s="101" t="s">
        <v>270</v>
      </c>
      <c r="AI41" s="101"/>
      <c r="AJ41" s="102" t="s">
        <v>19</v>
      </c>
      <c r="AK41" t="s">
        <v>10</v>
      </c>
      <c r="AL41">
        <v>1.83</v>
      </c>
      <c r="AM41">
        <v>1.97</v>
      </c>
      <c r="AN41">
        <v>3.8</v>
      </c>
      <c r="AO41" s="123"/>
      <c r="AP41" s="114" t="s">
        <v>270</v>
      </c>
      <c r="AQ41" s="114"/>
      <c r="AR41" s="115" t="s">
        <v>19</v>
      </c>
      <c r="AS41" s="113" t="s">
        <v>10</v>
      </c>
      <c r="AT41" s="113">
        <v>1.83</v>
      </c>
      <c r="AU41" s="113">
        <v>1.97</v>
      </c>
      <c r="AV41" s="113">
        <v>3.8</v>
      </c>
    </row>
    <row r="42" spans="1:48" ht="15" customHeight="1" x14ac:dyDescent="0.25">
      <c r="A42" s="121"/>
      <c r="B42" s="21" t="s">
        <v>264</v>
      </c>
      <c r="C42" s="3"/>
      <c r="D42" s="1" t="s">
        <v>25</v>
      </c>
      <c r="E42" t="s">
        <v>24</v>
      </c>
      <c r="F42">
        <v>0.09</v>
      </c>
      <c r="G42">
        <v>0</v>
      </c>
      <c r="H42">
        <v>0.09</v>
      </c>
      <c r="I42" s="121"/>
      <c r="J42" s="101" t="s">
        <v>264</v>
      </c>
      <c r="K42" s="101"/>
      <c r="L42" s="102" t="s">
        <v>25</v>
      </c>
      <c r="M42" t="s">
        <v>24</v>
      </c>
      <c r="N42">
        <v>0.09</v>
      </c>
      <c r="O42">
        <v>0</v>
      </c>
      <c r="P42">
        <v>0.09</v>
      </c>
      <c r="Q42" s="121"/>
      <c r="R42" s="101" t="s">
        <v>264</v>
      </c>
      <c r="S42" s="101"/>
      <c r="T42" s="102" t="s">
        <v>25</v>
      </c>
      <c r="U42" t="s">
        <v>24</v>
      </c>
      <c r="V42">
        <v>0.09</v>
      </c>
      <c r="W42">
        <v>0</v>
      </c>
      <c r="X42">
        <v>0.09</v>
      </c>
      <c r="Y42" s="121"/>
      <c r="Z42" s="101" t="s">
        <v>264</v>
      </c>
      <c r="AA42" s="101"/>
      <c r="AB42" s="102" t="s">
        <v>25</v>
      </c>
      <c r="AC42" t="s">
        <v>24</v>
      </c>
      <c r="AD42">
        <v>0.09</v>
      </c>
      <c r="AE42">
        <v>0</v>
      </c>
      <c r="AF42">
        <v>0.09</v>
      </c>
      <c r="AG42" s="121"/>
      <c r="AH42" s="101" t="s">
        <v>264</v>
      </c>
      <c r="AI42" s="101"/>
      <c r="AJ42" s="102" t="s">
        <v>25</v>
      </c>
      <c r="AK42" t="s">
        <v>24</v>
      </c>
      <c r="AL42">
        <v>0.09</v>
      </c>
      <c r="AM42">
        <v>0</v>
      </c>
      <c r="AN42">
        <v>0.09</v>
      </c>
      <c r="AO42" s="123"/>
      <c r="AP42" s="114" t="s">
        <v>264</v>
      </c>
      <c r="AQ42" s="114"/>
      <c r="AR42" s="115" t="s">
        <v>25</v>
      </c>
      <c r="AS42" s="113" t="s">
        <v>24</v>
      </c>
      <c r="AT42" s="113">
        <v>0.09</v>
      </c>
      <c r="AU42" s="113">
        <v>0</v>
      </c>
      <c r="AV42" s="113">
        <v>0.09</v>
      </c>
    </row>
    <row r="43" spans="1:48" ht="30" customHeight="1" x14ac:dyDescent="0.25">
      <c r="A43" s="121"/>
      <c r="B43" s="21" t="s">
        <v>270</v>
      </c>
      <c r="C43" s="3"/>
      <c r="D43" s="1" t="s">
        <v>20</v>
      </c>
      <c r="E43" t="s">
        <v>10</v>
      </c>
      <c r="F43">
        <v>1.1399999999999999</v>
      </c>
      <c r="G43">
        <v>2.67</v>
      </c>
      <c r="H43">
        <v>3.8</v>
      </c>
      <c r="I43" s="121"/>
      <c r="J43" s="101" t="s">
        <v>270</v>
      </c>
      <c r="K43" s="101"/>
      <c r="L43" s="102" t="s">
        <v>20</v>
      </c>
      <c r="M43" t="s">
        <v>10</v>
      </c>
      <c r="N43">
        <v>1.1399999999999999</v>
      </c>
      <c r="O43">
        <v>2.67</v>
      </c>
      <c r="P43">
        <v>3.8</v>
      </c>
      <c r="Q43" s="121"/>
      <c r="R43" s="101" t="s">
        <v>270</v>
      </c>
      <c r="S43" s="101"/>
      <c r="T43" s="102" t="s">
        <v>20</v>
      </c>
      <c r="U43" t="s">
        <v>10</v>
      </c>
      <c r="V43">
        <v>1.1399999999999999</v>
      </c>
      <c r="W43">
        <v>2.67</v>
      </c>
      <c r="X43">
        <v>3.8</v>
      </c>
      <c r="Y43" s="121"/>
      <c r="Z43" s="101" t="s">
        <v>270</v>
      </c>
      <c r="AA43" s="101"/>
      <c r="AB43" s="102" t="s">
        <v>20</v>
      </c>
      <c r="AC43" t="s">
        <v>10</v>
      </c>
      <c r="AD43">
        <v>1.1399999999999999</v>
      </c>
      <c r="AE43">
        <v>2.67</v>
      </c>
      <c r="AF43">
        <v>3.8</v>
      </c>
      <c r="AG43" s="121"/>
      <c r="AH43" s="101" t="s">
        <v>270</v>
      </c>
      <c r="AI43" s="101"/>
      <c r="AJ43" s="102" t="s">
        <v>20</v>
      </c>
      <c r="AK43" t="s">
        <v>10</v>
      </c>
      <c r="AL43">
        <v>1.1399999999999999</v>
      </c>
      <c r="AM43">
        <v>2.67</v>
      </c>
      <c r="AN43">
        <v>3.8</v>
      </c>
      <c r="AO43" s="123"/>
      <c r="AP43" s="114" t="s">
        <v>270</v>
      </c>
      <c r="AQ43" s="114"/>
      <c r="AR43" s="115" t="s">
        <v>20</v>
      </c>
      <c r="AS43" s="113" t="s">
        <v>10</v>
      </c>
      <c r="AT43" s="113">
        <v>1.1399999999999999</v>
      </c>
      <c r="AU43" s="113">
        <v>2.67</v>
      </c>
      <c r="AV43" s="113">
        <v>3.8</v>
      </c>
    </row>
    <row r="44" spans="1:48" x14ac:dyDescent="0.25">
      <c r="A44" s="1"/>
      <c r="B44" s="1"/>
      <c r="C44" s="1"/>
      <c r="F44">
        <f>SUM(F35:F43)</f>
        <v>6.2299999999999995</v>
      </c>
      <c r="G44">
        <f>SUM(G35:G43)</f>
        <v>7.3</v>
      </c>
      <c r="H44">
        <f>SUM(H35:H43)</f>
        <v>13.5</v>
      </c>
      <c r="I44" s="102"/>
      <c r="J44" s="102"/>
      <c r="K44" s="102"/>
      <c r="N44">
        <f>SUM(N35:N43)</f>
        <v>6.34</v>
      </c>
      <c r="O44">
        <f>SUM(O35:O43)</f>
        <v>7.39</v>
      </c>
      <c r="P44">
        <f>SUM(P35:P43)</f>
        <v>13.7</v>
      </c>
      <c r="Q44" s="102"/>
      <c r="R44" s="102"/>
      <c r="S44" s="102"/>
      <c r="V44">
        <f>SUM(V35:V43)</f>
        <v>6.4399999999999995</v>
      </c>
      <c r="W44">
        <f>SUM(W35:W43)</f>
        <v>7.04</v>
      </c>
      <c r="X44">
        <f>SUM(X35:X43)</f>
        <v>13.45</v>
      </c>
      <c r="Y44" s="102"/>
      <c r="Z44" s="102"/>
      <c r="AA44" s="102"/>
      <c r="AD44">
        <f>SUM(AD35:AD43)</f>
        <v>6.51</v>
      </c>
      <c r="AE44">
        <f>SUM(AE35:AE43)</f>
        <v>7.08</v>
      </c>
      <c r="AF44">
        <f>SUM(AF35:AF43)</f>
        <v>13.559999999999999</v>
      </c>
      <c r="AG44" s="102"/>
      <c r="AH44" s="102"/>
      <c r="AI44" s="102"/>
      <c r="AL44">
        <f>SUM(AL35:AL43)</f>
        <v>6.34</v>
      </c>
      <c r="AM44">
        <f>SUM(AM35:AM43)</f>
        <v>7.39</v>
      </c>
      <c r="AN44">
        <f>SUM(AN35:AN43)</f>
        <v>13.7</v>
      </c>
      <c r="AO44" s="115"/>
      <c r="AP44" s="115"/>
      <c r="AQ44" s="115"/>
      <c r="AT44" s="113">
        <f>SUM(AT35:AT43)</f>
        <v>6.34</v>
      </c>
      <c r="AU44" s="113">
        <f>SUM(AU35:AU43)</f>
        <v>7.39</v>
      </c>
      <c r="AV44" s="113">
        <f>SUM(AV35:AV43)</f>
        <v>13.7</v>
      </c>
    </row>
    <row r="45" spans="1:48" x14ac:dyDescent="0.25">
      <c r="A45" s="53" t="s">
        <v>0</v>
      </c>
      <c r="B45" s="53" t="s">
        <v>572</v>
      </c>
      <c r="C45" s="53" t="s">
        <v>63</v>
      </c>
      <c r="D45" s="53" t="s">
        <v>1</v>
      </c>
      <c r="E45" s="53" t="s">
        <v>15</v>
      </c>
      <c r="F45" s="53" t="s">
        <v>2</v>
      </c>
      <c r="G45" s="53" t="s">
        <v>3</v>
      </c>
      <c r="H45" s="53" t="s">
        <v>4</v>
      </c>
      <c r="I45" s="53" t="s">
        <v>0</v>
      </c>
      <c r="J45" s="53" t="s">
        <v>572</v>
      </c>
      <c r="K45" s="53" t="s">
        <v>63</v>
      </c>
      <c r="L45" s="53" t="s">
        <v>1</v>
      </c>
      <c r="M45" s="53" t="s">
        <v>15</v>
      </c>
      <c r="N45" s="53" t="s">
        <v>2</v>
      </c>
      <c r="O45" s="53" t="s">
        <v>3</v>
      </c>
      <c r="P45" s="53" t="s">
        <v>4</v>
      </c>
      <c r="Q45" s="53" t="s">
        <v>0</v>
      </c>
      <c r="R45" s="53" t="s">
        <v>572</v>
      </c>
      <c r="S45" s="53" t="s">
        <v>63</v>
      </c>
      <c r="T45" s="53" t="s">
        <v>1</v>
      </c>
      <c r="U45" s="53" t="s">
        <v>15</v>
      </c>
      <c r="V45" s="53" t="s">
        <v>2</v>
      </c>
      <c r="W45" s="53" t="s">
        <v>3</v>
      </c>
      <c r="X45" s="53" t="s">
        <v>4</v>
      </c>
      <c r="Y45" s="53" t="s">
        <v>0</v>
      </c>
      <c r="Z45" s="53" t="s">
        <v>572</v>
      </c>
      <c r="AA45" s="53" t="s">
        <v>63</v>
      </c>
      <c r="AB45" s="53" t="s">
        <v>1</v>
      </c>
      <c r="AC45" s="53" t="s">
        <v>15</v>
      </c>
      <c r="AD45" s="53" t="s">
        <v>2</v>
      </c>
      <c r="AE45" s="53" t="s">
        <v>3</v>
      </c>
      <c r="AF45" s="53" t="s">
        <v>4</v>
      </c>
      <c r="AG45" s="53" t="s">
        <v>0</v>
      </c>
      <c r="AH45" s="53" t="s">
        <v>572</v>
      </c>
      <c r="AI45" s="53" t="s">
        <v>63</v>
      </c>
      <c r="AJ45" s="53" t="s">
        <v>1</v>
      </c>
      <c r="AK45" s="53" t="s">
        <v>15</v>
      </c>
      <c r="AL45" s="53" t="s">
        <v>2</v>
      </c>
      <c r="AM45" s="53" t="s">
        <v>3</v>
      </c>
      <c r="AN45" s="53" t="s">
        <v>4</v>
      </c>
      <c r="AO45" s="113" t="s">
        <v>0</v>
      </c>
      <c r="AP45" s="113" t="s">
        <v>572</v>
      </c>
      <c r="AQ45" s="113" t="s">
        <v>63</v>
      </c>
      <c r="AR45" s="113" t="s">
        <v>1</v>
      </c>
      <c r="AS45" s="113" t="s">
        <v>15</v>
      </c>
      <c r="AT45" s="113" t="s">
        <v>2</v>
      </c>
      <c r="AU45" s="113" t="s">
        <v>3</v>
      </c>
      <c r="AV45" s="113" t="s">
        <v>4</v>
      </c>
    </row>
    <row r="46" spans="1:48" ht="15" customHeight="1" x14ac:dyDescent="0.25">
      <c r="A46" s="120" t="s">
        <v>21</v>
      </c>
      <c r="B46" s="20">
        <v>92910300300</v>
      </c>
      <c r="C46" s="2">
        <v>5</v>
      </c>
      <c r="D46" t="s">
        <v>13</v>
      </c>
      <c r="E46" t="s">
        <v>10</v>
      </c>
      <c r="F46">
        <v>0.53</v>
      </c>
      <c r="G46">
        <v>0.44</v>
      </c>
      <c r="H46">
        <v>0.97</v>
      </c>
      <c r="I46" s="120" t="s">
        <v>21</v>
      </c>
      <c r="J46" s="100">
        <v>92910300300</v>
      </c>
      <c r="K46" s="100">
        <v>5</v>
      </c>
      <c r="L46" t="s">
        <v>13</v>
      </c>
      <c r="M46" t="s">
        <v>10</v>
      </c>
      <c r="N46">
        <v>0.53</v>
      </c>
      <c r="O46">
        <v>0.44</v>
      </c>
      <c r="P46">
        <v>0.97</v>
      </c>
      <c r="Q46" s="120" t="s">
        <v>21</v>
      </c>
      <c r="R46" s="100">
        <v>92910300300</v>
      </c>
      <c r="S46" s="100">
        <v>5</v>
      </c>
      <c r="T46" t="s">
        <v>13</v>
      </c>
      <c r="U46" t="s">
        <v>10</v>
      </c>
      <c r="V46">
        <v>0.53</v>
      </c>
      <c r="W46">
        <v>0.44</v>
      </c>
      <c r="X46">
        <v>0.97</v>
      </c>
      <c r="Y46" s="120" t="s">
        <v>21</v>
      </c>
      <c r="Z46" s="100">
        <v>92910300300</v>
      </c>
      <c r="AA46" s="100">
        <v>5</v>
      </c>
      <c r="AB46" t="s">
        <v>13</v>
      </c>
      <c r="AC46" t="s">
        <v>10</v>
      </c>
      <c r="AD46">
        <v>0.53</v>
      </c>
      <c r="AE46">
        <v>0.44</v>
      </c>
      <c r="AF46">
        <v>0.97</v>
      </c>
      <c r="AG46" s="120" t="s">
        <v>21</v>
      </c>
      <c r="AH46" s="100">
        <v>92910300300</v>
      </c>
      <c r="AI46" s="100">
        <v>5</v>
      </c>
      <c r="AJ46" t="s">
        <v>13</v>
      </c>
      <c r="AK46" t="s">
        <v>10</v>
      </c>
      <c r="AL46">
        <v>0.53</v>
      </c>
      <c r="AM46">
        <v>0.44</v>
      </c>
      <c r="AN46">
        <v>0.97</v>
      </c>
      <c r="AO46" s="122" t="s">
        <v>21</v>
      </c>
      <c r="AP46" s="112">
        <v>92910300300</v>
      </c>
      <c r="AQ46" s="112">
        <v>5</v>
      </c>
      <c r="AR46" s="113" t="s">
        <v>13</v>
      </c>
      <c r="AS46" s="113" t="s">
        <v>10</v>
      </c>
      <c r="AT46" s="113">
        <v>0.53</v>
      </c>
      <c r="AU46" s="113">
        <v>0.44</v>
      </c>
      <c r="AV46" s="113">
        <v>0.97</v>
      </c>
    </row>
    <row r="47" spans="1:48" ht="45" customHeight="1" x14ac:dyDescent="0.25">
      <c r="A47" s="121"/>
      <c r="B47" s="21" t="s">
        <v>264</v>
      </c>
      <c r="C47" s="3"/>
      <c r="D47" s="1" t="s">
        <v>262</v>
      </c>
      <c r="E47" t="s">
        <v>6</v>
      </c>
      <c r="F47">
        <v>0.77</v>
      </c>
      <c r="G47">
        <v>0.99</v>
      </c>
      <c r="H47">
        <v>1.75</v>
      </c>
      <c r="I47" s="121"/>
      <c r="J47" s="101" t="s">
        <v>264</v>
      </c>
      <c r="K47" s="101"/>
      <c r="L47" s="102" t="s">
        <v>262</v>
      </c>
      <c r="M47" t="s">
        <v>6</v>
      </c>
      <c r="N47">
        <v>0.77</v>
      </c>
      <c r="O47">
        <v>0.99</v>
      </c>
      <c r="P47">
        <v>1.75</v>
      </c>
      <c r="Q47" s="121"/>
      <c r="R47" s="101" t="s">
        <v>264</v>
      </c>
      <c r="S47" s="101"/>
      <c r="T47" s="102" t="s">
        <v>262</v>
      </c>
      <c r="U47" t="s">
        <v>6</v>
      </c>
      <c r="V47">
        <v>0.77</v>
      </c>
      <c r="W47">
        <v>0.99</v>
      </c>
      <c r="X47">
        <v>1.75</v>
      </c>
      <c r="Y47" s="121"/>
      <c r="Z47" s="101" t="s">
        <v>264</v>
      </c>
      <c r="AA47" s="101"/>
      <c r="AB47" s="102" t="s">
        <v>262</v>
      </c>
      <c r="AC47" t="s">
        <v>6</v>
      </c>
      <c r="AD47">
        <v>0.77</v>
      </c>
      <c r="AE47">
        <v>0.99</v>
      </c>
      <c r="AF47">
        <v>1.75</v>
      </c>
      <c r="AG47" s="121"/>
      <c r="AH47" s="101" t="s">
        <v>264</v>
      </c>
      <c r="AI47" s="101"/>
      <c r="AJ47" s="102" t="s">
        <v>262</v>
      </c>
      <c r="AK47" t="s">
        <v>6</v>
      </c>
      <c r="AL47">
        <v>0.77</v>
      </c>
      <c r="AM47">
        <v>0.99</v>
      </c>
      <c r="AN47">
        <v>1.75</v>
      </c>
      <c r="AO47" s="123"/>
      <c r="AP47" s="114" t="s">
        <v>264</v>
      </c>
      <c r="AQ47" s="114"/>
      <c r="AR47" s="115" t="s">
        <v>262</v>
      </c>
      <c r="AS47" s="113" t="s">
        <v>6</v>
      </c>
      <c r="AT47" s="113">
        <v>0.77</v>
      </c>
      <c r="AU47" s="113">
        <v>0.99</v>
      </c>
      <c r="AV47" s="113">
        <v>1.75</v>
      </c>
    </row>
    <row r="48" spans="1:48" x14ac:dyDescent="0.25">
      <c r="A48" s="121"/>
      <c r="B48" s="21" t="s">
        <v>264</v>
      </c>
      <c r="C48" s="3"/>
      <c r="D48" t="s">
        <v>14</v>
      </c>
      <c r="E48" t="s">
        <v>10</v>
      </c>
      <c r="F48">
        <v>0.03</v>
      </c>
      <c r="G48">
        <v>7.0000000000000007E-2</v>
      </c>
      <c r="H48">
        <v>0.1</v>
      </c>
      <c r="I48" s="121"/>
      <c r="J48" s="101" t="s">
        <v>264</v>
      </c>
      <c r="K48" s="101"/>
      <c r="L48" t="s">
        <v>14</v>
      </c>
      <c r="M48" t="s">
        <v>10</v>
      </c>
      <c r="N48">
        <v>0.03</v>
      </c>
      <c r="O48">
        <v>7.0000000000000007E-2</v>
      </c>
      <c r="P48">
        <v>0.1</v>
      </c>
      <c r="Q48" s="121"/>
      <c r="R48" s="101" t="s">
        <v>264</v>
      </c>
      <c r="S48" s="101"/>
      <c r="T48" t="s">
        <v>14</v>
      </c>
      <c r="U48" t="s">
        <v>10</v>
      </c>
      <c r="V48">
        <v>0.03</v>
      </c>
      <c r="W48">
        <v>7.0000000000000007E-2</v>
      </c>
      <c r="X48">
        <v>0.1</v>
      </c>
      <c r="Y48" s="121"/>
      <c r="Z48" s="101" t="s">
        <v>264</v>
      </c>
      <c r="AA48" s="101"/>
      <c r="AB48" t="s">
        <v>14</v>
      </c>
      <c r="AC48" t="s">
        <v>10</v>
      </c>
      <c r="AD48">
        <v>0.03</v>
      </c>
      <c r="AE48">
        <v>7.0000000000000007E-2</v>
      </c>
      <c r="AF48">
        <v>0.1</v>
      </c>
      <c r="AG48" s="121"/>
      <c r="AH48" s="101" t="s">
        <v>264</v>
      </c>
      <c r="AI48" s="101"/>
      <c r="AJ48" t="s">
        <v>14</v>
      </c>
      <c r="AK48" t="s">
        <v>10</v>
      </c>
      <c r="AL48">
        <v>0.03</v>
      </c>
      <c r="AM48">
        <v>7.0000000000000007E-2</v>
      </c>
      <c r="AN48">
        <v>0.1</v>
      </c>
      <c r="AO48" s="123"/>
      <c r="AP48" s="114" t="s">
        <v>264</v>
      </c>
      <c r="AQ48" s="114"/>
      <c r="AR48" s="113" t="s">
        <v>14</v>
      </c>
      <c r="AS48" s="113" t="s">
        <v>10</v>
      </c>
      <c r="AT48" s="113">
        <v>0.03</v>
      </c>
      <c r="AU48" s="113">
        <v>7.0000000000000007E-2</v>
      </c>
      <c r="AV48" s="113">
        <v>0.1</v>
      </c>
    </row>
    <row r="49" spans="1:48" ht="30" customHeight="1" x14ac:dyDescent="0.25">
      <c r="A49" s="121"/>
      <c r="B49" s="101">
        <v>72116200444</v>
      </c>
      <c r="C49" s="3"/>
      <c r="D49" s="102" t="s">
        <v>1163</v>
      </c>
      <c r="E49" t="s">
        <v>10</v>
      </c>
      <c r="F49">
        <v>0.78</v>
      </c>
      <c r="G49">
        <v>0.25</v>
      </c>
      <c r="H49">
        <f>SUM(F49:G49)</f>
        <v>1.03</v>
      </c>
      <c r="I49" s="121"/>
      <c r="J49" s="101">
        <v>72116200460</v>
      </c>
      <c r="K49" s="101"/>
      <c r="L49" s="102" t="s">
        <v>9</v>
      </c>
      <c r="M49" t="s">
        <v>10</v>
      </c>
      <c r="N49">
        <v>0.89</v>
      </c>
      <c r="O49">
        <v>0.34</v>
      </c>
      <c r="P49">
        <v>1.23</v>
      </c>
      <c r="Q49" s="121"/>
      <c r="R49" s="101">
        <v>72116200460</v>
      </c>
      <c r="S49" s="101"/>
      <c r="T49" s="102" t="s">
        <v>9</v>
      </c>
      <c r="U49" t="s">
        <v>10</v>
      </c>
      <c r="V49">
        <v>0.89</v>
      </c>
      <c r="W49">
        <v>0.34</v>
      </c>
      <c r="X49">
        <v>1.23</v>
      </c>
      <c r="Y49" s="121"/>
      <c r="Z49" s="101">
        <v>72116200460</v>
      </c>
      <c r="AA49" s="101"/>
      <c r="AB49" s="102" t="s">
        <v>9</v>
      </c>
      <c r="AC49" t="s">
        <v>10</v>
      </c>
      <c r="AD49">
        <v>0.89</v>
      </c>
      <c r="AE49">
        <v>0.34</v>
      </c>
      <c r="AF49">
        <v>1.23</v>
      </c>
      <c r="AG49" s="121"/>
      <c r="AH49" s="101">
        <v>72116200460</v>
      </c>
      <c r="AI49" s="101"/>
      <c r="AJ49" s="102" t="s">
        <v>9</v>
      </c>
      <c r="AK49" t="s">
        <v>10</v>
      </c>
      <c r="AL49">
        <v>0.89</v>
      </c>
      <c r="AM49">
        <v>0.34</v>
      </c>
      <c r="AN49">
        <v>1.23</v>
      </c>
      <c r="AO49" s="123"/>
      <c r="AP49" s="114">
        <v>72116200460</v>
      </c>
      <c r="AQ49" s="114"/>
      <c r="AR49" s="115" t="s">
        <v>9</v>
      </c>
      <c r="AS49" s="113" t="s">
        <v>10</v>
      </c>
      <c r="AT49" s="113">
        <v>0.89</v>
      </c>
      <c r="AU49" s="113">
        <v>0.34</v>
      </c>
      <c r="AV49" s="113">
        <v>1.23</v>
      </c>
    </row>
    <row r="50" spans="1:48" x14ac:dyDescent="0.25">
      <c r="A50" s="121"/>
      <c r="B50" s="21" t="s">
        <v>264</v>
      </c>
      <c r="C50" s="3"/>
      <c r="D50" t="s">
        <v>7</v>
      </c>
      <c r="E50" t="s">
        <v>8</v>
      </c>
      <c r="F50">
        <v>0.82</v>
      </c>
      <c r="G50">
        <v>0.79</v>
      </c>
      <c r="H50">
        <v>1.61</v>
      </c>
      <c r="I50" s="121"/>
      <c r="J50" s="101" t="s">
        <v>264</v>
      </c>
      <c r="K50" s="101"/>
      <c r="L50" t="s">
        <v>7</v>
      </c>
      <c r="M50" t="s">
        <v>8</v>
      </c>
      <c r="N50">
        <v>0.82</v>
      </c>
      <c r="O50">
        <v>0.79</v>
      </c>
      <c r="P50">
        <v>1.61</v>
      </c>
      <c r="Q50" s="121"/>
      <c r="R50" s="101">
        <v>72113102680</v>
      </c>
      <c r="S50" s="101"/>
      <c r="T50" t="s">
        <v>1166</v>
      </c>
      <c r="U50" t="s">
        <v>10</v>
      </c>
      <c r="V50">
        <v>0.92</v>
      </c>
      <c r="W50">
        <v>0.44</v>
      </c>
      <c r="X50">
        <f>SUM(V50:W50)</f>
        <v>1.36</v>
      </c>
      <c r="Y50" s="121"/>
      <c r="Z50" s="101">
        <v>72113101650</v>
      </c>
      <c r="AA50" s="101"/>
      <c r="AB50" t="s">
        <v>1167</v>
      </c>
      <c r="AC50" t="s">
        <v>8</v>
      </c>
      <c r="AD50">
        <v>0.99</v>
      </c>
      <c r="AE50">
        <v>0.48</v>
      </c>
      <c r="AF50">
        <f>SUM(AD50:AE50)</f>
        <v>1.47</v>
      </c>
      <c r="AG50" s="121"/>
      <c r="AH50" s="101" t="s">
        <v>264</v>
      </c>
      <c r="AI50" s="101"/>
      <c r="AJ50" t="s">
        <v>7</v>
      </c>
      <c r="AK50" t="s">
        <v>8</v>
      </c>
      <c r="AL50">
        <v>0.82</v>
      </c>
      <c r="AM50">
        <v>0.79</v>
      </c>
      <c r="AN50">
        <v>1.61</v>
      </c>
      <c r="AO50" s="123"/>
      <c r="AP50" s="114" t="s">
        <v>264</v>
      </c>
      <c r="AQ50" s="114"/>
      <c r="AR50" s="113" t="s">
        <v>7</v>
      </c>
      <c r="AS50" s="113" t="s">
        <v>8</v>
      </c>
      <c r="AT50" s="113">
        <v>0.82</v>
      </c>
      <c r="AU50" s="113">
        <v>0.79</v>
      </c>
      <c r="AV50" s="113">
        <v>1.61</v>
      </c>
    </row>
    <row r="51" spans="1:48" ht="30" customHeight="1" x14ac:dyDescent="0.25">
      <c r="A51" s="121"/>
      <c r="B51" s="21" t="s">
        <v>264</v>
      </c>
      <c r="C51" s="3"/>
      <c r="D51" s="1" t="s">
        <v>16</v>
      </c>
      <c r="E51" t="s">
        <v>10</v>
      </c>
      <c r="F51">
        <v>0.24</v>
      </c>
      <c r="G51">
        <v>0.12</v>
      </c>
      <c r="H51">
        <v>0.35</v>
      </c>
      <c r="I51" s="121"/>
      <c r="J51" s="101" t="s">
        <v>264</v>
      </c>
      <c r="K51" s="101"/>
      <c r="L51" s="102" t="s">
        <v>16</v>
      </c>
      <c r="M51" t="s">
        <v>10</v>
      </c>
      <c r="N51">
        <v>0.24</v>
      </c>
      <c r="O51">
        <v>0.12</v>
      </c>
      <c r="P51">
        <v>0.35</v>
      </c>
      <c r="Q51" s="121"/>
      <c r="R51" s="101" t="s">
        <v>264</v>
      </c>
      <c r="S51" s="101"/>
      <c r="T51" s="102" t="s">
        <v>16</v>
      </c>
      <c r="U51" t="s">
        <v>10</v>
      </c>
      <c r="V51">
        <v>0.24</v>
      </c>
      <c r="W51">
        <v>0.12</v>
      </c>
      <c r="X51">
        <v>0.35</v>
      </c>
      <c r="Y51" s="121"/>
      <c r="Z51" s="101" t="s">
        <v>264</v>
      </c>
      <c r="AA51" s="101"/>
      <c r="AB51" s="102" t="s">
        <v>16</v>
      </c>
      <c r="AC51" t="s">
        <v>10</v>
      </c>
      <c r="AD51">
        <v>0.24</v>
      </c>
      <c r="AE51">
        <v>0.12</v>
      </c>
      <c r="AF51">
        <v>0.35</v>
      </c>
      <c r="AG51" s="121"/>
      <c r="AH51" s="101" t="s">
        <v>264</v>
      </c>
      <c r="AI51" s="101"/>
      <c r="AJ51" s="102" t="s">
        <v>16</v>
      </c>
      <c r="AK51" t="s">
        <v>10</v>
      </c>
      <c r="AL51">
        <v>0.24</v>
      </c>
      <c r="AM51">
        <v>0.12</v>
      </c>
      <c r="AN51">
        <v>0.35</v>
      </c>
      <c r="AO51" s="123"/>
      <c r="AP51" s="114" t="s">
        <v>264</v>
      </c>
      <c r="AQ51" s="114"/>
      <c r="AR51" s="115" t="s">
        <v>16</v>
      </c>
      <c r="AS51" s="113" t="s">
        <v>10</v>
      </c>
      <c r="AT51" s="113">
        <v>0.24</v>
      </c>
      <c r="AU51" s="113">
        <v>0.12</v>
      </c>
      <c r="AV51" s="113">
        <v>0.35</v>
      </c>
    </row>
    <row r="52" spans="1:48" ht="30" customHeight="1" x14ac:dyDescent="0.25">
      <c r="A52" s="121"/>
      <c r="B52" s="21" t="s">
        <v>265</v>
      </c>
      <c r="C52" s="3"/>
      <c r="D52" s="1" t="s">
        <v>22</v>
      </c>
      <c r="E52" t="s">
        <v>6</v>
      </c>
      <c r="F52">
        <v>0.5</v>
      </c>
      <c r="G52">
        <v>0.15</v>
      </c>
      <c r="H52">
        <v>0.65</v>
      </c>
      <c r="I52" s="121"/>
      <c r="J52" s="101" t="s">
        <v>265</v>
      </c>
      <c r="K52" s="101"/>
      <c r="L52" s="102" t="s">
        <v>22</v>
      </c>
      <c r="M52" t="s">
        <v>6</v>
      </c>
      <c r="N52">
        <v>0.5</v>
      </c>
      <c r="O52">
        <v>0.15</v>
      </c>
      <c r="P52">
        <v>0.65</v>
      </c>
      <c r="Q52" s="121"/>
      <c r="R52" s="101" t="s">
        <v>265</v>
      </c>
      <c r="S52" s="101"/>
      <c r="T52" s="102" t="s">
        <v>22</v>
      </c>
      <c r="U52" t="s">
        <v>6</v>
      </c>
      <c r="V52">
        <v>0.5</v>
      </c>
      <c r="W52">
        <v>0.15</v>
      </c>
      <c r="X52">
        <v>0.65</v>
      </c>
      <c r="Y52" s="121"/>
      <c r="Z52" s="101" t="s">
        <v>265</v>
      </c>
      <c r="AA52" s="101"/>
      <c r="AB52" s="102" t="s">
        <v>22</v>
      </c>
      <c r="AC52" t="s">
        <v>6</v>
      </c>
      <c r="AD52">
        <v>0.5</v>
      </c>
      <c r="AE52">
        <v>0.15</v>
      </c>
      <c r="AF52">
        <v>0.65</v>
      </c>
      <c r="AG52" s="121"/>
      <c r="AH52" s="101" t="s">
        <v>265</v>
      </c>
      <c r="AI52" s="101"/>
      <c r="AJ52" s="102" t="s">
        <v>22</v>
      </c>
      <c r="AK52" t="s">
        <v>6</v>
      </c>
      <c r="AL52">
        <v>0.5</v>
      </c>
      <c r="AM52">
        <v>0.15</v>
      </c>
      <c r="AN52">
        <v>0.65</v>
      </c>
      <c r="AO52" s="123"/>
      <c r="AP52" s="114" t="s">
        <v>265</v>
      </c>
      <c r="AQ52" s="114"/>
      <c r="AR52" s="115" t="s">
        <v>22</v>
      </c>
      <c r="AS52" s="113" t="s">
        <v>6</v>
      </c>
      <c r="AT52" s="113">
        <v>0.5</v>
      </c>
      <c r="AU52" s="113">
        <v>0.15</v>
      </c>
      <c r="AV52" s="113">
        <v>0.65</v>
      </c>
    </row>
    <row r="53" spans="1:48" ht="30" customHeight="1" x14ac:dyDescent="0.25">
      <c r="A53" s="121"/>
      <c r="B53" s="21" t="s">
        <v>265</v>
      </c>
      <c r="C53" s="3"/>
      <c r="D53" s="1" t="s">
        <v>23</v>
      </c>
      <c r="E53" t="s">
        <v>10</v>
      </c>
      <c r="F53">
        <v>3.22</v>
      </c>
      <c r="G53">
        <v>2.33</v>
      </c>
      <c r="H53">
        <v>5.55</v>
      </c>
      <c r="I53" s="121"/>
      <c r="J53" s="101" t="s">
        <v>265</v>
      </c>
      <c r="K53" s="101"/>
      <c r="L53" s="102" t="s">
        <v>23</v>
      </c>
      <c r="M53" t="s">
        <v>10</v>
      </c>
      <c r="N53">
        <v>3.22</v>
      </c>
      <c r="O53">
        <v>2.33</v>
      </c>
      <c r="P53">
        <v>5.55</v>
      </c>
      <c r="Q53" s="121"/>
      <c r="R53" s="101" t="s">
        <v>265</v>
      </c>
      <c r="S53" s="101"/>
      <c r="T53" s="102" t="s">
        <v>23</v>
      </c>
      <c r="U53" t="s">
        <v>10</v>
      </c>
      <c r="V53">
        <v>3.22</v>
      </c>
      <c r="W53">
        <v>2.33</v>
      </c>
      <c r="X53">
        <v>5.55</v>
      </c>
      <c r="Y53" s="121"/>
      <c r="Z53" s="101" t="s">
        <v>265</v>
      </c>
      <c r="AA53" s="101"/>
      <c r="AB53" s="102" t="s">
        <v>23</v>
      </c>
      <c r="AC53" t="s">
        <v>10</v>
      </c>
      <c r="AD53">
        <v>3.22</v>
      </c>
      <c r="AE53">
        <v>2.33</v>
      </c>
      <c r="AF53">
        <v>5.55</v>
      </c>
      <c r="AG53" s="121"/>
      <c r="AH53" s="101" t="s">
        <v>265</v>
      </c>
      <c r="AI53" s="101"/>
      <c r="AJ53" s="102" t="s">
        <v>23</v>
      </c>
      <c r="AK53" t="s">
        <v>10</v>
      </c>
      <c r="AL53">
        <v>3.22</v>
      </c>
      <c r="AM53">
        <v>2.33</v>
      </c>
      <c r="AN53">
        <v>5.55</v>
      </c>
      <c r="AO53" s="123"/>
      <c r="AP53" s="114" t="s">
        <v>265</v>
      </c>
      <c r="AQ53" s="114"/>
      <c r="AR53" s="115" t="s">
        <v>23</v>
      </c>
      <c r="AS53" s="113" t="s">
        <v>10</v>
      </c>
      <c r="AT53" s="113">
        <v>3.22</v>
      </c>
      <c r="AU53" s="113">
        <v>2.33</v>
      </c>
      <c r="AV53" s="113">
        <v>5.55</v>
      </c>
    </row>
    <row r="54" spans="1:48" ht="30" customHeight="1" x14ac:dyDescent="0.25">
      <c r="A54" s="121"/>
      <c r="B54" s="21" t="s">
        <v>265</v>
      </c>
      <c r="C54" s="3"/>
      <c r="D54" s="1" t="s">
        <v>26</v>
      </c>
      <c r="E54" t="s">
        <v>6</v>
      </c>
      <c r="F54">
        <v>0.14000000000000001</v>
      </c>
      <c r="G54">
        <v>0.26</v>
      </c>
      <c r="H54">
        <v>0.4</v>
      </c>
      <c r="I54" s="121"/>
      <c r="J54" s="101" t="s">
        <v>265</v>
      </c>
      <c r="K54" s="101"/>
      <c r="L54" s="102" t="s">
        <v>26</v>
      </c>
      <c r="M54" t="s">
        <v>6</v>
      </c>
      <c r="N54">
        <v>0.14000000000000001</v>
      </c>
      <c r="O54">
        <v>0.26</v>
      </c>
      <c r="P54">
        <v>0.4</v>
      </c>
      <c r="Q54" s="121"/>
      <c r="R54" s="101" t="s">
        <v>265</v>
      </c>
      <c r="S54" s="101"/>
      <c r="T54" s="102" t="s">
        <v>26</v>
      </c>
      <c r="U54" t="s">
        <v>6</v>
      </c>
      <c r="V54">
        <v>0.14000000000000001</v>
      </c>
      <c r="W54">
        <v>0.26</v>
      </c>
      <c r="X54">
        <v>0.4</v>
      </c>
      <c r="Y54" s="121"/>
      <c r="Z54" s="101" t="s">
        <v>265</v>
      </c>
      <c r="AA54" s="101"/>
      <c r="AB54" s="102" t="s">
        <v>26</v>
      </c>
      <c r="AC54" t="s">
        <v>6</v>
      </c>
      <c r="AD54">
        <v>0.14000000000000001</v>
      </c>
      <c r="AE54">
        <v>0.26</v>
      </c>
      <c r="AF54">
        <v>0.4</v>
      </c>
      <c r="AG54" s="121"/>
      <c r="AH54" s="101" t="s">
        <v>265</v>
      </c>
      <c r="AI54" s="101"/>
      <c r="AJ54" s="102" t="s">
        <v>26</v>
      </c>
      <c r="AK54" t="s">
        <v>6</v>
      </c>
      <c r="AL54">
        <v>0.14000000000000001</v>
      </c>
      <c r="AM54">
        <v>0.26</v>
      </c>
      <c r="AN54">
        <v>0.4</v>
      </c>
      <c r="AO54" s="123"/>
      <c r="AP54" s="114" t="s">
        <v>265</v>
      </c>
      <c r="AQ54" s="114"/>
      <c r="AR54" s="115" t="s">
        <v>26</v>
      </c>
      <c r="AS54" s="113" t="s">
        <v>6</v>
      </c>
      <c r="AT54" s="113">
        <v>0.14000000000000001</v>
      </c>
      <c r="AU54" s="113">
        <v>0.26</v>
      </c>
      <c r="AV54" s="113">
        <v>0.4</v>
      </c>
    </row>
    <row r="55" spans="1:48" x14ac:dyDescent="0.25">
      <c r="A55" s="3"/>
      <c r="B55" s="21" t="s">
        <v>265</v>
      </c>
      <c r="C55" s="3"/>
      <c r="D55" s="1" t="s">
        <v>25</v>
      </c>
      <c r="E55" t="s">
        <v>24</v>
      </c>
      <c r="F55">
        <v>0.09</v>
      </c>
      <c r="G55">
        <v>0</v>
      </c>
      <c r="H55">
        <v>0.09</v>
      </c>
      <c r="I55" s="101"/>
      <c r="J55" s="101" t="s">
        <v>265</v>
      </c>
      <c r="K55" s="101"/>
      <c r="L55" s="102" t="s">
        <v>25</v>
      </c>
      <c r="M55" t="s">
        <v>24</v>
      </c>
      <c r="N55">
        <v>0.09</v>
      </c>
      <c r="O55">
        <v>0</v>
      </c>
      <c r="P55">
        <v>0.09</v>
      </c>
      <c r="Q55" s="101"/>
      <c r="R55" s="101" t="s">
        <v>265</v>
      </c>
      <c r="S55" s="101"/>
      <c r="T55" s="102" t="s">
        <v>25</v>
      </c>
      <c r="U55" t="s">
        <v>24</v>
      </c>
      <c r="V55">
        <v>0.09</v>
      </c>
      <c r="W55">
        <v>0</v>
      </c>
      <c r="X55">
        <v>0.09</v>
      </c>
      <c r="Y55" s="101"/>
      <c r="Z55" s="101" t="s">
        <v>265</v>
      </c>
      <c r="AA55" s="101"/>
      <c r="AB55" s="102" t="s">
        <v>25</v>
      </c>
      <c r="AC55" t="s">
        <v>24</v>
      </c>
      <c r="AD55">
        <v>0.09</v>
      </c>
      <c r="AE55">
        <v>0</v>
      </c>
      <c r="AF55">
        <v>0.09</v>
      </c>
      <c r="AG55" s="101"/>
      <c r="AH55" s="101" t="s">
        <v>265</v>
      </c>
      <c r="AI55" s="101"/>
      <c r="AJ55" s="102" t="s">
        <v>25</v>
      </c>
      <c r="AK55" t="s">
        <v>24</v>
      </c>
      <c r="AL55">
        <v>0.09</v>
      </c>
      <c r="AM55">
        <v>0</v>
      </c>
      <c r="AN55">
        <v>0.09</v>
      </c>
      <c r="AO55" s="114"/>
      <c r="AP55" s="114" t="s">
        <v>265</v>
      </c>
      <c r="AQ55" s="114"/>
      <c r="AR55" s="115" t="s">
        <v>25</v>
      </c>
      <c r="AS55" s="113" t="s">
        <v>24</v>
      </c>
      <c r="AT55" s="113">
        <v>0.09</v>
      </c>
      <c r="AU55" s="113">
        <v>0</v>
      </c>
      <c r="AV55" s="113">
        <v>0.09</v>
      </c>
    </row>
    <row r="56" spans="1:48" x14ac:dyDescent="0.25">
      <c r="A56" s="1"/>
      <c r="B56" s="1"/>
      <c r="C56" s="1"/>
      <c r="F56">
        <f>SUM(F46:F55)</f>
        <v>7.12</v>
      </c>
      <c r="G56">
        <f t="shared" ref="G56:H56" si="0">SUM(G46:G55)</f>
        <v>5.4</v>
      </c>
      <c r="H56">
        <f t="shared" si="0"/>
        <v>12.5</v>
      </c>
      <c r="I56" s="102"/>
      <c r="J56" s="102"/>
      <c r="K56" s="102"/>
      <c r="N56">
        <f>SUM(N46:N55)</f>
        <v>7.2299999999999995</v>
      </c>
      <c r="O56">
        <f t="shared" ref="O56:P56" si="1">SUM(O46:O55)</f>
        <v>5.49</v>
      </c>
      <c r="P56">
        <f t="shared" si="1"/>
        <v>12.700000000000001</v>
      </c>
      <c r="Q56" s="102"/>
      <c r="R56" s="102"/>
      <c r="S56" s="102"/>
      <c r="V56">
        <f>SUM(V46:V55)</f>
        <v>7.3299999999999992</v>
      </c>
      <c r="W56">
        <f t="shared" ref="W56:X56" si="2">SUM(W46:W55)</f>
        <v>5.1400000000000006</v>
      </c>
      <c r="X56">
        <f t="shared" si="2"/>
        <v>12.450000000000001</v>
      </c>
      <c r="Y56" s="102"/>
      <c r="Z56" s="102"/>
      <c r="AA56" s="102"/>
      <c r="AD56">
        <f>SUM(AD46:AD55)</f>
        <v>7.3999999999999995</v>
      </c>
      <c r="AE56">
        <f t="shared" ref="AE56:AF56" si="3">SUM(AE46:AE55)</f>
        <v>5.18</v>
      </c>
      <c r="AF56">
        <f t="shared" si="3"/>
        <v>12.56</v>
      </c>
      <c r="AG56" s="102"/>
      <c r="AH56" s="102"/>
      <c r="AI56" s="102"/>
      <c r="AL56">
        <f>SUM(AL46:AL55)</f>
        <v>7.2299999999999995</v>
      </c>
      <c r="AM56">
        <f t="shared" ref="AM56:AN56" si="4">SUM(AM46:AM55)</f>
        <v>5.49</v>
      </c>
      <c r="AN56">
        <f t="shared" si="4"/>
        <v>12.700000000000001</v>
      </c>
      <c r="AO56" s="115"/>
      <c r="AP56" s="115"/>
      <c r="AQ56" s="115"/>
      <c r="AT56" s="113">
        <f>SUM(AT46:AT55)</f>
        <v>7.2299999999999995</v>
      </c>
      <c r="AU56" s="113">
        <f t="shared" ref="AU56:AV56" si="5">SUM(AU46:AU55)</f>
        <v>5.49</v>
      </c>
      <c r="AV56" s="113">
        <f t="shared" si="5"/>
        <v>12.700000000000001</v>
      </c>
    </row>
    <row r="57" spans="1:48" x14ac:dyDescent="0.25">
      <c r="A57" s="53" t="s">
        <v>0</v>
      </c>
      <c r="B57" s="53" t="s">
        <v>572</v>
      </c>
      <c r="C57" s="53" t="s">
        <v>63</v>
      </c>
      <c r="D57" s="53" t="s">
        <v>1</v>
      </c>
      <c r="E57" s="53" t="s">
        <v>15</v>
      </c>
      <c r="F57" s="53" t="s">
        <v>2</v>
      </c>
      <c r="G57" s="53" t="s">
        <v>3</v>
      </c>
      <c r="H57" s="53" t="s">
        <v>4</v>
      </c>
      <c r="I57" s="53" t="s">
        <v>0</v>
      </c>
      <c r="J57" s="53" t="s">
        <v>572</v>
      </c>
      <c r="K57" s="53" t="s">
        <v>63</v>
      </c>
      <c r="L57" s="53" t="s">
        <v>1</v>
      </c>
      <c r="M57" s="53" t="s">
        <v>15</v>
      </c>
      <c r="N57" s="53" t="s">
        <v>2</v>
      </c>
      <c r="O57" s="53" t="s">
        <v>3</v>
      </c>
      <c r="P57" s="53" t="s">
        <v>4</v>
      </c>
      <c r="Q57" s="53" t="s">
        <v>0</v>
      </c>
      <c r="R57" s="53" t="s">
        <v>572</v>
      </c>
      <c r="S57" s="53" t="s">
        <v>63</v>
      </c>
      <c r="T57" s="53" t="s">
        <v>1</v>
      </c>
      <c r="U57" s="53" t="s">
        <v>15</v>
      </c>
      <c r="V57" s="53" t="s">
        <v>2</v>
      </c>
      <c r="W57" s="53" t="s">
        <v>3</v>
      </c>
      <c r="X57" s="53" t="s">
        <v>4</v>
      </c>
      <c r="Y57" s="53" t="s">
        <v>0</v>
      </c>
      <c r="Z57" s="53" t="s">
        <v>572</v>
      </c>
      <c r="AA57" s="53" t="s">
        <v>63</v>
      </c>
      <c r="AB57" s="53" t="s">
        <v>1</v>
      </c>
      <c r="AC57" s="53" t="s">
        <v>15</v>
      </c>
      <c r="AD57" s="53" t="s">
        <v>2</v>
      </c>
      <c r="AE57" s="53" t="s">
        <v>3</v>
      </c>
      <c r="AF57" s="53" t="s">
        <v>4</v>
      </c>
      <c r="AG57" s="53" t="s">
        <v>0</v>
      </c>
      <c r="AH57" s="53" t="s">
        <v>572</v>
      </c>
      <c r="AI57" s="53" t="s">
        <v>63</v>
      </c>
      <c r="AJ57" s="53" t="s">
        <v>1</v>
      </c>
      <c r="AK57" s="53" t="s">
        <v>15</v>
      </c>
      <c r="AL57" s="53" t="s">
        <v>2</v>
      </c>
      <c r="AM57" s="53" t="s">
        <v>3</v>
      </c>
      <c r="AN57" s="53" t="s">
        <v>4</v>
      </c>
      <c r="AO57" s="113" t="s">
        <v>0</v>
      </c>
      <c r="AP57" s="113" t="s">
        <v>572</v>
      </c>
      <c r="AQ57" s="113" t="s">
        <v>63</v>
      </c>
      <c r="AR57" s="113" t="s">
        <v>1</v>
      </c>
      <c r="AS57" s="113" t="s">
        <v>15</v>
      </c>
      <c r="AT57" s="113" t="s">
        <v>2</v>
      </c>
      <c r="AU57" s="113" t="s">
        <v>3</v>
      </c>
      <c r="AV57" s="113" t="s">
        <v>4</v>
      </c>
    </row>
    <row r="58" spans="1:48" ht="15" customHeight="1" x14ac:dyDescent="0.25">
      <c r="A58" s="120" t="s">
        <v>27</v>
      </c>
      <c r="B58" s="20">
        <v>92910300300</v>
      </c>
      <c r="C58" s="2">
        <v>6</v>
      </c>
      <c r="D58" t="s">
        <v>13</v>
      </c>
      <c r="E58" t="s">
        <v>10</v>
      </c>
      <c r="F58">
        <v>0.53</v>
      </c>
      <c r="G58">
        <v>0.44</v>
      </c>
      <c r="H58">
        <v>0.97</v>
      </c>
      <c r="I58" s="120" t="s">
        <v>27</v>
      </c>
      <c r="J58" s="100">
        <v>92910300300</v>
      </c>
      <c r="K58" s="100">
        <v>6</v>
      </c>
      <c r="L58" t="s">
        <v>13</v>
      </c>
      <c r="M58" t="s">
        <v>10</v>
      </c>
      <c r="N58">
        <v>0.53</v>
      </c>
      <c r="O58">
        <v>0.44</v>
      </c>
      <c r="P58">
        <v>0.97</v>
      </c>
      <c r="Q58" s="120" t="s">
        <v>27</v>
      </c>
      <c r="R58" s="100">
        <v>92910300300</v>
      </c>
      <c r="S58" s="100">
        <v>6</v>
      </c>
      <c r="T58" t="s">
        <v>13</v>
      </c>
      <c r="U58" t="s">
        <v>10</v>
      </c>
      <c r="V58">
        <v>0.53</v>
      </c>
      <c r="W58">
        <v>0.44</v>
      </c>
      <c r="X58">
        <v>0.97</v>
      </c>
      <c r="Y58" s="120" t="s">
        <v>27</v>
      </c>
      <c r="Z58" s="100">
        <v>92910300300</v>
      </c>
      <c r="AA58" s="100">
        <v>6</v>
      </c>
      <c r="AB58" t="s">
        <v>13</v>
      </c>
      <c r="AC58" t="s">
        <v>10</v>
      </c>
      <c r="AD58">
        <v>0.53</v>
      </c>
      <c r="AE58">
        <v>0.44</v>
      </c>
      <c r="AF58">
        <v>0.97</v>
      </c>
      <c r="AG58" s="120" t="s">
        <v>27</v>
      </c>
      <c r="AH58" s="100">
        <v>92910300300</v>
      </c>
      <c r="AI58" s="100">
        <v>6</v>
      </c>
      <c r="AJ58" t="s">
        <v>13</v>
      </c>
      <c r="AK58" t="s">
        <v>10</v>
      </c>
      <c r="AL58">
        <v>0.53</v>
      </c>
      <c r="AM58">
        <v>0.44</v>
      </c>
      <c r="AN58">
        <v>0.97</v>
      </c>
      <c r="AO58" s="122" t="s">
        <v>27</v>
      </c>
      <c r="AP58" s="112">
        <v>92910300300</v>
      </c>
      <c r="AQ58" s="112">
        <v>6</v>
      </c>
      <c r="AR58" s="113" t="s">
        <v>13</v>
      </c>
      <c r="AS58" s="113" t="s">
        <v>10</v>
      </c>
      <c r="AT58" s="113">
        <v>0.53</v>
      </c>
      <c r="AU58" s="113">
        <v>0.44</v>
      </c>
      <c r="AV58" s="113">
        <v>0.97</v>
      </c>
    </row>
    <row r="59" spans="1:48" ht="45" customHeight="1" x14ac:dyDescent="0.25">
      <c r="A59" s="121"/>
      <c r="B59" s="21" t="s">
        <v>264</v>
      </c>
      <c r="C59" s="21"/>
      <c r="D59" s="1" t="s">
        <v>262</v>
      </c>
      <c r="E59" t="s">
        <v>6</v>
      </c>
      <c r="F59">
        <v>0.77</v>
      </c>
      <c r="G59">
        <v>0.99</v>
      </c>
      <c r="H59">
        <v>1.75</v>
      </c>
      <c r="I59" s="121"/>
      <c r="J59" s="101" t="s">
        <v>264</v>
      </c>
      <c r="K59" s="101"/>
      <c r="L59" s="102" t="s">
        <v>262</v>
      </c>
      <c r="M59" t="s">
        <v>6</v>
      </c>
      <c r="N59">
        <v>0.77</v>
      </c>
      <c r="O59">
        <v>0.99</v>
      </c>
      <c r="P59">
        <v>1.75</v>
      </c>
      <c r="Q59" s="121"/>
      <c r="R59" s="101" t="s">
        <v>264</v>
      </c>
      <c r="S59" s="101"/>
      <c r="T59" s="102" t="s">
        <v>262</v>
      </c>
      <c r="U59" t="s">
        <v>6</v>
      </c>
      <c r="V59">
        <v>0.77</v>
      </c>
      <c r="W59">
        <v>0.99</v>
      </c>
      <c r="X59">
        <v>1.75</v>
      </c>
      <c r="Y59" s="121"/>
      <c r="Z59" s="101" t="s">
        <v>264</v>
      </c>
      <c r="AA59" s="101"/>
      <c r="AB59" s="102" t="s">
        <v>262</v>
      </c>
      <c r="AC59" t="s">
        <v>6</v>
      </c>
      <c r="AD59">
        <v>0.77</v>
      </c>
      <c r="AE59">
        <v>0.99</v>
      </c>
      <c r="AF59">
        <v>1.75</v>
      </c>
      <c r="AG59" s="121"/>
      <c r="AH59" s="101" t="s">
        <v>264</v>
      </c>
      <c r="AI59" s="101"/>
      <c r="AJ59" s="102" t="s">
        <v>262</v>
      </c>
      <c r="AK59" t="s">
        <v>6</v>
      </c>
      <c r="AL59">
        <v>0.77</v>
      </c>
      <c r="AM59">
        <v>0.99</v>
      </c>
      <c r="AN59">
        <v>1.75</v>
      </c>
      <c r="AO59" s="123"/>
      <c r="AP59" s="114" t="s">
        <v>264</v>
      </c>
      <c r="AQ59" s="114"/>
      <c r="AR59" s="115" t="s">
        <v>262</v>
      </c>
      <c r="AS59" s="113" t="s">
        <v>6</v>
      </c>
      <c r="AT59" s="113">
        <v>0.77</v>
      </c>
      <c r="AU59" s="113">
        <v>0.99</v>
      </c>
      <c r="AV59" s="113">
        <v>1.75</v>
      </c>
    </row>
    <row r="60" spans="1:48" x14ac:dyDescent="0.25">
      <c r="A60" s="121"/>
      <c r="B60" s="21" t="s">
        <v>264</v>
      </c>
      <c r="C60" s="3"/>
      <c r="D60" t="s">
        <v>14</v>
      </c>
      <c r="E60" t="s">
        <v>10</v>
      </c>
      <c r="F60">
        <v>0.03</v>
      </c>
      <c r="G60">
        <v>7.0000000000000007E-2</v>
      </c>
      <c r="H60">
        <v>0.1</v>
      </c>
      <c r="I60" s="121"/>
      <c r="J60" s="101" t="s">
        <v>264</v>
      </c>
      <c r="K60" s="101"/>
      <c r="L60" t="s">
        <v>14</v>
      </c>
      <c r="M60" t="s">
        <v>10</v>
      </c>
      <c r="N60">
        <v>0.03</v>
      </c>
      <c r="O60">
        <v>7.0000000000000007E-2</v>
      </c>
      <c r="P60">
        <v>0.1</v>
      </c>
      <c r="Q60" s="121"/>
      <c r="R60" s="101" t="s">
        <v>264</v>
      </c>
      <c r="S60" s="101"/>
      <c r="T60" t="s">
        <v>14</v>
      </c>
      <c r="U60" t="s">
        <v>10</v>
      </c>
      <c r="V60">
        <v>0.03</v>
      </c>
      <c r="W60">
        <v>7.0000000000000007E-2</v>
      </c>
      <c r="X60">
        <v>0.1</v>
      </c>
      <c r="Y60" s="121"/>
      <c r="Z60" s="101" t="s">
        <v>264</v>
      </c>
      <c r="AA60" s="101"/>
      <c r="AB60" t="s">
        <v>14</v>
      </c>
      <c r="AC60" t="s">
        <v>10</v>
      </c>
      <c r="AD60">
        <v>0.03</v>
      </c>
      <c r="AE60">
        <v>7.0000000000000007E-2</v>
      </c>
      <c r="AF60">
        <v>0.1</v>
      </c>
      <c r="AG60" s="121"/>
      <c r="AH60" s="101" t="s">
        <v>264</v>
      </c>
      <c r="AI60" s="101"/>
      <c r="AJ60" t="s">
        <v>14</v>
      </c>
      <c r="AK60" t="s">
        <v>10</v>
      </c>
      <c r="AL60">
        <v>0.03</v>
      </c>
      <c r="AM60">
        <v>7.0000000000000007E-2</v>
      </c>
      <c r="AN60">
        <v>0.1</v>
      </c>
      <c r="AO60" s="123"/>
      <c r="AP60" s="114" t="s">
        <v>264</v>
      </c>
      <c r="AQ60" s="114"/>
      <c r="AR60" s="113" t="s">
        <v>14</v>
      </c>
      <c r="AS60" s="113" t="s">
        <v>10</v>
      </c>
      <c r="AT60" s="113">
        <v>0.03</v>
      </c>
      <c r="AU60" s="113">
        <v>7.0000000000000007E-2</v>
      </c>
      <c r="AV60" s="113">
        <v>0.1</v>
      </c>
    </row>
    <row r="61" spans="1:48" ht="30" customHeight="1" x14ac:dyDescent="0.25">
      <c r="A61" s="121"/>
      <c r="B61" s="101">
        <v>72116200444</v>
      </c>
      <c r="C61" s="3"/>
      <c r="D61" s="102" t="s">
        <v>1163</v>
      </c>
      <c r="E61" t="s">
        <v>10</v>
      </c>
      <c r="F61">
        <v>0.78</v>
      </c>
      <c r="G61">
        <v>0.25</v>
      </c>
      <c r="H61">
        <f>SUM(F61:G61)</f>
        <v>1.03</v>
      </c>
      <c r="I61" s="121"/>
      <c r="J61" s="101">
        <v>72116200460</v>
      </c>
      <c r="K61" s="101"/>
      <c r="L61" s="102" t="s">
        <v>9</v>
      </c>
      <c r="M61" t="s">
        <v>10</v>
      </c>
      <c r="N61">
        <v>0.89</v>
      </c>
      <c r="O61">
        <v>0.34</v>
      </c>
      <c r="P61">
        <v>1.23</v>
      </c>
      <c r="Q61" s="121"/>
      <c r="R61" s="101">
        <v>72116200460</v>
      </c>
      <c r="S61" s="101"/>
      <c r="T61" s="102" t="s">
        <v>9</v>
      </c>
      <c r="U61" t="s">
        <v>10</v>
      </c>
      <c r="V61">
        <v>0.89</v>
      </c>
      <c r="W61">
        <v>0.34</v>
      </c>
      <c r="X61">
        <v>1.23</v>
      </c>
      <c r="Y61" s="121"/>
      <c r="Z61" s="101">
        <v>72116200460</v>
      </c>
      <c r="AA61" s="101"/>
      <c r="AB61" s="102" t="s">
        <v>9</v>
      </c>
      <c r="AC61" t="s">
        <v>10</v>
      </c>
      <c r="AD61">
        <v>0.89</v>
      </c>
      <c r="AE61">
        <v>0.34</v>
      </c>
      <c r="AF61">
        <v>1.23</v>
      </c>
      <c r="AG61" s="121"/>
      <c r="AH61" s="101">
        <v>72116200460</v>
      </c>
      <c r="AI61" s="101"/>
      <c r="AJ61" s="102" t="s">
        <v>9</v>
      </c>
      <c r="AK61" t="s">
        <v>10</v>
      </c>
      <c r="AL61">
        <v>0.89</v>
      </c>
      <c r="AM61">
        <v>0.34</v>
      </c>
      <c r="AN61">
        <v>1.23</v>
      </c>
      <c r="AO61" s="123"/>
      <c r="AP61" s="114">
        <v>72116200460</v>
      </c>
      <c r="AQ61" s="114"/>
      <c r="AR61" s="115" t="s">
        <v>9</v>
      </c>
      <c r="AS61" s="113" t="s">
        <v>10</v>
      </c>
      <c r="AT61" s="113">
        <v>0.89</v>
      </c>
      <c r="AU61" s="113">
        <v>0.34</v>
      </c>
      <c r="AV61" s="113">
        <v>1.23</v>
      </c>
    </row>
    <row r="62" spans="1:48" x14ac:dyDescent="0.25">
      <c r="A62" s="121"/>
      <c r="B62" s="21" t="s">
        <v>264</v>
      </c>
      <c r="C62" s="3"/>
      <c r="D62" t="s">
        <v>7</v>
      </c>
      <c r="E62" t="s">
        <v>8</v>
      </c>
      <c r="F62">
        <v>0.82</v>
      </c>
      <c r="G62">
        <v>0.79</v>
      </c>
      <c r="H62">
        <v>1.61</v>
      </c>
      <c r="I62" s="121"/>
      <c r="J62" s="101" t="s">
        <v>264</v>
      </c>
      <c r="K62" s="101"/>
      <c r="L62" t="s">
        <v>7</v>
      </c>
      <c r="M62" t="s">
        <v>8</v>
      </c>
      <c r="N62">
        <v>0.82</v>
      </c>
      <c r="O62">
        <v>0.79</v>
      </c>
      <c r="P62">
        <v>1.61</v>
      </c>
      <c r="Q62" s="121"/>
      <c r="R62" s="101">
        <v>72113102680</v>
      </c>
      <c r="S62" s="101"/>
      <c r="T62" t="s">
        <v>1166</v>
      </c>
      <c r="U62" t="s">
        <v>10</v>
      </c>
      <c r="V62">
        <v>0.92</v>
      </c>
      <c r="W62">
        <v>0.44</v>
      </c>
      <c r="X62">
        <f>SUM(V62:W62)</f>
        <v>1.36</v>
      </c>
      <c r="Y62" s="121"/>
      <c r="Z62" s="101">
        <v>72113101650</v>
      </c>
      <c r="AA62" s="101"/>
      <c r="AB62" t="s">
        <v>1167</v>
      </c>
      <c r="AC62" t="s">
        <v>8</v>
      </c>
      <c r="AD62">
        <v>0.99</v>
      </c>
      <c r="AE62">
        <v>0.48</v>
      </c>
      <c r="AF62">
        <f>SUM(AD62:AE62)</f>
        <v>1.47</v>
      </c>
      <c r="AG62" s="121"/>
      <c r="AH62" s="101" t="s">
        <v>264</v>
      </c>
      <c r="AI62" s="101"/>
      <c r="AJ62" t="s">
        <v>7</v>
      </c>
      <c r="AK62" t="s">
        <v>8</v>
      </c>
      <c r="AL62">
        <v>0.82</v>
      </c>
      <c r="AM62">
        <v>0.79</v>
      </c>
      <c r="AN62">
        <v>1.61</v>
      </c>
      <c r="AO62" s="123"/>
      <c r="AP62" s="114" t="s">
        <v>264</v>
      </c>
      <c r="AQ62" s="114"/>
      <c r="AR62" s="113" t="s">
        <v>7</v>
      </c>
      <c r="AS62" s="113" t="s">
        <v>8</v>
      </c>
      <c r="AT62" s="113">
        <v>0.82</v>
      </c>
      <c r="AU62" s="113">
        <v>0.79</v>
      </c>
      <c r="AV62" s="113">
        <v>1.61</v>
      </c>
    </row>
    <row r="63" spans="1:48" ht="30" customHeight="1" x14ac:dyDescent="0.25">
      <c r="A63" s="121"/>
      <c r="B63" s="21" t="s">
        <v>264</v>
      </c>
      <c r="C63" s="3"/>
      <c r="D63" s="1" t="s">
        <v>16</v>
      </c>
      <c r="E63" t="s">
        <v>10</v>
      </c>
      <c r="F63">
        <v>0.24</v>
      </c>
      <c r="G63">
        <v>0.12</v>
      </c>
      <c r="H63">
        <v>0.35</v>
      </c>
      <c r="I63" s="121"/>
      <c r="J63" s="101" t="s">
        <v>264</v>
      </c>
      <c r="K63" s="101"/>
      <c r="L63" s="102" t="s">
        <v>16</v>
      </c>
      <c r="M63" t="s">
        <v>10</v>
      </c>
      <c r="N63">
        <v>0.24</v>
      </c>
      <c r="O63">
        <v>0.12</v>
      </c>
      <c r="P63">
        <v>0.35</v>
      </c>
      <c r="Q63" s="121"/>
      <c r="R63" s="101" t="s">
        <v>264</v>
      </c>
      <c r="S63" s="101"/>
      <c r="T63" s="102" t="s">
        <v>16</v>
      </c>
      <c r="U63" t="s">
        <v>10</v>
      </c>
      <c r="V63">
        <v>0.24</v>
      </c>
      <c r="W63">
        <v>0.12</v>
      </c>
      <c r="X63">
        <v>0.35</v>
      </c>
      <c r="Y63" s="121"/>
      <c r="Z63" s="101" t="s">
        <v>264</v>
      </c>
      <c r="AA63" s="101"/>
      <c r="AB63" s="102" t="s">
        <v>16</v>
      </c>
      <c r="AC63" t="s">
        <v>10</v>
      </c>
      <c r="AD63">
        <v>0.24</v>
      </c>
      <c r="AE63">
        <v>0.12</v>
      </c>
      <c r="AF63">
        <v>0.35</v>
      </c>
      <c r="AG63" s="121"/>
      <c r="AH63" s="101" t="s">
        <v>264</v>
      </c>
      <c r="AI63" s="101"/>
      <c r="AJ63" s="102" t="s">
        <v>16</v>
      </c>
      <c r="AK63" t="s">
        <v>10</v>
      </c>
      <c r="AL63">
        <v>0.24</v>
      </c>
      <c r="AM63">
        <v>0.12</v>
      </c>
      <c r="AN63">
        <v>0.35</v>
      </c>
      <c r="AO63" s="123"/>
      <c r="AP63" s="114" t="s">
        <v>264</v>
      </c>
      <c r="AQ63" s="114"/>
      <c r="AR63" s="115" t="s">
        <v>16</v>
      </c>
      <c r="AS63" s="113" t="s">
        <v>10</v>
      </c>
      <c r="AT63" s="113">
        <v>0.24</v>
      </c>
      <c r="AU63" s="113">
        <v>0.12</v>
      </c>
      <c r="AV63" s="113">
        <v>0.35</v>
      </c>
    </row>
    <row r="64" spans="1:48" ht="15" customHeight="1" x14ac:dyDescent="0.25">
      <c r="A64" s="121"/>
      <c r="B64" s="21" t="s">
        <v>264</v>
      </c>
      <c r="C64" s="3"/>
      <c r="D64" s="1" t="s">
        <v>28</v>
      </c>
      <c r="E64" t="s">
        <v>10</v>
      </c>
      <c r="F64">
        <v>0.17</v>
      </c>
      <c r="G64">
        <v>0.27</v>
      </c>
      <c r="H64">
        <v>0.44</v>
      </c>
      <c r="I64" s="121"/>
      <c r="J64" s="101" t="s">
        <v>264</v>
      </c>
      <c r="K64" s="101"/>
      <c r="L64" s="102" t="s">
        <v>28</v>
      </c>
      <c r="M64" t="s">
        <v>10</v>
      </c>
      <c r="N64">
        <v>0.17</v>
      </c>
      <c r="O64">
        <v>0.27</v>
      </c>
      <c r="P64">
        <v>0.44</v>
      </c>
      <c r="Q64" s="121"/>
      <c r="R64" s="101" t="s">
        <v>264</v>
      </c>
      <c r="S64" s="101"/>
      <c r="T64" s="102" t="s">
        <v>28</v>
      </c>
      <c r="U64" t="s">
        <v>10</v>
      </c>
      <c r="V64">
        <v>0.17</v>
      </c>
      <c r="W64">
        <v>0.27</v>
      </c>
      <c r="X64">
        <v>0.44</v>
      </c>
      <c r="Y64" s="121"/>
      <c r="Z64" s="101" t="s">
        <v>264</v>
      </c>
      <c r="AA64" s="101"/>
      <c r="AB64" s="102" t="s">
        <v>28</v>
      </c>
      <c r="AC64" t="s">
        <v>10</v>
      </c>
      <c r="AD64">
        <v>0.17</v>
      </c>
      <c r="AE64">
        <v>0.27</v>
      </c>
      <c r="AF64">
        <v>0.44</v>
      </c>
      <c r="AG64" s="121"/>
      <c r="AH64" s="101" t="s">
        <v>264</v>
      </c>
      <c r="AI64" s="101"/>
      <c r="AJ64" s="102" t="s">
        <v>28</v>
      </c>
      <c r="AK64" t="s">
        <v>10</v>
      </c>
      <c r="AL64">
        <v>0.17</v>
      </c>
      <c r="AM64">
        <v>0.27</v>
      </c>
      <c r="AN64">
        <v>0.44</v>
      </c>
      <c r="AO64" s="123"/>
      <c r="AP64" s="114" t="s">
        <v>264</v>
      </c>
      <c r="AQ64" s="114"/>
      <c r="AR64" s="115" t="s">
        <v>28</v>
      </c>
      <c r="AS64" s="113" t="s">
        <v>10</v>
      </c>
      <c r="AT64" s="113">
        <v>0.17</v>
      </c>
      <c r="AU64" s="113">
        <v>0.27</v>
      </c>
      <c r="AV64" s="113">
        <v>0.44</v>
      </c>
    </row>
    <row r="65" spans="1:48" ht="45" customHeight="1" x14ac:dyDescent="0.25">
      <c r="A65" s="121"/>
      <c r="B65" s="21" t="s">
        <v>264</v>
      </c>
      <c r="C65" s="3"/>
      <c r="D65" s="1" t="s">
        <v>29</v>
      </c>
      <c r="E65" t="s">
        <v>10</v>
      </c>
      <c r="F65">
        <v>7.42</v>
      </c>
      <c r="G65">
        <v>9.99</v>
      </c>
      <c r="H65">
        <v>17.41</v>
      </c>
      <c r="I65" s="121"/>
      <c r="J65" s="101" t="s">
        <v>264</v>
      </c>
      <c r="K65" s="101"/>
      <c r="L65" s="102" t="s">
        <v>29</v>
      </c>
      <c r="M65" t="s">
        <v>10</v>
      </c>
      <c r="N65">
        <v>7.42</v>
      </c>
      <c r="O65">
        <v>9.99</v>
      </c>
      <c r="P65">
        <v>17.41</v>
      </c>
      <c r="Q65" s="121"/>
      <c r="R65" s="101" t="s">
        <v>264</v>
      </c>
      <c r="S65" s="101"/>
      <c r="T65" s="102" t="s">
        <v>29</v>
      </c>
      <c r="U65" t="s">
        <v>10</v>
      </c>
      <c r="V65">
        <v>7.42</v>
      </c>
      <c r="W65">
        <v>9.99</v>
      </c>
      <c r="X65">
        <v>17.41</v>
      </c>
      <c r="Y65" s="121"/>
      <c r="Z65" s="101" t="s">
        <v>264</v>
      </c>
      <c r="AA65" s="101"/>
      <c r="AB65" s="102" t="s">
        <v>29</v>
      </c>
      <c r="AC65" t="s">
        <v>10</v>
      </c>
      <c r="AD65">
        <v>7.42</v>
      </c>
      <c r="AE65">
        <v>9.99</v>
      </c>
      <c r="AF65">
        <v>17.41</v>
      </c>
      <c r="AG65" s="121"/>
      <c r="AH65" s="101" t="s">
        <v>264</v>
      </c>
      <c r="AI65" s="101"/>
      <c r="AJ65" s="102" t="s">
        <v>29</v>
      </c>
      <c r="AK65" t="s">
        <v>10</v>
      </c>
      <c r="AL65">
        <v>7.42</v>
      </c>
      <c r="AM65">
        <v>9.99</v>
      </c>
      <c r="AN65">
        <v>17.41</v>
      </c>
      <c r="AO65" s="123"/>
      <c r="AP65" s="114" t="s">
        <v>264</v>
      </c>
      <c r="AQ65" s="114"/>
      <c r="AR65" s="115" t="s">
        <v>29</v>
      </c>
      <c r="AS65" s="113" t="s">
        <v>10</v>
      </c>
      <c r="AT65" s="113">
        <v>7.42</v>
      </c>
      <c r="AU65" s="113">
        <v>9.99</v>
      </c>
      <c r="AV65" s="113">
        <v>17.41</v>
      </c>
    </row>
    <row r="66" spans="1:48" ht="30" customHeight="1" x14ac:dyDescent="0.25">
      <c r="A66" s="121"/>
      <c r="B66" s="21" t="s">
        <v>264</v>
      </c>
      <c r="C66" s="3"/>
      <c r="D66" s="1" t="s">
        <v>30</v>
      </c>
      <c r="E66" t="s">
        <v>31</v>
      </c>
      <c r="F66">
        <v>7.0000000000000007E-2</v>
      </c>
      <c r="G66">
        <v>0.13</v>
      </c>
      <c r="H66">
        <v>0.2</v>
      </c>
      <c r="I66" s="121"/>
      <c r="J66" s="101" t="s">
        <v>264</v>
      </c>
      <c r="K66" s="101"/>
      <c r="L66" s="102" t="s">
        <v>30</v>
      </c>
      <c r="M66" t="s">
        <v>31</v>
      </c>
      <c r="N66">
        <v>7.0000000000000007E-2</v>
      </c>
      <c r="O66">
        <v>0.13</v>
      </c>
      <c r="P66">
        <v>0.2</v>
      </c>
      <c r="Q66" s="121"/>
      <c r="R66" s="101" t="s">
        <v>264</v>
      </c>
      <c r="S66" s="101"/>
      <c r="T66" s="102" t="s">
        <v>30</v>
      </c>
      <c r="U66" t="s">
        <v>31</v>
      </c>
      <c r="V66">
        <v>7.0000000000000007E-2</v>
      </c>
      <c r="W66">
        <v>0.13</v>
      </c>
      <c r="X66">
        <v>0.2</v>
      </c>
      <c r="Y66" s="121"/>
      <c r="Z66" s="101" t="s">
        <v>264</v>
      </c>
      <c r="AA66" s="101"/>
      <c r="AB66" s="102" t="s">
        <v>30</v>
      </c>
      <c r="AC66" t="s">
        <v>31</v>
      </c>
      <c r="AD66">
        <v>7.0000000000000007E-2</v>
      </c>
      <c r="AE66">
        <v>0.13</v>
      </c>
      <c r="AF66">
        <v>0.2</v>
      </c>
      <c r="AG66" s="121"/>
      <c r="AH66" s="101" t="s">
        <v>264</v>
      </c>
      <c r="AI66" s="101"/>
      <c r="AJ66" s="102" t="s">
        <v>30</v>
      </c>
      <c r="AK66" t="s">
        <v>31</v>
      </c>
      <c r="AL66">
        <v>7.0000000000000007E-2</v>
      </c>
      <c r="AM66">
        <v>0.13</v>
      </c>
      <c r="AN66">
        <v>0.2</v>
      </c>
      <c r="AO66" s="123"/>
      <c r="AP66" s="114" t="s">
        <v>264</v>
      </c>
      <c r="AQ66" s="114"/>
      <c r="AR66" s="115" t="s">
        <v>30</v>
      </c>
      <c r="AS66" s="113" t="s">
        <v>31</v>
      </c>
      <c r="AT66" s="113">
        <v>7.0000000000000007E-2</v>
      </c>
      <c r="AU66" s="113">
        <v>0.13</v>
      </c>
      <c r="AV66" s="113">
        <v>0.2</v>
      </c>
    </row>
    <row r="67" spans="1:48" x14ac:dyDescent="0.25">
      <c r="A67" s="3"/>
      <c r="B67" s="21" t="s">
        <v>264</v>
      </c>
      <c r="C67" s="3"/>
      <c r="D67" s="1" t="s">
        <v>25</v>
      </c>
      <c r="E67" t="s">
        <v>24</v>
      </c>
      <c r="F67">
        <v>0.09</v>
      </c>
      <c r="G67">
        <v>0</v>
      </c>
      <c r="H67">
        <v>0.09</v>
      </c>
      <c r="I67" s="101"/>
      <c r="J67" s="101" t="s">
        <v>264</v>
      </c>
      <c r="K67" s="101"/>
      <c r="L67" s="102" t="s">
        <v>25</v>
      </c>
      <c r="M67" t="s">
        <v>24</v>
      </c>
      <c r="N67">
        <v>0.09</v>
      </c>
      <c r="O67">
        <v>0</v>
      </c>
      <c r="P67">
        <v>0.09</v>
      </c>
      <c r="Q67" s="101"/>
      <c r="R67" s="101" t="s">
        <v>264</v>
      </c>
      <c r="S67" s="101"/>
      <c r="T67" s="102" t="s">
        <v>25</v>
      </c>
      <c r="U67" t="s">
        <v>24</v>
      </c>
      <c r="V67">
        <v>0.09</v>
      </c>
      <c r="W67">
        <v>0</v>
      </c>
      <c r="X67">
        <v>0.09</v>
      </c>
      <c r="Y67" s="101"/>
      <c r="Z67" s="101" t="s">
        <v>264</v>
      </c>
      <c r="AA67" s="101"/>
      <c r="AB67" s="102" t="s">
        <v>25</v>
      </c>
      <c r="AC67" t="s">
        <v>24</v>
      </c>
      <c r="AD67">
        <v>0.09</v>
      </c>
      <c r="AE67">
        <v>0</v>
      </c>
      <c r="AF67">
        <v>0.09</v>
      </c>
      <c r="AG67" s="101"/>
      <c r="AH67" s="101" t="s">
        <v>264</v>
      </c>
      <c r="AI67" s="101"/>
      <c r="AJ67" s="102" t="s">
        <v>25</v>
      </c>
      <c r="AK67" t="s">
        <v>24</v>
      </c>
      <c r="AL67">
        <v>0.09</v>
      </c>
      <c r="AM67">
        <v>0</v>
      </c>
      <c r="AN67">
        <v>0.09</v>
      </c>
      <c r="AO67" s="114"/>
      <c r="AP67" s="114" t="s">
        <v>264</v>
      </c>
      <c r="AQ67" s="114"/>
      <c r="AR67" s="115" t="s">
        <v>25</v>
      </c>
      <c r="AS67" s="113" t="s">
        <v>24</v>
      </c>
      <c r="AT67" s="113">
        <v>0.09</v>
      </c>
      <c r="AU67" s="113">
        <v>0</v>
      </c>
      <c r="AV67" s="113">
        <v>0.09</v>
      </c>
    </row>
    <row r="68" spans="1:48" x14ac:dyDescent="0.25">
      <c r="A68" s="1"/>
      <c r="B68" s="1"/>
      <c r="C68" s="1"/>
      <c r="F68">
        <f>SUM(F58:F67)</f>
        <v>10.92</v>
      </c>
      <c r="G68">
        <f t="shared" ref="G68" si="6">SUM(G58:G67)</f>
        <v>13.05</v>
      </c>
      <c r="H68">
        <f t="shared" ref="H68" si="7">SUM(H58:H67)</f>
        <v>23.95</v>
      </c>
      <c r="I68" s="102"/>
      <c r="J68" s="102"/>
      <c r="K68" s="102"/>
      <c r="N68">
        <f>SUM(N58:N67)</f>
        <v>11.030000000000001</v>
      </c>
      <c r="O68">
        <f t="shared" ref="O68:P68" si="8">SUM(O58:O67)</f>
        <v>13.14</v>
      </c>
      <c r="P68">
        <f t="shared" si="8"/>
        <v>24.15</v>
      </c>
      <c r="Q68" s="102"/>
      <c r="R68" s="102"/>
      <c r="S68" s="102"/>
      <c r="V68">
        <f>SUM(V58:V67)</f>
        <v>11.129999999999999</v>
      </c>
      <c r="W68">
        <f t="shared" ref="W68:X68" si="9">SUM(W58:W67)</f>
        <v>12.790000000000001</v>
      </c>
      <c r="X68">
        <f t="shared" si="9"/>
        <v>23.9</v>
      </c>
      <c r="Y68" s="102"/>
      <c r="Z68" s="102"/>
      <c r="AA68" s="102"/>
      <c r="AD68">
        <f>SUM(AD58:AD67)</f>
        <v>11.2</v>
      </c>
      <c r="AE68">
        <f t="shared" ref="AE68:AF68" si="10">SUM(AE58:AE67)</f>
        <v>12.830000000000002</v>
      </c>
      <c r="AF68">
        <f t="shared" si="10"/>
        <v>24.009999999999998</v>
      </c>
      <c r="AG68" s="102"/>
      <c r="AH68" s="102"/>
      <c r="AI68" s="102"/>
      <c r="AL68">
        <f>SUM(AL58:AL67)</f>
        <v>11.030000000000001</v>
      </c>
      <c r="AM68">
        <f t="shared" ref="AM68:AN68" si="11">SUM(AM58:AM67)</f>
        <v>13.14</v>
      </c>
      <c r="AN68">
        <f t="shared" si="11"/>
        <v>24.15</v>
      </c>
      <c r="AO68" s="115"/>
      <c r="AP68" s="115"/>
      <c r="AQ68" s="115"/>
      <c r="AT68" s="113">
        <f>SUM(AT58:AT67)</f>
        <v>11.030000000000001</v>
      </c>
      <c r="AU68" s="113">
        <f t="shared" ref="AU68:AV68" si="12">SUM(AU58:AU67)</f>
        <v>13.14</v>
      </c>
      <c r="AV68" s="113">
        <f t="shared" si="12"/>
        <v>24.15</v>
      </c>
    </row>
    <row r="69" spans="1:48" x14ac:dyDescent="0.25">
      <c r="A69" s="53" t="s">
        <v>0</v>
      </c>
      <c r="B69" s="53" t="s">
        <v>572</v>
      </c>
      <c r="C69" s="53" t="s">
        <v>63</v>
      </c>
      <c r="D69" s="53" t="s">
        <v>1</v>
      </c>
      <c r="E69" s="53" t="s">
        <v>15</v>
      </c>
      <c r="F69" s="53" t="s">
        <v>2</v>
      </c>
      <c r="G69" s="53" t="s">
        <v>3</v>
      </c>
      <c r="H69" s="53" t="s">
        <v>4</v>
      </c>
      <c r="I69" s="53" t="s">
        <v>0</v>
      </c>
      <c r="J69" s="53" t="s">
        <v>572</v>
      </c>
      <c r="K69" s="53" t="s">
        <v>63</v>
      </c>
      <c r="L69" s="53" t="s">
        <v>1</v>
      </c>
      <c r="M69" s="53" t="s">
        <v>15</v>
      </c>
      <c r="N69" s="53" t="s">
        <v>2</v>
      </c>
      <c r="O69" s="53" t="s">
        <v>3</v>
      </c>
      <c r="P69" s="53" t="s">
        <v>4</v>
      </c>
      <c r="Q69" s="53" t="s">
        <v>0</v>
      </c>
      <c r="R69" s="53" t="s">
        <v>572</v>
      </c>
      <c r="S69" s="53" t="s">
        <v>63</v>
      </c>
      <c r="T69" s="53" t="s">
        <v>1</v>
      </c>
      <c r="U69" s="53" t="s">
        <v>15</v>
      </c>
      <c r="V69" s="53" t="s">
        <v>2</v>
      </c>
      <c r="W69" s="53" t="s">
        <v>3</v>
      </c>
      <c r="X69" s="53" t="s">
        <v>4</v>
      </c>
      <c r="Y69" s="53" t="s">
        <v>0</v>
      </c>
      <c r="Z69" s="53" t="s">
        <v>572</v>
      </c>
      <c r="AA69" s="53" t="s">
        <v>63</v>
      </c>
      <c r="AB69" s="53" t="s">
        <v>1</v>
      </c>
      <c r="AC69" s="53" t="s">
        <v>15</v>
      </c>
      <c r="AD69" s="53" t="s">
        <v>2</v>
      </c>
      <c r="AE69" s="53" t="s">
        <v>3</v>
      </c>
      <c r="AF69" s="53" t="s">
        <v>4</v>
      </c>
      <c r="AG69" s="53" t="s">
        <v>0</v>
      </c>
      <c r="AH69" s="53" t="s">
        <v>572</v>
      </c>
      <c r="AI69" s="53" t="s">
        <v>63</v>
      </c>
      <c r="AJ69" s="53" t="s">
        <v>1</v>
      </c>
      <c r="AK69" s="53" t="s">
        <v>15</v>
      </c>
      <c r="AL69" s="53" t="s">
        <v>2</v>
      </c>
      <c r="AM69" s="53" t="s">
        <v>3</v>
      </c>
      <c r="AN69" s="53" t="s">
        <v>4</v>
      </c>
      <c r="AO69" s="113" t="s">
        <v>0</v>
      </c>
      <c r="AP69" s="113" t="s">
        <v>572</v>
      </c>
      <c r="AQ69" s="113" t="s">
        <v>63</v>
      </c>
      <c r="AR69" s="113" t="s">
        <v>1</v>
      </c>
      <c r="AS69" s="113" t="s">
        <v>15</v>
      </c>
      <c r="AT69" s="113" t="s">
        <v>2</v>
      </c>
      <c r="AU69" s="113" t="s">
        <v>3</v>
      </c>
      <c r="AV69" s="113" t="s">
        <v>4</v>
      </c>
    </row>
    <row r="70" spans="1:48" ht="15" customHeight="1" x14ac:dyDescent="0.25">
      <c r="A70" s="120" t="s">
        <v>32</v>
      </c>
      <c r="B70" s="20">
        <v>92910300300</v>
      </c>
      <c r="C70" s="2">
        <v>7</v>
      </c>
      <c r="D70" t="s">
        <v>13</v>
      </c>
      <c r="E70" t="s">
        <v>10</v>
      </c>
      <c r="F70">
        <v>0.53</v>
      </c>
      <c r="G70">
        <v>0.44</v>
      </c>
      <c r="H70">
        <v>0.97</v>
      </c>
      <c r="I70" s="120" t="s">
        <v>32</v>
      </c>
      <c r="J70" s="100">
        <v>92910300300</v>
      </c>
      <c r="K70" s="100">
        <v>7</v>
      </c>
      <c r="L70" t="s">
        <v>13</v>
      </c>
      <c r="M70" t="s">
        <v>10</v>
      </c>
      <c r="N70">
        <v>0.53</v>
      </c>
      <c r="O70">
        <v>0.44</v>
      </c>
      <c r="P70">
        <v>0.97</v>
      </c>
      <c r="Q70" s="120" t="s">
        <v>32</v>
      </c>
      <c r="R70" s="100">
        <v>92910300300</v>
      </c>
      <c r="S70" s="100">
        <v>7</v>
      </c>
      <c r="T70" t="s">
        <v>13</v>
      </c>
      <c r="U70" t="s">
        <v>10</v>
      </c>
      <c r="V70">
        <v>0.53</v>
      </c>
      <c r="W70">
        <v>0.44</v>
      </c>
      <c r="X70">
        <v>0.97</v>
      </c>
      <c r="Y70" s="120" t="s">
        <v>32</v>
      </c>
      <c r="Z70" s="100">
        <v>92910300300</v>
      </c>
      <c r="AA70" s="100">
        <v>7</v>
      </c>
      <c r="AB70" t="s">
        <v>13</v>
      </c>
      <c r="AC70" t="s">
        <v>10</v>
      </c>
      <c r="AD70">
        <v>0.53</v>
      </c>
      <c r="AE70">
        <v>0.44</v>
      </c>
      <c r="AF70">
        <v>0.97</v>
      </c>
      <c r="AG70" s="120" t="s">
        <v>32</v>
      </c>
      <c r="AH70" s="100">
        <v>92910300300</v>
      </c>
      <c r="AI70" s="100">
        <v>7</v>
      </c>
      <c r="AJ70" t="s">
        <v>13</v>
      </c>
      <c r="AK70" t="s">
        <v>10</v>
      </c>
      <c r="AL70">
        <v>0.53</v>
      </c>
      <c r="AM70">
        <v>0.44</v>
      </c>
      <c r="AN70">
        <v>0.97</v>
      </c>
      <c r="AO70" s="122" t="s">
        <v>32</v>
      </c>
      <c r="AP70" s="112">
        <v>92910300300</v>
      </c>
      <c r="AQ70" s="112">
        <v>7</v>
      </c>
      <c r="AR70" s="113" t="s">
        <v>13</v>
      </c>
      <c r="AS70" s="113" t="s">
        <v>10</v>
      </c>
      <c r="AT70" s="113">
        <v>0.53</v>
      </c>
      <c r="AU70" s="113">
        <v>0.44</v>
      </c>
      <c r="AV70" s="113">
        <v>0.97</v>
      </c>
    </row>
    <row r="71" spans="1:48" ht="45" customHeight="1" x14ac:dyDescent="0.25">
      <c r="A71" s="121"/>
      <c r="B71" s="21" t="s">
        <v>263</v>
      </c>
      <c r="C71" s="3"/>
      <c r="D71" s="1" t="s">
        <v>262</v>
      </c>
      <c r="E71" t="s">
        <v>6</v>
      </c>
      <c r="F71">
        <v>0.77</v>
      </c>
      <c r="G71">
        <v>0.99</v>
      </c>
      <c r="H71">
        <v>1.75</v>
      </c>
      <c r="I71" s="121"/>
      <c r="J71" s="101" t="s">
        <v>263</v>
      </c>
      <c r="K71" s="101"/>
      <c r="L71" s="102" t="s">
        <v>262</v>
      </c>
      <c r="M71" t="s">
        <v>6</v>
      </c>
      <c r="N71">
        <v>0.77</v>
      </c>
      <c r="O71">
        <v>0.99</v>
      </c>
      <c r="P71">
        <v>1.75</v>
      </c>
      <c r="Q71" s="121"/>
      <c r="R71" s="101" t="s">
        <v>263</v>
      </c>
      <c r="S71" s="101"/>
      <c r="T71" s="102" t="s">
        <v>262</v>
      </c>
      <c r="U71" t="s">
        <v>6</v>
      </c>
      <c r="V71">
        <v>0.77</v>
      </c>
      <c r="W71">
        <v>0.99</v>
      </c>
      <c r="X71">
        <v>1.75</v>
      </c>
      <c r="Y71" s="121"/>
      <c r="Z71" s="101" t="s">
        <v>263</v>
      </c>
      <c r="AA71" s="101"/>
      <c r="AB71" s="102" t="s">
        <v>262</v>
      </c>
      <c r="AC71" t="s">
        <v>6</v>
      </c>
      <c r="AD71">
        <v>0.77</v>
      </c>
      <c r="AE71">
        <v>0.99</v>
      </c>
      <c r="AF71">
        <v>1.75</v>
      </c>
      <c r="AG71" s="121"/>
      <c r="AH71" s="101" t="s">
        <v>263</v>
      </c>
      <c r="AI71" s="101"/>
      <c r="AJ71" s="102" t="s">
        <v>262</v>
      </c>
      <c r="AK71" t="s">
        <v>6</v>
      </c>
      <c r="AL71">
        <v>0.77</v>
      </c>
      <c r="AM71">
        <v>0.99</v>
      </c>
      <c r="AN71">
        <v>1.75</v>
      </c>
      <c r="AO71" s="123"/>
      <c r="AP71" s="114" t="s">
        <v>263</v>
      </c>
      <c r="AQ71" s="114"/>
      <c r="AR71" s="115" t="s">
        <v>262</v>
      </c>
      <c r="AS71" s="113" t="s">
        <v>6</v>
      </c>
      <c r="AT71" s="113">
        <v>0.77</v>
      </c>
      <c r="AU71" s="113">
        <v>0.99</v>
      </c>
      <c r="AV71" s="113">
        <v>1.75</v>
      </c>
    </row>
    <row r="72" spans="1:48" x14ac:dyDescent="0.25">
      <c r="A72" s="121"/>
      <c r="B72" s="21">
        <v>72610100700</v>
      </c>
      <c r="C72" s="3"/>
      <c r="D72" t="s">
        <v>14</v>
      </c>
      <c r="E72" t="s">
        <v>10</v>
      </c>
      <c r="F72">
        <v>0.03</v>
      </c>
      <c r="G72">
        <v>7.0000000000000007E-2</v>
      </c>
      <c r="H72">
        <v>0.1</v>
      </c>
      <c r="I72" s="121"/>
      <c r="J72" s="101">
        <v>72610100700</v>
      </c>
      <c r="K72" s="101"/>
      <c r="L72" t="s">
        <v>14</v>
      </c>
      <c r="M72" t="s">
        <v>10</v>
      </c>
      <c r="N72">
        <v>0.03</v>
      </c>
      <c r="O72">
        <v>7.0000000000000007E-2</v>
      </c>
      <c r="P72">
        <v>0.1</v>
      </c>
      <c r="Q72" s="121"/>
      <c r="R72" s="101">
        <v>72610100700</v>
      </c>
      <c r="S72" s="101"/>
      <c r="T72" t="s">
        <v>14</v>
      </c>
      <c r="U72" t="s">
        <v>10</v>
      </c>
      <c r="V72">
        <v>0.03</v>
      </c>
      <c r="W72">
        <v>7.0000000000000007E-2</v>
      </c>
      <c r="X72">
        <v>0.1</v>
      </c>
      <c r="Y72" s="121"/>
      <c r="Z72" s="101">
        <v>72610100700</v>
      </c>
      <c r="AA72" s="101"/>
      <c r="AB72" t="s">
        <v>14</v>
      </c>
      <c r="AC72" t="s">
        <v>10</v>
      </c>
      <c r="AD72">
        <v>0.03</v>
      </c>
      <c r="AE72">
        <v>7.0000000000000007E-2</v>
      </c>
      <c r="AF72">
        <v>0.1</v>
      </c>
      <c r="AG72" s="121"/>
      <c r="AH72" s="101">
        <v>72610100700</v>
      </c>
      <c r="AI72" s="101"/>
      <c r="AJ72" t="s">
        <v>14</v>
      </c>
      <c r="AK72" t="s">
        <v>10</v>
      </c>
      <c r="AL72">
        <v>0.03</v>
      </c>
      <c r="AM72">
        <v>7.0000000000000007E-2</v>
      </c>
      <c r="AN72">
        <v>0.1</v>
      </c>
      <c r="AO72" s="123"/>
      <c r="AP72" s="114">
        <v>72610100700</v>
      </c>
      <c r="AQ72" s="114"/>
      <c r="AR72" s="113" t="s">
        <v>14</v>
      </c>
      <c r="AS72" s="113" t="s">
        <v>10</v>
      </c>
      <c r="AT72" s="113">
        <v>0.03</v>
      </c>
      <c r="AU72" s="113">
        <v>7.0000000000000007E-2</v>
      </c>
      <c r="AV72" s="113">
        <v>0.1</v>
      </c>
    </row>
    <row r="73" spans="1:48" ht="30" customHeight="1" x14ac:dyDescent="0.25">
      <c r="A73" s="121"/>
      <c r="B73" s="101">
        <v>72116200444</v>
      </c>
      <c r="C73" s="3"/>
      <c r="D73" s="102" t="s">
        <v>1163</v>
      </c>
      <c r="E73" t="s">
        <v>10</v>
      </c>
      <c r="F73">
        <v>0.78</v>
      </c>
      <c r="G73">
        <v>0.25</v>
      </c>
      <c r="H73">
        <f>SUM(F73:G73)</f>
        <v>1.03</v>
      </c>
      <c r="I73" s="121"/>
      <c r="J73" s="101">
        <v>72116200460</v>
      </c>
      <c r="K73" s="101"/>
      <c r="L73" s="102" t="s">
        <v>9</v>
      </c>
      <c r="M73" t="s">
        <v>10</v>
      </c>
      <c r="N73">
        <v>0.89</v>
      </c>
      <c r="O73">
        <v>0.34</v>
      </c>
      <c r="P73">
        <v>1.23</v>
      </c>
      <c r="Q73" s="121"/>
      <c r="R73" s="101">
        <v>72116200460</v>
      </c>
      <c r="S73" s="101"/>
      <c r="T73" s="102" t="s">
        <v>9</v>
      </c>
      <c r="U73" t="s">
        <v>10</v>
      </c>
      <c r="V73">
        <v>0.89</v>
      </c>
      <c r="W73">
        <v>0.34</v>
      </c>
      <c r="X73">
        <v>1.23</v>
      </c>
      <c r="Y73" s="121"/>
      <c r="Z73" s="101">
        <v>72116200460</v>
      </c>
      <c r="AA73" s="101"/>
      <c r="AB73" s="102" t="s">
        <v>9</v>
      </c>
      <c r="AC73" t="s">
        <v>10</v>
      </c>
      <c r="AD73">
        <v>0.89</v>
      </c>
      <c r="AE73">
        <v>0.34</v>
      </c>
      <c r="AF73">
        <v>1.23</v>
      </c>
      <c r="AG73" s="121"/>
      <c r="AH73" s="101">
        <v>72116200460</v>
      </c>
      <c r="AI73" s="101"/>
      <c r="AJ73" s="102" t="s">
        <v>9</v>
      </c>
      <c r="AK73" t="s">
        <v>10</v>
      </c>
      <c r="AL73">
        <v>0.89</v>
      </c>
      <c r="AM73">
        <v>0.34</v>
      </c>
      <c r="AN73">
        <v>1.23</v>
      </c>
      <c r="AO73" s="123"/>
      <c r="AP73" s="114">
        <v>72116200460</v>
      </c>
      <c r="AQ73" s="114"/>
      <c r="AR73" s="115" t="s">
        <v>9</v>
      </c>
      <c r="AS73" s="113" t="s">
        <v>10</v>
      </c>
      <c r="AT73" s="113">
        <v>0.89</v>
      </c>
      <c r="AU73" s="113">
        <v>0.34</v>
      </c>
      <c r="AV73" s="113">
        <v>1.23</v>
      </c>
    </row>
    <row r="74" spans="1:48" ht="30" customHeight="1" x14ac:dyDescent="0.25">
      <c r="A74" s="121"/>
      <c r="B74" s="21">
        <v>72510103000</v>
      </c>
      <c r="C74" s="3"/>
      <c r="D74" s="1" t="s">
        <v>16</v>
      </c>
      <c r="E74" t="s">
        <v>10</v>
      </c>
      <c r="F74">
        <v>0.24</v>
      </c>
      <c r="G74">
        <v>0.12</v>
      </c>
      <c r="H74">
        <v>0.35</v>
      </c>
      <c r="I74" s="121"/>
      <c r="J74" s="101">
        <v>72510103000</v>
      </c>
      <c r="K74" s="101"/>
      <c r="L74" s="102" t="s">
        <v>16</v>
      </c>
      <c r="M74" t="s">
        <v>10</v>
      </c>
      <c r="N74">
        <v>0.24</v>
      </c>
      <c r="O74">
        <v>0.12</v>
      </c>
      <c r="P74">
        <v>0.35</v>
      </c>
      <c r="Q74" s="121"/>
      <c r="R74" s="101">
        <v>72510103000</v>
      </c>
      <c r="S74" s="101"/>
      <c r="T74" s="102" t="s">
        <v>16</v>
      </c>
      <c r="U74" t="s">
        <v>10</v>
      </c>
      <c r="V74">
        <v>0.24</v>
      </c>
      <c r="W74">
        <v>0.12</v>
      </c>
      <c r="X74">
        <v>0.35</v>
      </c>
      <c r="Y74" s="121"/>
      <c r="Z74" s="101">
        <v>72510103000</v>
      </c>
      <c r="AA74" s="101"/>
      <c r="AB74" s="102" t="s">
        <v>16</v>
      </c>
      <c r="AC74" t="s">
        <v>10</v>
      </c>
      <c r="AD74">
        <v>0.24</v>
      </c>
      <c r="AE74">
        <v>0.12</v>
      </c>
      <c r="AF74">
        <v>0.35</v>
      </c>
      <c r="AG74" s="121"/>
      <c r="AH74" s="101">
        <v>72510103000</v>
      </c>
      <c r="AI74" s="101"/>
      <c r="AJ74" s="102" t="s">
        <v>16</v>
      </c>
      <c r="AK74" t="s">
        <v>10</v>
      </c>
      <c r="AL74">
        <v>0.24</v>
      </c>
      <c r="AM74">
        <v>0.12</v>
      </c>
      <c r="AN74">
        <v>0.35</v>
      </c>
      <c r="AO74" s="123"/>
      <c r="AP74" s="114">
        <v>72510103000</v>
      </c>
      <c r="AQ74" s="114"/>
      <c r="AR74" s="115" t="s">
        <v>16</v>
      </c>
      <c r="AS74" s="113" t="s">
        <v>10</v>
      </c>
      <c r="AT74" s="113">
        <v>0.24</v>
      </c>
      <c r="AU74" s="113">
        <v>0.12</v>
      </c>
      <c r="AV74" s="113">
        <v>0.35</v>
      </c>
    </row>
    <row r="75" spans="1:48" ht="17.25" customHeight="1" x14ac:dyDescent="0.25">
      <c r="A75" s="121"/>
      <c r="B75" s="101"/>
      <c r="C75" s="101"/>
      <c r="D75" s="102"/>
      <c r="I75" s="121"/>
      <c r="J75" s="101"/>
      <c r="K75" s="101"/>
      <c r="L75" s="102"/>
      <c r="Q75" s="121"/>
      <c r="R75" s="101">
        <v>72113102680</v>
      </c>
      <c r="S75" s="101"/>
      <c r="T75" t="s">
        <v>1166</v>
      </c>
      <c r="U75" t="s">
        <v>10</v>
      </c>
      <c r="V75">
        <v>0.92</v>
      </c>
      <c r="W75">
        <v>0.44</v>
      </c>
      <c r="X75">
        <f>SUM(V75:W75)</f>
        <v>1.36</v>
      </c>
      <c r="Y75" s="121"/>
      <c r="Z75" s="101">
        <v>72113101650</v>
      </c>
      <c r="AA75" s="101"/>
      <c r="AB75" t="s">
        <v>1167</v>
      </c>
      <c r="AC75" t="s">
        <v>8</v>
      </c>
      <c r="AD75">
        <v>0.99</v>
      </c>
      <c r="AE75">
        <v>0.48</v>
      </c>
      <c r="AF75">
        <f>SUM(AD75:AE75)</f>
        <v>1.47</v>
      </c>
      <c r="AG75" s="121"/>
      <c r="AH75" s="101"/>
      <c r="AI75" s="101"/>
      <c r="AJ75" s="102"/>
      <c r="AO75" s="123"/>
      <c r="AP75" s="114"/>
      <c r="AQ75" s="114"/>
      <c r="AR75" s="115"/>
    </row>
    <row r="76" spans="1:48" ht="45" customHeight="1" x14ac:dyDescent="0.25">
      <c r="A76" s="121"/>
      <c r="B76" s="21" t="s">
        <v>261</v>
      </c>
      <c r="C76" s="3"/>
      <c r="D76" s="1" t="s">
        <v>33</v>
      </c>
      <c r="E76" t="s">
        <v>10</v>
      </c>
      <c r="F76">
        <v>4.43</v>
      </c>
      <c r="G76">
        <v>5.51</v>
      </c>
      <c r="H76">
        <v>9.94</v>
      </c>
      <c r="I76" s="121"/>
      <c r="J76" s="101" t="s">
        <v>261</v>
      </c>
      <c r="K76" s="101"/>
      <c r="L76" s="102" t="s">
        <v>33</v>
      </c>
      <c r="M76" t="s">
        <v>10</v>
      </c>
      <c r="N76">
        <v>4.43</v>
      </c>
      <c r="O76">
        <v>5.51</v>
      </c>
      <c r="P76">
        <v>9.94</v>
      </c>
      <c r="Q76" s="121"/>
      <c r="R76" s="101" t="s">
        <v>261</v>
      </c>
      <c r="S76" s="101"/>
      <c r="T76" s="102" t="s">
        <v>33</v>
      </c>
      <c r="U76" t="s">
        <v>10</v>
      </c>
      <c r="V76">
        <v>4.43</v>
      </c>
      <c r="W76">
        <v>5.51</v>
      </c>
      <c r="X76">
        <v>9.94</v>
      </c>
      <c r="Y76" s="121"/>
      <c r="Z76" s="101" t="s">
        <v>261</v>
      </c>
      <c r="AA76" s="101"/>
      <c r="AB76" s="102" t="s">
        <v>33</v>
      </c>
      <c r="AC76" t="s">
        <v>10</v>
      </c>
      <c r="AD76">
        <v>4.43</v>
      </c>
      <c r="AE76">
        <v>5.51</v>
      </c>
      <c r="AF76">
        <v>9.94</v>
      </c>
      <c r="AG76" s="121"/>
      <c r="AH76" s="101" t="s">
        <v>261</v>
      </c>
      <c r="AI76" s="101"/>
      <c r="AJ76" s="102" t="s">
        <v>33</v>
      </c>
      <c r="AK76" t="s">
        <v>10</v>
      </c>
      <c r="AL76">
        <v>4.43</v>
      </c>
      <c r="AM76">
        <v>5.51</v>
      </c>
      <c r="AN76">
        <v>9.94</v>
      </c>
      <c r="AO76" s="123"/>
      <c r="AP76" s="114" t="s">
        <v>261</v>
      </c>
      <c r="AQ76" s="114"/>
      <c r="AR76" s="115" t="s">
        <v>33</v>
      </c>
      <c r="AS76" s="113" t="s">
        <v>10</v>
      </c>
      <c r="AT76" s="113">
        <v>4.43</v>
      </c>
      <c r="AU76" s="113">
        <v>5.51</v>
      </c>
      <c r="AV76" s="113">
        <v>9.94</v>
      </c>
    </row>
    <row r="77" spans="1:48" ht="45" customHeight="1" x14ac:dyDescent="0.25">
      <c r="A77" s="121"/>
      <c r="B77" s="21" t="s">
        <v>261</v>
      </c>
      <c r="C77" s="3"/>
      <c r="D77" s="1" t="s">
        <v>36</v>
      </c>
      <c r="E77" t="s">
        <v>24</v>
      </c>
      <c r="F77">
        <v>0.23</v>
      </c>
      <c r="G77">
        <v>0.12</v>
      </c>
      <c r="H77">
        <v>0.35</v>
      </c>
      <c r="I77" s="121"/>
      <c r="J77" s="101" t="s">
        <v>261</v>
      </c>
      <c r="K77" s="101"/>
      <c r="L77" s="102" t="s">
        <v>36</v>
      </c>
      <c r="M77" t="s">
        <v>24</v>
      </c>
      <c r="N77">
        <v>0.23</v>
      </c>
      <c r="O77">
        <v>0.12</v>
      </c>
      <c r="P77">
        <v>0.35</v>
      </c>
      <c r="Q77" s="121"/>
      <c r="R77" s="101" t="s">
        <v>261</v>
      </c>
      <c r="S77" s="101"/>
      <c r="T77" s="102" t="s">
        <v>36</v>
      </c>
      <c r="U77" t="s">
        <v>24</v>
      </c>
      <c r="V77">
        <v>0.23</v>
      </c>
      <c r="W77">
        <v>0.12</v>
      </c>
      <c r="X77">
        <v>0.35</v>
      </c>
      <c r="Y77" s="121"/>
      <c r="Z77" s="101" t="s">
        <v>261</v>
      </c>
      <c r="AA77" s="101"/>
      <c r="AB77" s="102" t="s">
        <v>36</v>
      </c>
      <c r="AC77" t="s">
        <v>24</v>
      </c>
      <c r="AD77">
        <v>0.23</v>
      </c>
      <c r="AE77">
        <v>0.12</v>
      </c>
      <c r="AF77">
        <v>0.35</v>
      </c>
      <c r="AG77" s="121"/>
      <c r="AH77" s="101" t="s">
        <v>261</v>
      </c>
      <c r="AI77" s="101"/>
      <c r="AJ77" s="102" t="s">
        <v>36</v>
      </c>
      <c r="AK77" t="s">
        <v>24</v>
      </c>
      <c r="AL77">
        <v>0.23</v>
      </c>
      <c r="AM77">
        <v>0.12</v>
      </c>
      <c r="AN77">
        <v>0.35</v>
      </c>
      <c r="AO77" s="123"/>
      <c r="AP77" s="114" t="s">
        <v>261</v>
      </c>
      <c r="AQ77" s="114"/>
      <c r="AR77" s="115" t="s">
        <v>36</v>
      </c>
      <c r="AS77" s="113" t="s">
        <v>24</v>
      </c>
      <c r="AT77" s="113">
        <v>0.23</v>
      </c>
      <c r="AU77" s="113">
        <v>0.12</v>
      </c>
      <c r="AV77" s="113">
        <v>0.35</v>
      </c>
    </row>
    <row r="78" spans="1:48" ht="30" customHeight="1" x14ac:dyDescent="0.25">
      <c r="A78" s="121"/>
      <c r="B78" s="21" t="s">
        <v>261</v>
      </c>
      <c r="C78" s="3"/>
      <c r="D78" s="1" t="s">
        <v>35</v>
      </c>
      <c r="E78" t="s">
        <v>34</v>
      </c>
      <c r="F78">
        <v>0.32</v>
      </c>
      <c r="G78">
        <v>0.31</v>
      </c>
      <c r="H78">
        <v>0.62</v>
      </c>
      <c r="I78" s="121"/>
      <c r="J78" s="101" t="s">
        <v>261</v>
      </c>
      <c r="K78" s="101"/>
      <c r="L78" s="102" t="s">
        <v>35</v>
      </c>
      <c r="M78" t="s">
        <v>34</v>
      </c>
      <c r="N78">
        <v>0.32</v>
      </c>
      <c r="O78">
        <v>0.31</v>
      </c>
      <c r="P78">
        <v>0.62</v>
      </c>
      <c r="Q78" s="121"/>
      <c r="R78" s="101" t="s">
        <v>261</v>
      </c>
      <c r="S78" s="101"/>
      <c r="T78" s="102" t="s">
        <v>35</v>
      </c>
      <c r="U78" t="s">
        <v>34</v>
      </c>
      <c r="V78">
        <v>0.32</v>
      </c>
      <c r="W78">
        <v>0.31</v>
      </c>
      <c r="X78">
        <v>0.62</v>
      </c>
      <c r="Y78" s="121"/>
      <c r="Z78" s="101" t="s">
        <v>261</v>
      </c>
      <c r="AA78" s="101"/>
      <c r="AB78" s="102" t="s">
        <v>35</v>
      </c>
      <c r="AC78" t="s">
        <v>34</v>
      </c>
      <c r="AD78">
        <v>0.32</v>
      </c>
      <c r="AE78">
        <v>0.31</v>
      </c>
      <c r="AF78">
        <v>0.62</v>
      </c>
      <c r="AG78" s="121"/>
      <c r="AH78" s="101" t="s">
        <v>261</v>
      </c>
      <c r="AI78" s="101"/>
      <c r="AJ78" s="102" t="s">
        <v>35</v>
      </c>
      <c r="AK78" t="s">
        <v>34</v>
      </c>
      <c r="AL78">
        <v>0.32</v>
      </c>
      <c r="AM78">
        <v>0.31</v>
      </c>
      <c r="AN78">
        <v>0.62</v>
      </c>
      <c r="AO78" s="123"/>
      <c r="AP78" s="114" t="s">
        <v>261</v>
      </c>
      <c r="AQ78" s="114"/>
      <c r="AR78" s="115" t="s">
        <v>35</v>
      </c>
      <c r="AS78" s="113" t="s">
        <v>34</v>
      </c>
      <c r="AT78" s="113">
        <v>0.32</v>
      </c>
      <c r="AU78" s="113">
        <v>0.31</v>
      </c>
      <c r="AV78" s="113">
        <v>0.62</v>
      </c>
    </row>
    <row r="79" spans="1:48" x14ac:dyDescent="0.25">
      <c r="A79" s="3"/>
      <c r="B79" s="21" t="s">
        <v>261</v>
      </c>
      <c r="C79" s="3"/>
      <c r="D79" s="1" t="s">
        <v>37</v>
      </c>
      <c r="E79" t="s">
        <v>6</v>
      </c>
      <c r="F79">
        <v>0.11</v>
      </c>
      <c r="G79">
        <v>0.06</v>
      </c>
      <c r="H79">
        <v>0.17</v>
      </c>
      <c r="I79" s="101"/>
      <c r="J79" s="101" t="s">
        <v>261</v>
      </c>
      <c r="K79" s="101"/>
      <c r="L79" s="102" t="s">
        <v>37</v>
      </c>
      <c r="M79" t="s">
        <v>6</v>
      </c>
      <c r="N79">
        <v>0.11</v>
      </c>
      <c r="O79">
        <v>0.06</v>
      </c>
      <c r="P79">
        <v>0.17</v>
      </c>
      <c r="Q79" s="101"/>
      <c r="R79" s="101" t="s">
        <v>261</v>
      </c>
      <c r="S79" s="101"/>
      <c r="T79" s="102" t="s">
        <v>37</v>
      </c>
      <c r="U79" t="s">
        <v>6</v>
      </c>
      <c r="V79">
        <v>0.11</v>
      </c>
      <c r="W79">
        <v>0.06</v>
      </c>
      <c r="X79">
        <v>0.17</v>
      </c>
      <c r="Y79" s="101"/>
      <c r="Z79" s="101" t="s">
        <v>261</v>
      </c>
      <c r="AA79" s="101"/>
      <c r="AB79" s="102" t="s">
        <v>37</v>
      </c>
      <c r="AC79" t="s">
        <v>6</v>
      </c>
      <c r="AD79">
        <v>0.11</v>
      </c>
      <c r="AE79">
        <v>0.06</v>
      </c>
      <c r="AF79">
        <v>0.17</v>
      </c>
      <c r="AG79" s="101"/>
      <c r="AH79" s="101" t="s">
        <v>261</v>
      </c>
      <c r="AI79" s="101"/>
      <c r="AJ79" s="102" t="s">
        <v>37</v>
      </c>
      <c r="AK79" t="s">
        <v>6</v>
      </c>
      <c r="AL79">
        <v>0.11</v>
      </c>
      <c r="AM79">
        <v>0.06</v>
      </c>
      <c r="AN79">
        <v>0.17</v>
      </c>
      <c r="AO79" s="114"/>
      <c r="AP79" s="114" t="s">
        <v>261</v>
      </c>
      <c r="AQ79" s="114"/>
      <c r="AR79" s="115" t="s">
        <v>37</v>
      </c>
      <c r="AS79" s="113" t="s">
        <v>6</v>
      </c>
      <c r="AT79" s="113">
        <v>0.11</v>
      </c>
      <c r="AU79" s="113">
        <v>0.06</v>
      </c>
      <c r="AV79" s="113">
        <v>0.17</v>
      </c>
    </row>
    <row r="80" spans="1:48" x14ac:dyDescent="0.25">
      <c r="A80" s="3"/>
      <c r="B80" s="21" t="s">
        <v>261</v>
      </c>
      <c r="C80" s="3"/>
      <c r="D80" s="1" t="s">
        <v>38</v>
      </c>
      <c r="E80" t="s">
        <v>10</v>
      </c>
      <c r="F80">
        <v>0.34</v>
      </c>
      <c r="G80">
        <v>0.59</v>
      </c>
      <c r="H80">
        <v>0.94</v>
      </c>
      <c r="I80" s="101"/>
      <c r="J80" s="101" t="s">
        <v>261</v>
      </c>
      <c r="K80" s="101"/>
      <c r="L80" s="102" t="s">
        <v>38</v>
      </c>
      <c r="M80" t="s">
        <v>10</v>
      </c>
      <c r="N80">
        <v>0.34</v>
      </c>
      <c r="O80">
        <v>0.59</v>
      </c>
      <c r="P80">
        <v>0.94</v>
      </c>
      <c r="Q80" s="101"/>
      <c r="R80" s="101" t="s">
        <v>261</v>
      </c>
      <c r="S80" s="101"/>
      <c r="T80" s="102" t="s">
        <v>38</v>
      </c>
      <c r="U80" t="s">
        <v>10</v>
      </c>
      <c r="V80">
        <v>0.34</v>
      </c>
      <c r="W80">
        <v>0.59</v>
      </c>
      <c r="X80">
        <v>0.94</v>
      </c>
      <c r="Y80" s="101"/>
      <c r="Z80" s="101" t="s">
        <v>261</v>
      </c>
      <c r="AA80" s="101"/>
      <c r="AB80" s="102" t="s">
        <v>38</v>
      </c>
      <c r="AC80" t="s">
        <v>10</v>
      </c>
      <c r="AD80">
        <v>0.34</v>
      </c>
      <c r="AE80">
        <v>0.59</v>
      </c>
      <c r="AF80">
        <v>0.94</v>
      </c>
      <c r="AG80" s="101"/>
      <c r="AH80" s="101" t="s">
        <v>261</v>
      </c>
      <c r="AI80" s="101"/>
      <c r="AJ80" s="102" t="s">
        <v>38</v>
      </c>
      <c r="AK80" t="s">
        <v>10</v>
      </c>
      <c r="AL80">
        <v>0.34</v>
      </c>
      <c r="AM80">
        <v>0.59</v>
      </c>
      <c r="AN80">
        <v>0.94</v>
      </c>
      <c r="AO80" s="114"/>
      <c r="AP80" s="114" t="s">
        <v>261</v>
      </c>
      <c r="AQ80" s="114"/>
      <c r="AR80" s="115" t="s">
        <v>38</v>
      </c>
      <c r="AS80" s="113" t="s">
        <v>10</v>
      </c>
      <c r="AT80" s="113">
        <v>0.34</v>
      </c>
      <c r="AU80" s="113">
        <v>0.59</v>
      </c>
      <c r="AV80" s="113">
        <v>0.94</v>
      </c>
    </row>
    <row r="81" spans="1:48" x14ac:dyDescent="0.25">
      <c r="A81" s="1"/>
      <c r="B81" s="1"/>
      <c r="C81" s="1"/>
      <c r="F81">
        <f>SUM(F70:F80)</f>
        <v>7.7800000000000011</v>
      </c>
      <c r="G81">
        <f>SUM(G70:G80)</f>
        <v>8.4599999999999991</v>
      </c>
      <c r="H81">
        <f>SUM(H70:H80)</f>
        <v>16.22</v>
      </c>
      <c r="I81" s="102"/>
      <c r="J81" s="102"/>
      <c r="K81" s="102"/>
      <c r="N81">
        <f>SUM(N70:N80)</f>
        <v>7.8900000000000006</v>
      </c>
      <c r="O81">
        <f>SUM(O70:O80)</f>
        <v>8.5499999999999989</v>
      </c>
      <c r="P81">
        <f>SUM(P70:P80)</f>
        <v>16.419999999999998</v>
      </c>
      <c r="Q81" s="102"/>
      <c r="R81" s="102"/>
      <c r="S81" s="102"/>
      <c r="V81">
        <f>SUM(V70:V80)</f>
        <v>8.8099999999999987</v>
      </c>
      <c r="W81">
        <f>SUM(W70:W80)</f>
        <v>8.99</v>
      </c>
      <c r="X81">
        <f>SUM(X70:X80)</f>
        <v>17.780000000000005</v>
      </c>
      <c r="Y81" s="102"/>
      <c r="Z81" s="102"/>
      <c r="AA81" s="102"/>
      <c r="AD81">
        <f>SUM(AD70:AD80)</f>
        <v>8.879999999999999</v>
      </c>
      <c r="AE81">
        <f>SUM(AE70:AE80)</f>
        <v>9.0299999999999994</v>
      </c>
      <c r="AF81">
        <f>SUM(AF70:AF80)</f>
        <v>17.890000000000004</v>
      </c>
      <c r="AG81" s="102"/>
      <c r="AH81" s="102"/>
      <c r="AI81" s="102"/>
      <c r="AL81">
        <f>SUM(AL70:AL80)</f>
        <v>7.8900000000000006</v>
      </c>
      <c r="AM81">
        <f>SUM(AM70:AM80)</f>
        <v>8.5499999999999989</v>
      </c>
      <c r="AN81">
        <f>SUM(AN70:AN80)</f>
        <v>16.419999999999998</v>
      </c>
      <c r="AO81" s="115"/>
      <c r="AP81" s="115"/>
      <c r="AQ81" s="115"/>
      <c r="AT81" s="113">
        <f>SUM(AT70:AT80)</f>
        <v>7.8900000000000006</v>
      </c>
      <c r="AU81" s="113">
        <f>SUM(AU70:AU80)</f>
        <v>8.5499999999999989</v>
      </c>
      <c r="AV81" s="113">
        <f>SUM(AV70:AV80)</f>
        <v>16.419999999999998</v>
      </c>
    </row>
    <row r="82" spans="1:48" x14ac:dyDescent="0.25">
      <c r="A82" s="53" t="s">
        <v>0</v>
      </c>
      <c r="B82" s="53" t="s">
        <v>572</v>
      </c>
      <c r="C82" s="53" t="s">
        <v>63</v>
      </c>
      <c r="D82" s="53" t="s">
        <v>1</v>
      </c>
      <c r="E82" s="53" t="s">
        <v>15</v>
      </c>
      <c r="F82" s="53" t="s">
        <v>2</v>
      </c>
      <c r="G82" s="53" t="s">
        <v>3</v>
      </c>
      <c r="H82" s="53" t="s">
        <v>4</v>
      </c>
      <c r="I82" s="53" t="s">
        <v>0</v>
      </c>
      <c r="J82" s="53" t="s">
        <v>572</v>
      </c>
      <c r="K82" s="53" t="s">
        <v>63</v>
      </c>
      <c r="L82" s="53" t="s">
        <v>1</v>
      </c>
      <c r="M82" s="53" t="s">
        <v>15</v>
      </c>
      <c r="N82" s="53" t="s">
        <v>2</v>
      </c>
      <c r="O82" s="53" t="s">
        <v>3</v>
      </c>
      <c r="P82" s="53" t="s">
        <v>4</v>
      </c>
      <c r="Q82" s="53" t="s">
        <v>0</v>
      </c>
      <c r="R82" s="53" t="s">
        <v>572</v>
      </c>
      <c r="S82" s="53" t="s">
        <v>63</v>
      </c>
      <c r="T82" s="53" t="s">
        <v>1</v>
      </c>
      <c r="U82" s="53" t="s">
        <v>15</v>
      </c>
      <c r="V82" s="53" t="s">
        <v>2</v>
      </c>
      <c r="W82" s="53" t="s">
        <v>3</v>
      </c>
      <c r="X82" s="53" t="s">
        <v>4</v>
      </c>
      <c r="Y82" s="53" t="s">
        <v>0</v>
      </c>
      <c r="Z82" s="53" t="s">
        <v>572</v>
      </c>
      <c r="AA82" s="53" t="s">
        <v>63</v>
      </c>
      <c r="AB82" s="53" t="s">
        <v>1</v>
      </c>
      <c r="AC82" s="53" t="s">
        <v>15</v>
      </c>
      <c r="AD82" s="53" t="s">
        <v>2</v>
      </c>
      <c r="AE82" s="53" t="s">
        <v>3</v>
      </c>
      <c r="AF82" s="53" t="s">
        <v>4</v>
      </c>
      <c r="AG82" s="53" t="s">
        <v>0</v>
      </c>
      <c r="AH82" s="53" t="s">
        <v>572</v>
      </c>
      <c r="AI82" s="53" t="s">
        <v>63</v>
      </c>
      <c r="AJ82" s="53" t="s">
        <v>1</v>
      </c>
      <c r="AK82" s="53" t="s">
        <v>15</v>
      </c>
      <c r="AL82" s="53" t="s">
        <v>2</v>
      </c>
      <c r="AM82" s="53" t="s">
        <v>3</v>
      </c>
      <c r="AN82" s="53" t="s">
        <v>4</v>
      </c>
      <c r="AO82" s="113" t="s">
        <v>0</v>
      </c>
      <c r="AP82" s="113" t="s">
        <v>572</v>
      </c>
      <c r="AQ82" s="113" t="s">
        <v>63</v>
      </c>
      <c r="AR82" s="113" t="s">
        <v>1</v>
      </c>
      <c r="AS82" s="113" t="s">
        <v>15</v>
      </c>
      <c r="AT82" s="113" t="s">
        <v>2</v>
      </c>
      <c r="AU82" s="113" t="s">
        <v>3</v>
      </c>
      <c r="AV82" s="113" t="s">
        <v>4</v>
      </c>
    </row>
    <row r="83" spans="1:48" ht="15" customHeight="1" x14ac:dyDescent="0.25">
      <c r="A83" s="120" t="s">
        <v>371</v>
      </c>
      <c r="B83" s="39" t="s">
        <v>261</v>
      </c>
      <c r="C83" s="39">
        <v>8</v>
      </c>
      <c r="D83" s="40" t="s">
        <v>33</v>
      </c>
      <c r="E83" t="s">
        <v>10</v>
      </c>
      <c r="F83">
        <v>4.43</v>
      </c>
      <c r="G83">
        <v>5.51</v>
      </c>
      <c r="H83">
        <v>9.94</v>
      </c>
      <c r="I83" s="120" t="s">
        <v>371</v>
      </c>
      <c r="J83" s="101" t="s">
        <v>261</v>
      </c>
      <c r="K83" s="101">
        <v>8</v>
      </c>
      <c r="L83" s="102" t="s">
        <v>33</v>
      </c>
      <c r="M83" t="s">
        <v>10</v>
      </c>
      <c r="N83">
        <v>4.43</v>
      </c>
      <c r="O83">
        <v>5.51</v>
      </c>
      <c r="P83">
        <v>9.94</v>
      </c>
      <c r="Q83" s="120" t="s">
        <v>371</v>
      </c>
      <c r="R83" s="101" t="s">
        <v>261</v>
      </c>
      <c r="S83" s="101">
        <v>8</v>
      </c>
      <c r="T83" s="102" t="s">
        <v>33</v>
      </c>
      <c r="U83" t="s">
        <v>10</v>
      </c>
      <c r="V83">
        <v>4.43</v>
      </c>
      <c r="W83">
        <v>5.51</v>
      </c>
      <c r="X83">
        <v>9.94</v>
      </c>
      <c r="Y83" s="120" t="s">
        <v>371</v>
      </c>
      <c r="Z83" s="101" t="s">
        <v>261</v>
      </c>
      <c r="AA83" s="101">
        <v>8</v>
      </c>
      <c r="AB83" s="102" t="s">
        <v>33</v>
      </c>
      <c r="AC83" t="s">
        <v>10</v>
      </c>
      <c r="AD83">
        <v>4.43</v>
      </c>
      <c r="AE83">
        <v>5.51</v>
      </c>
      <c r="AF83">
        <v>9.94</v>
      </c>
      <c r="AG83" s="120" t="s">
        <v>371</v>
      </c>
      <c r="AH83" s="101" t="s">
        <v>261</v>
      </c>
      <c r="AI83" s="101">
        <v>8</v>
      </c>
      <c r="AJ83" s="102" t="s">
        <v>33</v>
      </c>
      <c r="AK83" t="s">
        <v>10</v>
      </c>
      <c r="AL83">
        <v>4.43</v>
      </c>
      <c r="AM83">
        <v>5.51</v>
      </c>
      <c r="AN83">
        <v>9.94</v>
      </c>
      <c r="AO83" s="122" t="s">
        <v>371</v>
      </c>
      <c r="AP83" s="114" t="s">
        <v>261</v>
      </c>
      <c r="AQ83" s="114">
        <v>8</v>
      </c>
      <c r="AR83" s="115" t="s">
        <v>33</v>
      </c>
      <c r="AS83" s="113" t="s">
        <v>10</v>
      </c>
      <c r="AT83" s="113">
        <v>4.43</v>
      </c>
      <c r="AU83" s="113">
        <v>5.51</v>
      </c>
      <c r="AV83" s="113">
        <v>9.94</v>
      </c>
    </row>
    <row r="84" spans="1:48" ht="45" customHeight="1" x14ac:dyDescent="0.25">
      <c r="A84" s="121"/>
      <c r="B84" s="39" t="s">
        <v>261</v>
      </c>
      <c r="C84" s="39"/>
      <c r="D84" s="40" t="s">
        <v>36</v>
      </c>
      <c r="E84" t="s">
        <v>24</v>
      </c>
      <c r="F84">
        <v>0.23</v>
      </c>
      <c r="G84">
        <v>0.12</v>
      </c>
      <c r="H84">
        <v>0.35</v>
      </c>
      <c r="I84" s="121"/>
      <c r="J84" s="101" t="s">
        <v>261</v>
      </c>
      <c r="K84" s="101"/>
      <c r="L84" s="102" t="s">
        <v>36</v>
      </c>
      <c r="M84" t="s">
        <v>24</v>
      </c>
      <c r="N84">
        <v>0.23</v>
      </c>
      <c r="O84">
        <v>0.12</v>
      </c>
      <c r="P84">
        <v>0.35</v>
      </c>
      <c r="Q84" s="121"/>
      <c r="R84" s="101" t="s">
        <v>261</v>
      </c>
      <c r="S84" s="101"/>
      <c r="T84" s="102" t="s">
        <v>36</v>
      </c>
      <c r="U84" t="s">
        <v>24</v>
      </c>
      <c r="V84">
        <v>0.23</v>
      </c>
      <c r="W84">
        <v>0.12</v>
      </c>
      <c r="X84">
        <v>0.35</v>
      </c>
      <c r="Y84" s="121"/>
      <c r="Z84" s="101" t="s">
        <v>261</v>
      </c>
      <c r="AA84" s="101"/>
      <c r="AB84" s="102" t="s">
        <v>36</v>
      </c>
      <c r="AC84" t="s">
        <v>24</v>
      </c>
      <c r="AD84">
        <v>0.23</v>
      </c>
      <c r="AE84">
        <v>0.12</v>
      </c>
      <c r="AF84">
        <v>0.35</v>
      </c>
      <c r="AG84" s="121"/>
      <c r="AH84" s="101" t="s">
        <v>261</v>
      </c>
      <c r="AI84" s="101"/>
      <c r="AJ84" s="102" t="s">
        <v>36</v>
      </c>
      <c r="AK84" t="s">
        <v>24</v>
      </c>
      <c r="AL84">
        <v>0.23</v>
      </c>
      <c r="AM84">
        <v>0.12</v>
      </c>
      <c r="AN84">
        <v>0.35</v>
      </c>
      <c r="AO84" s="123"/>
      <c r="AP84" s="114" t="s">
        <v>261</v>
      </c>
      <c r="AQ84" s="114"/>
      <c r="AR84" s="115" t="s">
        <v>36</v>
      </c>
      <c r="AS84" s="113" t="s">
        <v>24</v>
      </c>
      <c r="AT84" s="113">
        <v>0.23</v>
      </c>
      <c r="AU84" s="113">
        <v>0.12</v>
      </c>
      <c r="AV84" s="113">
        <v>0.35</v>
      </c>
    </row>
    <row r="85" spans="1:48" ht="30" customHeight="1" x14ac:dyDescent="0.25">
      <c r="A85" s="121"/>
      <c r="B85" s="39" t="s">
        <v>261</v>
      </c>
      <c r="C85" s="39"/>
      <c r="D85" s="40" t="s">
        <v>35</v>
      </c>
      <c r="E85" t="s">
        <v>34</v>
      </c>
      <c r="F85">
        <v>0.32</v>
      </c>
      <c r="G85">
        <v>0.31</v>
      </c>
      <c r="H85">
        <v>0.62</v>
      </c>
      <c r="I85" s="121"/>
      <c r="J85" s="101" t="s">
        <v>261</v>
      </c>
      <c r="K85" s="101"/>
      <c r="L85" s="102" t="s">
        <v>35</v>
      </c>
      <c r="M85" t="s">
        <v>34</v>
      </c>
      <c r="N85">
        <v>0.32</v>
      </c>
      <c r="O85">
        <v>0.31</v>
      </c>
      <c r="P85">
        <v>0.62</v>
      </c>
      <c r="Q85" s="121"/>
      <c r="R85" s="101" t="s">
        <v>261</v>
      </c>
      <c r="S85" s="101"/>
      <c r="T85" s="102" t="s">
        <v>35</v>
      </c>
      <c r="U85" t="s">
        <v>34</v>
      </c>
      <c r="V85">
        <v>0.32</v>
      </c>
      <c r="W85">
        <v>0.31</v>
      </c>
      <c r="X85">
        <v>0.62</v>
      </c>
      <c r="Y85" s="121"/>
      <c r="Z85" s="101" t="s">
        <v>261</v>
      </c>
      <c r="AA85" s="101"/>
      <c r="AB85" s="102" t="s">
        <v>35</v>
      </c>
      <c r="AC85" t="s">
        <v>34</v>
      </c>
      <c r="AD85">
        <v>0.32</v>
      </c>
      <c r="AE85">
        <v>0.31</v>
      </c>
      <c r="AF85">
        <v>0.62</v>
      </c>
      <c r="AG85" s="121"/>
      <c r="AH85" s="101" t="s">
        <v>261</v>
      </c>
      <c r="AI85" s="101"/>
      <c r="AJ85" s="102" t="s">
        <v>35</v>
      </c>
      <c r="AK85" t="s">
        <v>34</v>
      </c>
      <c r="AL85">
        <v>0.32</v>
      </c>
      <c r="AM85">
        <v>0.31</v>
      </c>
      <c r="AN85">
        <v>0.62</v>
      </c>
      <c r="AO85" s="123"/>
      <c r="AP85" s="114" t="s">
        <v>261</v>
      </c>
      <c r="AQ85" s="114"/>
      <c r="AR85" s="115" t="s">
        <v>35</v>
      </c>
      <c r="AS85" s="113" t="s">
        <v>34</v>
      </c>
      <c r="AT85" s="113">
        <v>0.32</v>
      </c>
      <c r="AU85" s="113">
        <v>0.31</v>
      </c>
      <c r="AV85" s="113">
        <v>0.62</v>
      </c>
    </row>
    <row r="86" spans="1:48" ht="15" customHeight="1" x14ac:dyDescent="0.25">
      <c r="A86" s="121"/>
      <c r="B86" s="39" t="s">
        <v>261</v>
      </c>
      <c r="C86" s="39"/>
      <c r="D86" s="40" t="s">
        <v>37</v>
      </c>
      <c r="E86" t="s">
        <v>6</v>
      </c>
      <c r="F86">
        <v>0.11</v>
      </c>
      <c r="G86">
        <v>0.06</v>
      </c>
      <c r="H86">
        <v>0.17</v>
      </c>
      <c r="I86" s="121"/>
      <c r="J86" s="101" t="s">
        <v>261</v>
      </c>
      <c r="K86" s="101"/>
      <c r="L86" s="102" t="s">
        <v>37</v>
      </c>
      <c r="M86" t="s">
        <v>6</v>
      </c>
      <c r="N86">
        <v>0.11</v>
      </c>
      <c r="O86">
        <v>0.06</v>
      </c>
      <c r="P86">
        <v>0.17</v>
      </c>
      <c r="Q86" s="121"/>
      <c r="R86" s="101" t="s">
        <v>261</v>
      </c>
      <c r="S86" s="101"/>
      <c r="T86" s="102" t="s">
        <v>37</v>
      </c>
      <c r="U86" t="s">
        <v>6</v>
      </c>
      <c r="V86">
        <v>0.11</v>
      </c>
      <c r="W86">
        <v>0.06</v>
      </c>
      <c r="X86">
        <v>0.17</v>
      </c>
      <c r="Y86" s="121"/>
      <c r="Z86" s="101" t="s">
        <v>261</v>
      </c>
      <c r="AA86" s="101"/>
      <c r="AB86" s="102" t="s">
        <v>37</v>
      </c>
      <c r="AC86" t="s">
        <v>6</v>
      </c>
      <c r="AD86">
        <v>0.11</v>
      </c>
      <c r="AE86">
        <v>0.06</v>
      </c>
      <c r="AF86">
        <v>0.17</v>
      </c>
      <c r="AG86" s="121"/>
      <c r="AH86" s="101" t="s">
        <v>261</v>
      </c>
      <c r="AI86" s="101"/>
      <c r="AJ86" s="102" t="s">
        <v>37</v>
      </c>
      <c r="AK86" t="s">
        <v>6</v>
      </c>
      <c r="AL86">
        <v>0.11</v>
      </c>
      <c r="AM86">
        <v>0.06</v>
      </c>
      <c r="AN86">
        <v>0.17</v>
      </c>
      <c r="AO86" s="123"/>
      <c r="AP86" s="114" t="s">
        <v>261</v>
      </c>
      <c r="AQ86" s="114"/>
      <c r="AR86" s="115" t="s">
        <v>37</v>
      </c>
      <c r="AS86" s="113" t="s">
        <v>6</v>
      </c>
      <c r="AT86" s="113">
        <v>0.11</v>
      </c>
      <c r="AU86" s="113">
        <v>0.06</v>
      </c>
      <c r="AV86" s="113">
        <v>0.17</v>
      </c>
    </row>
    <row r="87" spans="1:48" ht="15" customHeight="1" x14ac:dyDescent="0.25">
      <c r="A87" s="121"/>
      <c r="B87" s="39" t="s">
        <v>261</v>
      </c>
      <c r="C87" s="39"/>
      <c r="D87" s="40" t="s">
        <v>38</v>
      </c>
      <c r="E87" t="s">
        <v>10</v>
      </c>
      <c r="F87">
        <v>0.34</v>
      </c>
      <c r="G87">
        <v>0.59</v>
      </c>
      <c r="H87">
        <v>0.94</v>
      </c>
      <c r="I87" s="121"/>
      <c r="J87" s="101" t="s">
        <v>261</v>
      </c>
      <c r="K87" s="101"/>
      <c r="L87" s="102" t="s">
        <v>38</v>
      </c>
      <c r="M87" t="s">
        <v>10</v>
      </c>
      <c r="N87">
        <v>0.34</v>
      </c>
      <c r="O87">
        <v>0.59</v>
      </c>
      <c r="P87">
        <v>0.94</v>
      </c>
      <c r="Q87" s="121"/>
      <c r="R87" s="101" t="s">
        <v>261</v>
      </c>
      <c r="S87" s="101"/>
      <c r="T87" s="102" t="s">
        <v>38</v>
      </c>
      <c r="U87" t="s">
        <v>10</v>
      </c>
      <c r="V87">
        <v>0.34</v>
      </c>
      <c r="W87">
        <v>0.59</v>
      </c>
      <c r="X87">
        <v>0.94</v>
      </c>
      <c r="Y87" s="121"/>
      <c r="Z87" s="101" t="s">
        <v>261</v>
      </c>
      <c r="AA87" s="101"/>
      <c r="AB87" s="102" t="s">
        <v>38</v>
      </c>
      <c r="AC87" t="s">
        <v>10</v>
      </c>
      <c r="AD87">
        <v>0.34</v>
      </c>
      <c r="AE87">
        <v>0.59</v>
      </c>
      <c r="AF87">
        <v>0.94</v>
      </c>
      <c r="AG87" s="121"/>
      <c r="AH87" s="101" t="s">
        <v>261</v>
      </c>
      <c r="AI87" s="101"/>
      <c r="AJ87" s="102" t="s">
        <v>38</v>
      </c>
      <c r="AK87" t="s">
        <v>10</v>
      </c>
      <c r="AL87">
        <v>0.34</v>
      </c>
      <c r="AM87">
        <v>0.59</v>
      </c>
      <c r="AN87">
        <v>0.94</v>
      </c>
      <c r="AO87" s="123"/>
      <c r="AP87" s="114" t="s">
        <v>261</v>
      </c>
      <c r="AQ87" s="114"/>
      <c r="AR87" s="115" t="s">
        <v>38</v>
      </c>
      <c r="AS87" s="113" t="s">
        <v>10</v>
      </c>
      <c r="AT87" s="113">
        <v>0.34</v>
      </c>
      <c r="AU87" s="113">
        <v>0.59</v>
      </c>
      <c r="AV87" s="113">
        <v>0.94</v>
      </c>
    </row>
    <row r="88" spans="1:48" ht="15" customHeight="1" x14ac:dyDescent="0.25">
      <c r="A88" s="121"/>
      <c r="B88" s="39">
        <v>72113101960</v>
      </c>
      <c r="C88" s="39"/>
      <c r="D88" s="40" t="s">
        <v>1164</v>
      </c>
      <c r="E88" t="s">
        <v>10</v>
      </c>
      <c r="F88">
        <v>2.46</v>
      </c>
      <c r="G88">
        <v>0.44</v>
      </c>
      <c r="H88">
        <f>SUM(F88:G88)</f>
        <v>2.9</v>
      </c>
      <c r="I88" s="121"/>
      <c r="J88" s="101">
        <v>72113101940</v>
      </c>
      <c r="K88" s="101"/>
      <c r="L88" s="102" t="s">
        <v>50</v>
      </c>
      <c r="M88" t="s">
        <v>10</v>
      </c>
      <c r="N88">
        <v>3.51</v>
      </c>
      <c r="O88">
        <v>0.56000000000000005</v>
      </c>
      <c r="P88">
        <v>4.07</v>
      </c>
      <c r="Q88" s="121"/>
      <c r="R88" s="101">
        <v>72113101940</v>
      </c>
      <c r="S88" s="101"/>
      <c r="T88" s="102" t="s">
        <v>50</v>
      </c>
      <c r="U88" t="s">
        <v>10</v>
      </c>
      <c r="V88">
        <v>3.51</v>
      </c>
      <c r="W88">
        <v>0.56000000000000005</v>
      </c>
      <c r="X88">
        <v>4.07</v>
      </c>
      <c r="Y88" s="121"/>
      <c r="Z88" s="101">
        <v>72129100350</v>
      </c>
      <c r="AA88" s="101"/>
      <c r="AB88" s="102" t="s">
        <v>1168</v>
      </c>
      <c r="AC88" t="s">
        <v>10</v>
      </c>
      <c r="AD88">
        <v>3.62</v>
      </c>
      <c r="AE88">
        <v>0.54</v>
      </c>
      <c r="AF88">
        <f>SUM(AD88:AE88)</f>
        <v>4.16</v>
      </c>
      <c r="AG88" s="121"/>
      <c r="AH88" s="101">
        <v>72113101940</v>
      </c>
      <c r="AI88" s="101"/>
      <c r="AJ88" s="102" t="s">
        <v>50</v>
      </c>
      <c r="AK88" t="s">
        <v>10</v>
      </c>
      <c r="AL88">
        <v>3.51</v>
      </c>
      <c r="AM88">
        <v>0.56000000000000005</v>
      </c>
      <c r="AN88">
        <v>4.07</v>
      </c>
      <c r="AO88" s="123"/>
      <c r="AP88" s="114">
        <v>72113101940</v>
      </c>
      <c r="AQ88" s="114"/>
      <c r="AR88" s="115" t="s">
        <v>50</v>
      </c>
      <c r="AS88" s="113" t="s">
        <v>10</v>
      </c>
      <c r="AT88" s="113">
        <v>3.51</v>
      </c>
      <c r="AU88" s="113">
        <v>0.56000000000000005</v>
      </c>
      <c r="AV88" s="113">
        <v>4.07</v>
      </c>
    </row>
    <row r="89" spans="1:48" ht="45" customHeight="1" x14ac:dyDescent="0.25">
      <c r="A89" s="121"/>
      <c r="B89" s="39" t="s">
        <v>264</v>
      </c>
      <c r="C89" s="39"/>
      <c r="D89" s="40" t="s">
        <v>29</v>
      </c>
      <c r="E89" t="s">
        <v>10</v>
      </c>
      <c r="F89">
        <v>7.42</v>
      </c>
      <c r="G89">
        <v>9.99</v>
      </c>
      <c r="H89">
        <v>17.41</v>
      </c>
      <c r="I89" s="121"/>
      <c r="J89" s="101" t="s">
        <v>264</v>
      </c>
      <c r="K89" s="101"/>
      <c r="L89" s="102" t="s">
        <v>29</v>
      </c>
      <c r="M89" t="s">
        <v>10</v>
      </c>
      <c r="N89">
        <v>7.42</v>
      </c>
      <c r="O89">
        <v>9.99</v>
      </c>
      <c r="P89">
        <v>17.41</v>
      </c>
      <c r="Q89" s="121"/>
      <c r="R89" s="101" t="s">
        <v>264</v>
      </c>
      <c r="S89" s="101"/>
      <c r="T89" s="102" t="s">
        <v>29</v>
      </c>
      <c r="U89" t="s">
        <v>10</v>
      </c>
      <c r="V89">
        <v>7.42</v>
      </c>
      <c r="W89">
        <v>9.99</v>
      </c>
      <c r="X89">
        <v>17.41</v>
      </c>
      <c r="Y89" s="121"/>
      <c r="Z89" s="101" t="s">
        <v>264</v>
      </c>
      <c r="AA89" s="101"/>
      <c r="AB89" s="102" t="s">
        <v>29</v>
      </c>
      <c r="AC89" t="s">
        <v>10</v>
      </c>
      <c r="AD89">
        <v>7.42</v>
      </c>
      <c r="AE89">
        <v>9.99</v>
      </c>
      <c r="AF89">
        <v>17.41</v>
      </c>
      <c r="AG89" s="121"/>
      <c r="AH89" s="101" t="s">
        <v>264</v>
      </c>
      <c r="AI89" s="101"/>
      <c r="AJ89" s="102" t="s">
        <v>29</v>
      </c>
      <c r="AK89" t="s">
        <v>10</v>
      </c>
      <c r="AL89">
        <v>7.42</v>
      </c>
      <c r="AM89">
        <v>9.99</v>
      </c>
      <c r="AN89">
        <v>17.41</v>
      </c>
      <c r="AO89" s="123"/>
      <c r="AP89" s="114" t="s">
        <v>264</v>
      </c>
      <c r="AQ89" s="114"/>
      <c r="AR89" s="115" t="s">
        <v>29</v>
      </c>
      <c r="AS89" s="113" t="s">
        <v>10</v>
      </c>
      <c r="AT89" s="113">
        <v>7.42</v>
      </c>
      <c r="AU89" s="113">
        <v>9.99</v>
      </c>
      <c r="AV89" s="113">
        <v>17.41</v>
      </c>
    </row>
    <row r="90" spans="1:48" ht="30" customHeight="1" x14ac:dyDescent="0.25">
      <c r="A90" s="121"/>
      <c r="B90" s="39" t="s">
        <v>264</v>
      </c>
      <c r="C90" s="39"/>
      <c r="D90" s="40" t="s">
        <v>30</v>
      </c>
      <c r="E90" t="s">
        <v>31</v>
      </c>
      <c r="F90">
        <v>7.0000000000000007E-2</v>
      </c>
      <c r="G90">
        <v>0.13</v>
      </c>
      <c r="H90">
        <v>0.2</v>
      </c>
      <c r="I90" s="121"/>
      <c r="J90" s="101" t="s">
        <v>264</v>
      </c>
      <c r="K90" s="101"/>
      <c r="L90" s="102" t="s">
        <v>30</v>
      </c>
      <c r="M90" t="s">
        <v>31</v>
      </c>
      <c r="N90">
        <v>7.0000000000000007E-2</v>
      </c>
      <c r="O90">
        <v>0.13</v>
      </c>
      <c r="P90">
        <v>0.2</v>
      </c>
      <c r="Q90" s="121"/>
      <c r="R90" s="101" t="s">
        <v>264</v>
      </c>
      <c r="S90" s="101"/>
      <c r="T90" s="102" t="s">
        <v>30</v>
      </c>
      <c r="U90" t="s">
        <v>31</v>
      </c>
      <c r="V90">
        <v>7.0000000000000007E-2</v>
      </c>
      <c r="W90">
        <v>0.13</v>
      </c>
      <c r="X90">
        <v>0.2</v>
      </c>
      <c r="Y90" s="121"/>
      <c r="Z90" s="101" t="s">
        <v>264</v>
      </c>
      <c r="AA90" s="101"/>
      <c r="AB90" s="102" t="s">
        <v>30</v>
      </c>
      <c r="AC90" t="s">
        <v>31</v>
      </c>
      <c r="AD90">
        <v>7.0000000000000007E-2</v>
      </c>
      <c r="AE90">
        <v>0.13</v>
      </c>
      <c r="AF90">
        <v>0.2</v>
      </c>
      <c r="AG90" s="121"/>
      <c r="AH90" s="101" t="s">
        <v>264</v>
      </c>
      <c r="AI90" s="101"/>
      <c r="AJ90" s="102" t="s">
        <v>30</v>
      </c>
      <c r="AK90" t="s">
        <v>31</v>
      </c>
      <c r="AL90">
        <v>7.0000000000000007E-2</v>
      </c>
      <c r="AM90">
        <v>0.13</v>
      </c>
      <c r="AN90">
        <v>0.2</v>
      </c>
      <c r="AO90" s="123"/>
      <c r="AP90" s="114" t="s">
        <v>264</v>
      </c>
      <c r="AQ90" s="114"/>
      <c r="AR90" s="115" t="s">
        <v>30</v>
      </c>
      <c r="AS90" s="113" t="s">
        <v>31</v>
      </c>
      <c r="AT90" s="113">
        <v>7.0000000000000007E-2</v>
      </c>
      <c r="AU90" s="113">
        <v>0.13</v>
      </c>
      <c r="AV90" s="113">
        <v>0.2</v>
      </c>
    </row>
    <row r="91" spans="1:48" x14ac:dyDescent="0.25">
      <c r="A91" s="39"/>
      <c r="B91" s="39" t="s">
        <v>264</v>
      </c>
      <c r="C91" s="39"/>
      <c r="D91" s="40" t="s">
        <v>25</v>
      </c>
      <c r="E91" t="s">
        <v>24</v>
      </c>
      <c r="F91">
        <v>0.09</v>
      </c>
      <c r="G91">
        <v>0</v>
      </c>
      <c r="H91">
        <v>0.09</v>
      </c>
      <c r="I91" s="101"/>
      <c r="J91" s="101" t="s">
        <v>264</v>
      </c>
      <c r="K91" s="101"/>
      <c r="L91" s="102" t="s">
        <v>25</v>
      </c>
      <c r="M91" t="s">
        <v>24</v>
      </c>
      <c r="N91">
        <v>0.09</v>
      </c>
      <c r="O91">
        <v>0</v>
      </c>
      <c r="P91">
        <v>0.09</v>
      </c>
      <c r="Q91" s="101"/>
      <c r="R91" s="101" t="s">
        <v>264</v>
      </c>
      <c r="S91" s="101"/>
      <c r="T91" s="102" t="s">
        <v>25</v>
      </c>
      <c r="U91" t="s">
        <v>24</v>
      </c>
      <c r="V91">
        <v>0.09</v>
      </c>
      <c r="W91">
        <v>0</v>
      </c>
      <c r="X91">
        <v>0.09</v>
      </c>
      <c r="Y91" s="101"/>
      <c r="Z91" s="101" t="s">
        <v>264</v>
      </c>
      <c r="AA91" s="101"/>
      <c r="AB91" s="102" t="s">
        <v>25</v>
      </c>
      <c r="AC91" t="s">
        <v>24</v>
      </c>
      <c r="AD91">
        <v>0.09</v>
      </c>
      <c r="AE91">
        <v>0</v>
      </c>
      <c r="AF91">
        <v>0.09</v>
      </c>
      <c r="AG91" s="101"/>
      <c r="AH91" s="101" t="s">
        <v>264</v>
      </c>
      <c r="AI91" s="101"/>
      <c r="AJ91" s="102" t="s">
        <v>25</v>
      </c>
      <c r="AK91" t="s">
        <v>24</v>
      </c>
      <c r="AL91">
        <v>0.09</v>
      </c>
      <c r="AM91">
        <v>0</v>
      </c>
      <c r="AN91">
        <v>0.09</v>
      </c>
      <c r="AO91" s="114"/>
      <c r="AP91" s="114" t="s">
        <v>264</v>
      </c>
      <c r="AQ91" s="114"/>
      <c r="AR91" s="115" t="s">
        <v>25</v>
      </c>
      <c r="AS91" s="113" t="s">
        <v>24</v>
      </c>
      <c r="AT91" s="113">
        <v>0.09</v>
      </c>
      <c r="AU91" s="113">
        <v>0</v>
      </c>
      <c r="AV91" s="113">
        <v>0.09</v>
      </c>
    </row>
    <row r="92" spans="1:48" x14ac:dyDescent="0.25">
      <c r="A92" s="40"/>
      <c r="B92" s="40"/>
      <c r="C92" s="40"/>
      <c r="F92">
        <f>SUM(F83:F91)</f>
        <v>15.47</v>
      </c>
      <c r="G92">
        <f>SUM(G83:G91)</f>
        <v>17.149999999999999</v>
      </c>
      <c r="H92">
        <f>SUM(H83:H91)</f>
        <v>32.620000000000005</v>
      </c>
      <c r="I92" s="102"/>
      <c r="J92" s="102"/>
      <c r="K92" s="102"/>
      <c r="N92">
        <f>SUM(N83:N91)</f>
        <v>16.52</v>
      </c>
      <c r="O92">
        <f>SUM(O83:O91)</f>
        <v>17.27</v>
      </c>
      <c r="P92">
        <f>SUM(P83:P91)</f>
        <v>33.790000000000006</v>
      </c>
      <c r="Q92" s="102"/>
      <c r="R92" s="102"/>
      <c r="S92" s="102"/>
      <c r="V92">
        <f>SUM(V83:V91)</f>
        <v>16.52</v>
      </c>
      <c r="W92">
        <f>SUM(W83:W91)</f>
        <v>17.27</v>
      </c>
      <c r="X92">
        <f>SUM(X83:X91)</f>
        <v>33.790000000000006</v>
      </c>
      <c r="Y92" s="102"/>
      <c r="Z92" s="102"/>
      <c r="AA92" s="102"/>
      <c r="AD92">
        <f>SUM(AD83:AD91)</f>
        <v>16.63</v>
      </c>
      <c r="AE92">
        <f>SUM(AE83:AE91)</f>
        <v>17.249999999999996</v>
      </c>
      <c r="AF92">
        <f>SUM(AF83:AF91)</f>
        <v>33.88000000000001</v>
      </c>
      <c r="AG92" s="102"/>
      <c r="AH92" s="102"/>
      <c r="AI92" s="102"/>
      <c r="AL92">
        <f>SUM(AL83:AL91)</f>
        <v>16.52</v>
      </c>
      <c r="AM92">
        <f>SUM(AM83:AM91)</f>
        <v>17.27</v>
      </c>
      <c r="AN92">
        <f>SUM(AN83:AN91)</f>
        <v>33.790000000000006</v>
      </c>
      <c r="AO92" s="115"/>
      <c r="AP92" s="115"/>
      <c r="AQ92" s="115"/>
      <c r="AT92" s="113">
        <f>SUM(AT83:AT91)</f>
        <v>16.52</v>
      </c>
      <c r="AU92" s="113">
        <f>SUM(AU83:AU91)</f>
        <v>17.27</v>
      </c>
      <c r="AV92" s="113">
        <f>SUM(AV83:AV91)</f>
        <v>33.790000000000006</v>
      </c>
    </row>
    <row r="93" spans="1:48" x14ac:dyDescent="0.25">
      <c r="A93" s="53" t="s">
        <v>0</v>
      </c>
      <c r="B93" s="53" t="s">
        <v>572</v>
      </c>
      <c r="C93" s="53" t="s">
        <v>63</v>
      </c>
      <c r="D93" s="53" t="s">
        <v>1</v>
      </c>
      <c r="E93" s="53" t="s">
        <v>15</v>
      </c>
      <c r="F93" s="53" t="s">
        <v>2</v>
      </c>
      <c r="G93" s="53" t="s">
        <v>3</v>
      </c>
      <c r="H93" s="53" t="s">
        <v>4</v>
      </c>
      <c r="I93" s="53" t="s">
        <v>0</v>
      </c>
      <c r="J93" s="53" t="s">
        <v>572</v>
      </c>
      <c r="K93" s="53" t="s">
        <v>63</v>
      </c>
      <c r="L93" s="53" t="s">
        <v>1</v>
      </c>
      <c r="M93" s="53" t="s">
        <v>15</v>
      </c>
      <c r="N93" s="53" t="s">
        <v>2</v>
      </c>
      <c r="O93" s="53" t="s">
        <v>3</v>
      </c>
      <c r="P93" s="53" t="s">
        <v>4</v>
      </c>
      <c r="Q93" s="53" t="s">
        <v>0</v>
      </c>
      <c r="R93" s="53" t="s">
        <v>572</v>
      </c>
      <c r="S93" s="53" t="s">
        <v>63</v>
      </c>
      <c r="T93" s="53" t="s">
        <v>1</v>
      </c>
      <c r="U93" s="53" t="s">
        <v>15</v>
      </c>
      <c r="V93" s="53" t="s">
        <v>2</v>
      </c>
      <c r="W93" s="53" t="s">
        <v>3</v>
      </c>
      <c r="X93" s="53" t="s">
        <v>4</v>
      </c>
      <c r="Y93" s="53" t="s">
        <v>0</v>
      </c>
      <c r="Z93" s="53" t="s">
        <v>572</v>
      </c>
      <c r="AA93" s="53" t="s">
        <v>63</v>
      </c>
      <c r="AB93" s="53" t="s">
        <v>1</v>
      </c>
      <c r="AC93" s="53" t="s">
        <v>15</v>
      </c>
      <c r="AD93" s="53" t="s">
        <v>2</v>
      </c>
      <c r="AE93" s="53" t="s">
        <v>3</v>
      </c>
      <c r="AF93" s="53" t="s">
        <v>4</v>
      </c>
      <c r="AG93" s="53" t="s">
        <v>0</v>
      </c>
      <c r="AH93" s="53" t="s">
        <v>572</v>
      </c>
      <c r="AI93" s="53" t="s">
        <v>63</v>
      </c>
      <c r="AJ93" s="53" t="s">
        <v>1</v>
      </c>
      <c r="AK93" s="53" t="s">
        <v>15</v>
      </c>
      <c r="AL93" s="53" t="s">
        <v>2</v>
      </c>
      <c r="AM93" s="53" t="s">
        <v>3</v>
      </c>
      <c r="AN93" s="53" t="s">
        <v>4</v>
      </c>
      <c r="AO93" s="113" t="s">
        <v>0</v>
      </c>
      <c r="AP93" s="113" t="s">
        <v>572</v>
      </c>
      <c r="AQ93" s="113" t="s">
        <v>63</v>
      </c>
      <c r="AR93" s="113" t="s">
        <v>1</v>
      </c>
      <c r="AS93" s="113" t="s">
        <v>15</v>
      </c>
      <c r="AT93" s="113" t="s">
        <v>2</v>
      </c>
      <c r="AU93" s="113" t="s">
        <v>3</v>
      </c>
      <c r="AV93" s="113" t="s">
        <v>4</v>
      </c>
    </row>
    <row r="94" spans="1:48" s="113" customFormat="1" ht="30" customHeight="1" x14ac:dyDescent="0.25">
      <c r="A94" s="122" t="s">
        <v>39</v>
      </c>
      <c r="B94" s="112" t="s">
        <v>260</v>
      </c>
      <c r="C94" s="112">
        <v>9</v>
      </c>
      <c r="D94" s="113" t="s">
        <v>40</v>
      </c>
      <c r="E94" s="113" t="s">
        <v>41</v>
      </c>
      <c r="F94" s="113">
        <v>0</v>
      </c>
      <c r="G94" s="113">
        <v>1.04</v>
      </c>
      <c r="H94" s="113">
        <v>1.04</v>
      </c>
      <c r="I94" s="122" t="s">
        <v>39</v>
      </c>
      <c r="J94" s="112" t="s">
        <v>260</v>
      </c>
      <c r="K94" s="112">
        <v>9</v>
      </c>
      <c r="L94" s="113" t="s">
        <v>40</v>
      </c>
      <c r="M94" s="113" t="s">
        <v>41</v>
      </c>
      <c r="N94" s="113">
        <v>0</v>
      </c>
      <c r="O94" s="113">
        <v>1.04</v>
      </c>
      <c r="P94" s="113">
        <v>1.04</v>
      </c>
      <c r="Q94" s="122" t="s">
        <v>39</v>
      </c>
      <c r="R94" s="112" t="s">
        <v>260</v>
      </c>
      <c r="S94" s="112">
        <v>9</v>
      </c>
      <c r="T94" s="113" t="s">
        <v>40</v>
      </c>
      <c r="U94" s="113" t="s">
        <v>41</v>
      </c>
      <c r="V94" s="113">
        <v>0</v>
      </c>
      <c r="W94" s="113">
        <v>1.04</v>
      </c>
      <c r="X94" s="113">
        <v>1.04</v>
      </c>
      <c r="Y94" s="122" t="s">
        <v>39</v>
      </c>
      <c r="Z94" s="112" t="s">
        <v>260</v>
      </c>
      <c r="AA94" s="112">
        <v>9</v>
      </c>
      <c r="AB94" s="113" t="s">
        <v>40</v>
      </c>
      <c r="AC94" s="113" t="s">
        <v>41</v>
      </c>
      <c r="AD94" s="113">
        <v>0</v>
      </c>
      <c r="AE94" s="113">
        <v>1.04</v>
      </c>
      <c r="AF94" s="113">
        <v>1.04</v>
      </c>
      <c r="AG94" s="122" t="s">
        <v>39</v>
      </c>
      <c r="AH94" s="112" t="s">
        <v>260</v>
      </c>
      <c r="AI94" s="112">
        <v>9</v>
      </c>
      <c r="AJ94" s="113" t="s">
        <v>40</v>
      </c>
      <c r="AK94" s="113" t="s">
        <v>41</v>
      </c>
      <c r="AL94" s="113">
        <v>0</v>
      </c>
      <c r="AM94" s="113">
        <v>1.04</v>
      </c>
      <c r="AN94" s="113">
        <v>1.04</v>
      </c>
      <c r="AO94" s="122" t="s">
        <v>39</v>
      </c>
      <c r="AP94" s="112" t="s">
        <v>260</v>
      </c>
      <c r="AQ94" s="112">
        <v>9</v>
      </c>
      <c r="AR94" s="113" t="s">
        <v>40</v>
      </c>
      <c r="AS94" s="113" t="s">
        <v>41</v>
      </c>
      <c r="AT94" s="113">
        <v>0</v>
      </c>
      <c r="AU94" s="113">
        <v>1.04</v>
      </c>
      <c r="AV94" s="113">
        <v>1.04</v>
      </c>
    </row>
    <row r="95" spans="1:48" s="113" customFormat="1" ht="45" customHeight="1" x14ac:dyDescent="0.25">
      <c r="A95" s="123"/>
      <c r="B95" s="112" t="s">
        <v>260</v>
      </c>
      <c r="C95" s="114"/>
      <c r="D95" s="115" t="s">
        <v>42</v>
      </c>
      <c r="E95" s="113" t="s">
        <v>6</v>
      </c>
      <c r="F95" s="113">
        <v>0.17</v>
      </c>
      <c r="G95" s="113">
        <v>0.63</v>
      </c>
      <c r="H95" s="113">
        <v>0.8</v>
      </c>
      <c r="I95" s="123"/>
      <c r="J95" s="112" t="s">
        <v>260</v>
      </c>
      <c r="K95" s="114"/>
      <c r="L95" s="115" t="s">
        <v>42</v>
      </c>
      <c r="M95" s="113" t="s">
        <v>6</v>
      </c>
      <c r="N95" s="113">
        <v>0.17</v>
      </c>
      <c r="O95" s="113">
        <v>0.63</v>
      </c>
      <c r="P95" s="113">
        <v>0.8</v>
      </c>
      <c r="Q95" s="123"/>
      <c r="R95" s="112" t="s">
        <v>260</v>
      </c>
      <c r="S95" s="114"/>
      <c r="T95" s="115" t="s">
        <v>42</v>
      </c>
      <c r="U95" s="113" t="s">
        <v>6</v>
      </c>
      <c r="V95" s="113">
        <v>0.17</v>
      </c>
      <c r="W95" s="113">
        <v>0.63</v>
      </c>
      <c r="X95" s="113">
        <v>0.8</v>
      </c>
      <c r="Y95" s="123"/>
      <c r="Z95" s="112" t="s">
        <v>260</v>
      </c>
      <c r="AA95" s="114"/>
      <c r="AB95" s="115" t="s">
        <v>42</v>
      </c>
      <c r="AC95" s="113" t="s">
        <v>6</v>
      </c>
      <c r="AD95" s="113">
        <v>0.17</v>
      </c>
      <c r="AE95" s="113">
        <v>0.63</v>
      </c>
      <c r="AF95" s="113">
        <v>0.8</v>
      </c>
      <c r="AG95" s="123"/>
      <c r="AH95" s="112" t="s">
        <v>260</v>
      </c>
      <c r="AI95" s="114"/>
      <c r="AJ95" s="115" t="s">
        <v>42</v>
      </c>
      <c r="AK95" s="113" t="s">
        <v>6</v>
      </c>
      <c r="AL95" s="113">
        <v>0.17</v>
      </c>
      <c r="AM95" s="113">
        <v>0.63</v>
      </c>
      <c r="AN95" s="113">
        <v>0.8</v>
      </c>
      <c r="AO95" s="123"/>
      <c r="AP95" s="112" t="s">
        <v>260</v>
      </c>
      <c r="AQ95" s="114"/>
      <c r="AR95" s="115" t="s">
        <v>42</v>
      </c>
      <c r="AS95" s="113" t="s">
        <v>6</v>
      </c>
      <c r="AT95" s="113">
        <v>0.17</v>
      </c>
      <c r="AU95" s="113">
        <v>0.63</v>
      </c>
      <c r="AV95" s="113">
        <v>0.8</v>
      </c>
    </row>
    <row r="96" spans="1:48" s="113" customFormat="1" ht="15" customHeight="1" x14ac:dyDescent="0.25">
      <c r="A96" s="123"/>
      <c r="B96" s="112" t="s">
        <v>260</v>
      </c>
      <c r="C96" s="114"/>
      <c r="D96" s="113" t="s">
        <v>43</v>
      </c>
      <c r="E96" s="113" t="s">
        <v>44</v>
      </c>
      <c r="F96" s="113">
        <v>2.77</v>
      </c>
      <c r="G96" s="113">
        <v>0</v>
      </c>
      <c r="H96" s="113">
        <v>2.77</v>
      </c>
      <c r="I96" s="123"/>
      <c r="J96" s="112" t="s">
        <v>260</v>
      </c>
      <c r="K96" s="114"/>
      <c r="L96" s="113" t="s">
        <v>43</v>
      </c>
      <c r="M96" s="113" t="s">
        <v>44</v>
      </c>
      <c r="N96" s="113">
        <v>2.77</v>
      </c>
      <c r="O96" s="113">
        <v>0</v>
      </c>
      <c r="P96" s="113">
        <v>2.77</v>
      </c>
      <c r="Q96" s="123"/>
      <c r="R96" s="112" t="s">
        <v>260</v>
      </c>
      <c r="S96" s="114"/>
      <c r="T96" s="113" t="s">
        <v>43</v>
      </c>
      <c r="U96" s="113" t="s">
        <v>44</v>
      </c>
      <c r="V96" s="113">
        <v>2.77</v>
      </c>
      <c r="W96" s="113">
        <v>0</v>
      </c>
      <c r="X96" s="113">
        <v>2.77</v>
      </c>
      <c r="Y96" s="123"/>
      <c r="Z96" s="112" t="s">
        <v>260</v>
      </c>
      <c r="AA96" s="114"/>
      <c r="AB96" s="113" t="s">
        <v>43</v>
      </c>
      <c r="AC96" s="113" t="s">
        <v>44</v>
      </c>
      <c r="AD96" s="113">
        <v>2.77</v>
      </c>
      <c r="AE96" s="113">
        <v>0</v>
      </c>
      <c r="AF96" s="113">
        <v>2.77</v>
      </c>
      <c r="AG96" s="123"/>
      <c r="AH96" s="112" t="s">
        <v>260</v>
      </c>
      <c r="AI96" s="114"/>
      <c r="AJ96" s="113" t="s">
        <v>43</v>
      </c>
      <c r="AK96" s="113" t="s">
        <v>44</v>
      </c>
      <c r="AL96" s="113">
        <v>2.77</v>
      </c>
      <c r="AM96" s="113">
        <v>0</v>
      </c>
      <c r="AN96" s="113">
        <v>2.77</v>
      </c>
      <c r="AO96" s="123"/>
      <c r="AP96" s="112" t="s">
        <v>260</v>
      </c>
      <c r="AQ96" s="114"/>
      <c r="AR96" s="113" t="s">
        <v>43</v>
      </c>
      <c r="AS96" s="113" t="s">
        <v>44</v>
      </c>
      <c r="AT96" s="113">
        <v>2.77</v>
      </c>
      <c r="AU96" s="113">
        <v>0</v>
      </c>
      <c r="AV96" s="113">
        <v>2.77</v>
      </c>
    </row>
    <row r="97" spans="1:48" s="113" customFormat="1" ht="30" customHeight="1" x14ac:dyDescent="0.25">
      <c r="A97" s="123"/>
      <c r="B97" s="112" t="s">
        <v>260</v>
      </c>
      <c r="C97" s="114"/>
      <c r="D97" s="115" t="s">
        <v>60</v>
      </c>
      <c r="E97" s="113" t="s">
        <v>31</v>
      </c>
      <c r="F97" s="113">
        <v>0.53</v>
      </c>
      <c r="G97" s="113">
        <v>0</v>
      </c>
      <c r="H97" s="113">
        <v>0.53</v>
      </c>
      <c r="I97" s="123"/>
      <c r="J97" s="112" t="s">
        <v>260</v>
      </c>
      <c r="K97" s="114"/>
      <c r="L97" s="115" t="s">
        <v>60</v>
      </c>
      <c r="M97" s="113" t="s">
        <v>31</v>
      </c>
      <c r="N97" s="113">
        <v>0.53</v>
      </c>
      <c r="O97" s="113">
        <v>0</v>
      </c>
      <c r="P97" s="113">
        <v>0.53</v>
      </c>
      <c r="Q97" s="123"/>
      <c r="R97" s="112" t="s">
        <v>260</v>
      </c>
      <c r="S97" s="114"/>
      <c r="T97" s="115" t="s">
        <v>60</v>
      </c>
      <c r="U97" s="113" t="s">
        <v>31</v>
      </c>
      <c r="V97" s="113">
        <v>0.53</v>
      </c>
      <c r="W97" s="113">
        <v>0</v>
      </c>
      <c r="X97" s="113">
        <v>0.53</v>
      </c>
      <c r="Y97" s="123"/>
      <c r="Z97" s="112" t="s">
        <v>260</v>
      </c>
      <c r="AA97" s="114"/>
      <c r="AB97" s="115" t="s">
        <v>60</v>
      </c>
      <c r="AC97" s="113" t="s">
        <v>31</v>
      </c>
      <c r="AD97" s="113">
        <v>0.53</v>
      </c>
      <c r="AE97" s="113">
        <v>0</v>
      </c>
      <c r="AF97" s="113">
        <v>0.53</v>
      </c>
      <c r="AG97" s="123"/>
      <c r="AH97" s="112" t="s">
        <v>260</v>
      </c>
      <c r="AI97" s="114"/>
      <c r="AJ97" s="115" t="s">
        <v>60</v>
      </c>
      <c r="AK97" s="113" t="s">
        <v>31</v>
      </c>
      <c r="AL97" s="113">
        <v>0.53</v>
      </c>
      <c r="AM97" s="113">
        <v>0</v>
      </c>
      <c r="AN97" s="113">
        <v>0.53</v>
      </c>
      <c r="AO97" s="123"/>
      <c r="AP97" s="112" t="s">
        <v>260</v>
      </c>
      <c r="AQ97" s="114"/>
      <c r="AR97" s="115" t="s">
        <v>60</v>
      </c>
      <c r="AS97" s="113" t="s">
        <v>31</v>
      </c>
      <c r="AT97" s="113">
        <v>0.53</v>
      </c>
      <c r="AU97" s="113">
        <v>0</v>
      </c>
      <c r="AV97" s="113">
        <v>0.53</v>
      </c>
    </row>
    <row r="98" spans="1:48" s="113" customFormat="1" ht="30" customHeight="1" x14ac:dyDescent="0.25">
      <c r="A98" s="123"/>
      <c r="B98" s="112" t="s">
        <v>260</v>
      </c>
      <c r="C98" s="114"/>
      <c r="D98" s="115" t="s">
        <v>45</v>
      </c>
      <c r="E98" s="113" t="s">
        <v>10</v>
      </c>
      <c r="F98" s="113">
        <v>0.65</v>
      </c>
      <c r="G98" s="113">
        <v>0.67</v>
      </c>
      <c r="H98" s="113">
        <v>1.32</v>
      </c>
      <c r="I98" s="123"/>
      <c r="J98" s="112" t="s">
        <v>260</v>
      </c>
      <c r="K98" s="114"/>
      <c r="L98" s="115" t="s">
        <v>45</v>
      </c>
      <c r="M98" s="113" t="s">
        <v>10</v>
      </c>
      <c r="N98" s="113">
        <v>0.65</v>
      </c>
      <c r="O98" s="113">
        <v>0.67</v>
      </c>
      <c r="P98" s="113">
        <v>1.32</v>
      </c>
      <c r="Q98" s="123"/>
      <c r="R98" s="112" t="s">
        <v>260</v>
      </c>
      <c r="S98" s="114"/>
      <c r="T98" s="115" t="s">
        <v>45</v>
      </c>
      <c r="U98" s="113" t="s">
        <v>10</v>
      </c>
      <c r="V98" s="113">
        <v>0.65</v>
      </c>
      <c r="W98" s="113">
        <v>0.67</v>
      </c>
      <c r="X98" s="113">
        <v>1.32</v>
      </c>
      <c r="Y98" s="123"/>
      <c r="Z98" s="112" t="s">
        <v>260</v>
      </c>
      <c r="AA98" s="114"/>
      <c r="AB98" s="115" t="s">
        <v>45</v>
      </c>
      <c r="AC98" s="113" t="s">
        <v>10</v>
      </c>
      <c r="AD98" s="113">
        <v>0.65</v>
      </c>
      <c r="AE98" s="113">
        <v>0.67</v>
      </c>
      <c r="AF98" s="113">
        <v>1.32</v>
      </c>
      <c r="AG98" s="123"/>
      <c r="AH98" s="112" t="s">
        <v>260</v>
      </c>
      <c r="AI98" s="114"/>
      <c r="AJ98" s="115" t="s">
        <v>45</v>
      </c>
      <c r="AK98" s="113" t="s">
        <v>10</v>
      </c>
      <c r="AL98" s="113">
        <v>0.65</v>
      </c>
      <c r="AM98" s="113">
        <v>0.67</v>
      </c>
      <c r="AN98" s="113">
        <v>1.32</v>
      </c>
      <c r="AO98" s="123"/>
      <c r="AP98" s="112" t="s">
        <v>260</v>
      </c>
      <c r="AQ98" s="114"/>
      <c r="AR98" s="115" t="s">
        <v>45</v>
      </c>
      <c r="AS98" s="113" t="s">
        <v>10</v>
      </c>
      <c r="AT98" s="113">
        <v>0.65</v>
      </c>
      <c r="AU98" s="113">
        <v>0.67</v>
      </c>
      <c r="AV98" s="113">
        <v>1.32</v>
      </c>
    </row>
    <row r="99" spans="1:48" s="113" customFormat="1" ht="45" customHeight="1" x14ac:dyDescent="0.25">
      <c r="A99" s="123"/>
      <c r="B99" s="112" t="s">
        <v>260</v>
      </c>
      <c r="C99" s="114"/>
      <c r="D99" s="115" t="s">
        <v>47</v>
      </c>
      <c r="E99" s="113" t="s">
        <v>46</v>
      </c>
      <c r="F99" s="113">
        <v>1.97</v>
      </c>
      <c r="G99" s="113">
        <v>0.56000000000000005</v>
      </c>
      <c r="H99" s="113">
        <v>2.5299999999999998</v>
      </c>
      <c r="I99" s="123"/>
      <c r="J99" s="112" t="s">
        <v>260</v>
      </c>
      <c r="K99" s="114"/>
      <c r="L99" s="115" t="s">
        <v>47</v>
      </c>
      <c r="M99" s="113" t="s">
        <v>46</v>
      </c>
      <c r="N99" s="113">
        <v>1.97</v>
      </c>
      <c r="O99" s="113">
        <v>0.56000000000000005</v>
      </c>
      <c r="P99" s="113">
        <v>2.5299999999999998</v>
      </c>
      <c r="Q99" s="123"/>
      <c r="R99" s="112" t="s">
        <v>260</v>
      </c>
      <c r="S99" s="114"/>
      <c r="T99" s="115" t="s">
        <v>47</v>
      </c>
      <c r="U99" s="113" t="s">
        <v>46</v>
      </c>
      <c r="V99" s="113">
        <v>1.97</v>
      </c>
      <c r="W99" s="113">
        <v>0.56000000000000005</v>
      </c>
      <c r="X99" s="113">
        <v>2.5299999999999998</v>
      </c>
      <c r="Y99" s="123"/>
      <c r="Z99" s="112" t="s">
        <v>260</v>
      </c>
      <c r="AA99" s="114"/>
      <c r="AB99" s="115" t="s">
        <v>47</v>
      </c>
      <c r="AC99" s="113" t="s">
        <v>46</v>
      </c>
      <c r="AD99" s="113">
        <v>1.97</v>
      </c>
      <c r="AE99" s="113">
        <v>0.56000000000000005</v>
      </c>
      <c r="AF99" s="113">
        <v>2.5299999999999998</v>
      </c>
      <c r="AG99" s="123"/>
      <c r="AH99" s="112" t="s">
        <v>260</v>
      </c>
      <c r="AI99" s="114"/>
      <c r="AJ99" s="115" t="s">
        <v>47</v>
      </c>
      <c r="AK99" s="113" t="s">
        <v>46</v>
      </c>
      <c r="AL99" s="113">
        <v>1.97</v>
      </c>
      <c r="AM99" s="113">
        <v>0.56000000000000005</v>
      </c>
      <c r="AN99" s="113">
        <v>2.5299999999999998</v>
      </c>
      <c r="AO99" s="123"/>
      <c r="AP99" s="112" t="s">
        <v>260</v>
      </c>
      <c r="AQ99" s="114"/>
      <c r="AR99" s="115" t="s">
        <v>47</v>
      </c>
      <c r="AS99" s="113" t="s">
        <v>46</v>
      </c>
      <c r="AT99" s="113">
        <v>1.97</v>
      </c>
      <c r="AU99" s="113">
        <v>0.56000000000000005</v>
      </c>
      <c r="AV99" s="113">
        <v>2.5299999999999998</v>
      </c>
    </row>
    <row r="100" spans="1:48" s="113" customFormat="1" ht="30" customHeight="1" x14ac:dyDescent="0.25">
      <c r="A100" s="123"/>
      <c r="B100" s="112" t="s">
        <v>260</v>
      </c>
      <c r="C100" s="114"/>
      <c r="D100" s="115" t="s">
        <v>48</v>
      </c>
      <c r="E100" s="113" t="s">
        <v>24</v>
      </c>
      <c r="F100" s="113">
        <v>0.19</v>
      </c>
      <c r="G100" s="113">
        <v>0.08</v>
      </c>
      <c r="H100" s="113">
        <v>0.27</v>
      </c>
      <c r="I100" s="123"/>
      <c r="J100" s="112" t="s">
        <v>260</v>
      </c>
      <c r="K100" s="114"/>
      <c r="L100" s="115" t="s">
        <v>48</v>
      </c>
      <c r="M100" s="113" t="s">
        <v>24</v>
      </c>
      <c r="N100" s="113">
        <v>0.19</v>
      </c>
      <c r="O100" s="113">
        <v>0.08</v>
      </c>
      <c r="P100" s="113">
        <v>0.27</v>
      </c>
      <c r="Q100" s="123"/>
      <c r="R100" s="112" t="s">
        <v>260</v>
      </c>
      <c r="S100" s="114"/>
      <c r="T100" s="115" t="s">
        <v>48</v>
      </c>
      <c r="U100" s="113" t="s">
        <v>24</v>
      </c>
      <c r="V100" s="113">
        <v>0.19</v>
      </c>
      <c r="W100" s="113">
        <v>0.08</v>
      </c>
      <c r="X100" s="113">
        <v>0.27</v>
      </c>
      <c r="Y100" s="123"/>
      <c r="Z100" s="112" t="s">
        <v>260</v>
      </c>
      <c r="AA100" s="114"/>
      <c r="AB100" s="115" t="s">
        <v>48</v>
      </c>
      <c r="AC100" s="113" t="s">
        <v>24</v>
      </c>
      <c r="AD100" s="113">
        <v>0.19</v>
      </c>
      <c r="AE100" s="113">
        <v>0.08</v>
      </c>
      <c r="AF100" s="113">
        <v>0.27</v>
      </c>
      <c r="AG100" s="123"/>
      <c r="AH100" s="112" t="s">
        <v>260</v>
      </c>
      <c r="AI100" s="114"/>
      <c r="AJ100" s="115" t="s">
        <v>48</v>
      </c>
      <c r="AK100" s="113" t="s">
        <v>24</v>
      </c>
      <c r="AL100" s="113">
        <v>0.19</v>
      </c>
      <c r="AM100" s="113">
        <v>0.08</v>
      </c>
      <c r="AN100" s="113">
        <v>0.27</v>
      </c>
      <c r="AO100" s="123"/>
      <c r="AP100" s="112" t="s">
        <v>260</v>
      </c>
      <c r="AQ100" s="114"/>
      <c r="AR100" s="115" t="s">
        <v>48</v>
      </c>
      <c r="AS100" s="113" t="s">
        <v>24</v>
      </c>
      <c r="AT100" s="113">
        <v>0.19</v>
      </c>
      <c r="AU100" s="113">
        <v>0.08</v>
      </c>
      <c r="AV100" s="113">
        <v>0.27</v>
      </c>
    </row>
    <row r="101" spans="1:48" s="113" customFormat="1" ht="30" customHeight="1" x14ac:dyDescent="0.25">
      <c r="A101" s="123"/>
      <c r="B101" s="112" t="s">
        <v>260</v>
      </c>
      <c r="C101" s="114"/>
      <c r="D101" s="115" t="s">
        <v>49</v>
      </c>
      <c r="E101" s="113" t="s">
        <v>10</v>
      </c>
      <c r="F101" s="113">
        <v>0.02</v>
      </c>
      <c r="G101" s="113">
        <v>0.11</v>
      </c>
      <c r="H101" s="113">
        <v>0.13</v>
      </c>
      <c r="I101" s="123"/>
      <c r="J101" s="112" t="s">
        <v>260</v>
      </c>
      <c r="K101" s="114"/>
      <c r="L101" s="115" t="s">
        <v>49</v>
      </c>
      <c r="M101" s="113" t="s">
        <v>10</v>
      </c>
      <c r="N101" s="113">
        <v>0.02</v>
      </c>
      <c r="O101" s="113">
        <v>0.11</v>
      </c>
      <c r="P101" s="113">
        <v>0.13</v>
      </c>
      <c r="Q101" s="123"/>
      <c r="R101" s="112" t="s">
        <v>260</v>
      </c>
      <c r="S101" s="114"/>
      <c r="T101" s="115" t="s">
        <v>49</v>
      </c>
      <c r="U101" s="113" t="s">
        <v>10</v>
      </c>
      <c r="V101" s="113">
        <v>0.02</v>
      </c>
      <c r="W101" s="113">
        <v>0.11</v>
      </c>
      <c r="X101" s="113">
        <v>0.13</v>
      </c>
      <c r="Y101" s="123"/>
      <c r="Z101" s="112" t="s">
        <v>260</v>
      </c>
      <c r="AA101" s="114"/>
      <c r="AB101" s="115" t="s">
        <v>49</v>
      </c>
      <c r="AC101" s="113" t="s">
        <v>10</v>
      </c>
      <c r="AD101" s="113">
        <v>0.02</v>
      </c>
      <c r="AE101" s="113">
        <v>0.11</v>
      </c>
      <c r="AF101" s="113">
        <v>0.13</v>
      </c>
      <c r="AG101" s="123"/>
      <c r="AH101" s="112" t="s">
        <v>260</v>
      </c>
      <c r="AI101" s="114"/>
      <c r="AJ101" s="115" t="s">
        <v>49</v>
      </c>
      <c r="AK101" s="113" t="s">
        <v>10</v>
      </c>
      <c r="AL101" s="113">
        <v>0.02</v>
      </c>
      <c r="AM101" s="113">
        <v>0.11</v>
      </c>
      <c r="AN101" s="113">
        <v>0.13</v>
      </c>
      <c r="AO101" s="123"/>
      <c r="AP101" s="112" t="s">
        <v>260</v>
      </c>
      <c r="AQ101" s="114"/>
      <c r="AR101" s="115" t="s">
        <v>49</v>
      </c>
      <c r="AS101" s="113" t="s">
        <v>10</v>
      </c>
      <c r="AT101" s="113">
        <v>0.02</v>
      </c>
      <c r="AU101" s="113">
        <v>0.11</v>
      </c>
      <c r="AV101" s="113">
        <v>0.13</v>
      </c>
    </row>
    <row r="102" spans="1:48" s="113" customFormat="1" ht="30" x14ac:dyDescent="0.25">
      <c r="A102" s="114"/>
      <c r="B102" s="112" t="s">
        <v>260</v>
      </c>
      <c r="C102" s="114"/>
      <c r="D102" s="115" t="s">
        <v>67</v>
      </c>
      <c r="E102" s="113" t="s">
        <v>34</v>
      </c>
      <c r="F102" s="113">
        <v>0.28999999999999998</v>
      </c>
      <c r="G102" s="113">
        <v>1.64</v>
      </c>
      <c r="H102" s="113">
        <v>1.93</v>
      </c>
      <c r="I102" s="114"/>
      <c r="J102" s="112" t="s">
        <v>260</v>
      </c>
      <c r="K102" s="114"/>
      <c r="L102" s="115" t="s">
        <v>67</v>
      </c>
      <c r="M102" s="113" t="s">
        <v>34</v>
      </c>
      <c r="N102" s="113">
        <v>0.28999999999999998</v>
      </c>
      <c r="O102" s="113">
        <v>1.64</v>
      </c>
      <c r="P102" s="113">
        <v>1.93</v>
      </c>
      <c r="Q102" s="114"/>
      <c r="R102" s="112" t="s">
        <v>260</v>
      </c>
      <c r="S102" s="114"/>
      <c r="T102" s="115" t="s">
        <v>67</v>
      </c>
      <c r="U102" s="113" t="s">
        <v>34</v>
      </c>
      <c r="V102" s="113">
        <v>0.28999999999999998</v>
      </c>
      <c r="W102" s="113">
        <v>1.64</v>
      </c>
      <c r="X102" s="113">
        <v>1.93</v>
      </c>
      <c r="Y102" s="114"/>
      <c r="Z102" s="112" t="s">
        <v>260</v>
      </c>
      <c r="AA102" s="114"/>
      <c r="AB102" s="115" t="s">
        <v>67</v>
      </c>
      <c r="AC102" s="113" t="s">
        <v>34</v>
      </c>
      <c r="AD102" s="113">
        <v>0.28999999999999998</v>
      </c>
      <c r="AE102" s="113">
        <v>1.64</v>
      </c>
      <c r="AF102" s="113">
        <v>1.93</v>
      </c>
      <c r="AG102" s="114"/>
      <c r="AH102" s="112" t="s">
        <v>260</v>
      </c>
      <c r="AI102" s="114"/>
      <c r="AJ102" s="115" t="s">
        <v>67</v>
      </c>
      <c r="AK102" s="113" t="s">
        <v>34</v>
      </c>
      <c r="AL102" s="113">
        <v>0.28999999999999998</v>
      </c>
      <c r="AM102" s="113">
        <v>1.64</v>
      </c>
      <c r="AN102" s="113">
        <v>1.93</v>
      </c>
      <c r="AO102" s="114"/>
      <c r="AP102" s="112" t="s">
        <v>260</v>
      </c>
      <c r="AQ102" s="114"/>
      <c r="AR102" s="115" t="s">
        <v>67</v>
      </c>
      <c r="AS102" s="113" t="s">
        <v>34</v>
      </c>
      <c r="AT102" s="113">
        <v>0.28999999999999998</v>
      </c>
      <c r="AU102" s="113">
        <v>1.64</v>
      </c>
      <c r="AV102" s="113">
        <v>1.93</v>
      </c>
    </row>
    <row r="103" spans="1:48" s="113" customFormat="1" x14ac:dyDescent="0.25">
      <c r="A103" s="114"/>
      <c r="B103" s="114">
        <v>72113101960</v>
      </c>
      <c r="C103" s="114"/>
      <c r="D103" s="115" t="s">
        <v>1164</v>
      </c>
      <c r="E103" s="113" t="s">
        <v>10</v>
      </c>
      <c r="F103" s="113">
        <v>2.46</v>
      </c>
      <c r="G103" s="113">
        <v>0.44</v>
      </c>
      <c r="H103" s="113">
        <f>SUM(F103:G103)</f>
        <v>2.9</v>
      </c>
      <c r="I103" s="114"/>
      <c r="J103" s="114">
        <v>72113101940</v>
      </c>
      <c r="K103" s="114"/>
      <c r="L103" s="115" t="s">
        <v>50</v>
      </c>
      <c r="M103" s="113" t="s">
        <v>10</v>
      </c>
      <c r="N103" s="113">
        <v>3.51</v>
      </c>
      <c r="O103" s="113">
        <v>0.56000000000000005</v>
      </c>
      <c r="P103" s="113">
        <v>4.07</v>
      </c>
      <c r="Q103" s="114"/>
      <c r="R103" s="114">
        <v>72113101940</v>
      </c>
      <c r="S103" s="114"/>
      <c r="T103" s="115" t="s">
        <v>50</v>
      </c>
      <c r="U103" s="113" t="s">
        <v>10</v>
      </c>
      <c r="V103" s="113">
        <v>3.51</v>
      </c>
      <c r="W103" s="113">
        <v>0.56000000000000005</v>
      </c>
      <c r="X103" s="113">
        <v>4.07</v>
      </c>
      <c r="Y103" s="114"/>
      <c r="Z103" s="114">
        <v>72113101940</v>
      </c>
      <c r="AA103" s="114"/>
      <c r="AB103" s="115" t="s">
        <v>50</v>
      </c>
      <c r="AC103" s="113" t="s">
        <v>10</v>
      </c>
      <c r="AD103" s="113">
        <v>3.51</v>
      </c>
      <c r="AE103" s="113">
        <v>0.56000000000000005</v>
      </c>
      <c r="AF103" s="113">
        <v>4.07</v>
      </c>
      <c r="AG103" s="114"/>
      <c r="AH103" s="114">
        <v>72113101940</v>
      </c>
      <c r="AI103" s="114"/>
      <c r="AJ103" s="115" t="s">
        <v>50</v>
      </c>
      <c r="AK103" s="113" t="s">
        <v>10</v>
      </c>
      <c r="AL103" s="113">
        <v>3.51</v>
      </c>
      <c r="AM103" s="113">
        <v>0.56000000000000005</v>
      </c>
      <c r="AN103" s="113">
        <v>4.07</v>
      </c>
      <c r="AO103" s="114"/>
      <c r="AP103" s="114">
        <v>72113101940</v>
      </c>
      <c r="AQ103" s="114"/>
      <c r="AR103" s="115" t="s">
        <v>50</v>
      </c>
      <c r="AS103" s="113" t="s">
        <v>10</v>
      </c>
      <c r="AT103" s="113">
        <v>3.51</v>
      </c>
      <c r="AU103" s="113">
        <v>0.56000000000000005</v>
      </c>
      <c r="AV103" s="113">
        <v>4.07</v>
      </c>
    </row>
    <row r="104" spans="1:48" s="113" customFormat="1" x14ac:dyDescent="0.25">
      <c r="A104" s="114"/>
      <c r="B104" s="114"/>
      <c r="C104" s="114"/>
      <c r="D104" s="115"/>
      <c r="I104" s="114"/>
      <c r="J104" s="114"/>
      <c r="K104" s="114"/>
      <c r="L104" s="115"/>
      <c r="Q104" s="114"/>
      <c r="R104" s="114"/>
      <c r="S104" s="114"/>
      <c r="T104" s="115"/>
      <c r="Y104" s="114"/>
      <c r="Z104" s="114"/>
      <c r="AA104" s="114"/>
      <c r="AB104" s="115"/>
      <c r="AG104" s="114"/>
      <c r="AH104" s="114"/>
      <c r="AI104" s="114"/>
      <c r="AJ104" s="115"/>
      <c r="AO104" s="114"/>
      <c r="AP104" s="114"/>
      <c r="AQ104" s="114"/>
      <c r="AR104" s="115"/>
    </row>
    <row r="105" spans="1:48" s="113" customFormat="1" x14ac:dyDescent="0.25">
      <c r="A105" s="114"/>
      <c r="B105" s="114"/>
      <c r="C105" s="114"/>
      <c r="D105" s="115"/>
      <c r="I105" s="114"/>
      <c r="J105" s="114"/>
      <c r="K105" s="114"/>
      <c r="L105" s="115"/>
      <c r="Q105" s="114"/>
      <c r="R105" s="114"/>
      <c r="S105" s="114"/>
      <c r="T105" s="115"/>
      <c r="Y105" s="114"/>
      <c r="Z105" s="114"/>
      <c r="AA105" s="114"/>
      <c r="AB105" s="115"/>
      <c r="AG105" s="114"/>
      <c r="AH105" s="114"/>
      <c r="AI105" s="114"/>
      <c r="AJ105" s="115"/>
      <c r="AO105" s="114"/>
      <c r="AP105" s="114"/>
      <c r="AQ105" s="114"/>
      <c r="AR105" s="115"/>
    </row>
    <row r="106" spans="1:48" s="113" customFormat="1" x14ac:dyDescent="0.25">
      <c r="A106" s="115"/>
      <c r="B106" s="115"/>
      <c r="C106" s="115"/>
      <c r="F106" s="113">
        <f>SUM(F94:F103)</f>
        <v>9.0500000000000007</v>
      </c>
      <c r="G106" s="113">
        <f>SUM(G94:G103)</f>
        <v>5.17</v>
      </c>
      <c r="H106" s="113">
        <f>SUM(H94:H103)</f>
        <v>14.22</v>
      </c>
      <c r="I106" s="115"/>
      <c r="J106" s="115"/>
      <c r="K106" s="115"/>
      <c r="N106" s="113">
        <f>SUM(N94:N103)</f>
        <v>10.1</v>
      </c>
      <c r="O106" s="113">
        <f>SUM(O94:O103)</f>
        <v>5.2899999999999991</v>
      </c>
      <c r="P106" s="113">
        <f>SUM(P94:P103)</f>
        <v>15.39</v>
      </c>
      <c r="Q106" s="115"/>
      <c r="R106" s="115"/>
      <c r="S106" s="115"/>
      <c r="V106" s="113">
        <f>SUM(V94:V103)</f>
        <v>10.1</v>
      </c>
      <c r="W106" s="113">
        <f>SUM(W94:W103)</f>
        <v>5.2899999999999991</v>
      </c>
      <c r="X106" s="113">
        <f>SUM(X94:X103)</f>
        <v>15.39</v>
      </c>
      <c r="Y106" s="115"/>
      <c r="Z106" s="115"/>
      <c r="AA106" s="115"/>
      <c r="AD106" s="113">
        <f>SUM(AD94:AD103)</f>
        <v>10.1</v>
      </c>
      <c r="AE106" s="113">
        <f>SUM(AE94:AE103)</f>
        <v>5.2899999999999991</v>
      </c>
      <c r="AF106" s="113">
        <f>SUM(AF94:AF103)</f>
        <v>15.39</v>
      </c>
      <c r="AG106" s="115"/>
      <c r="AH106" s="115"/>
      <c r="AI106" s="115"/>
      <c r="AL106" s="113">
        <f>SUM(AL94:AL103)</f>
        <v>10.1</v>
      </c>
      <c r="AM106" s="113">
        <f>SUM(AM94:AM103)</f>
        <v>5.2899999999999991</v>
      </c>
      <c r="AN106" s="113">
        <f>SUM(AN94:AN103)</f>
        <v>15.39</v>
      </c>
      <c r="AO106" s="115"/>
      <c r="AP106" s="115"/>
      <c r="AQ106" s="115"/>
      <c r="AT106" s="113">
        <f>SUM(AT94:AT103)</f>
        <v>10.1</v>
      </c>
      <c r="AU106" s="113">
        <f>SUM(AU94:AU103)</f>
        <v>5.2899999999999991</v>
      </c>
      <c r="AV106" s="113">
        <f>SUM(AV94:AV103)</f>
        <v>15.39</v>
      </c>
    </row>
    <row r="107" spans="1:48" s="113" customFormat="1" x14ac:dyDescent="0.25">
      <c r="A107" s="113" t="s">
        <v>0</v>
      </c>
      <c r="B107" s="113" t="s">
        <v>572</v>
      </c>
      <c r="C107" s="113" t="s">
        <v>63</v>
      </c>
      <c r="D107" s="113" t="s">
        <v>1</v>
      </c>
      <c r="E107" s="113" t="s">
        <v>15</v>
      </c>
      <c r="F107" s="113" t="s">
        <v>2</v>
      </c>
      <c r="G107" s="113" t="s">
        <v>3</v>
      </c>
      <c r="H107" s="113" t="s">
        <v>4</v>
      </c>
      <c r="I107" s="113" t="s">
        <v>0</v>
      </c>
      <c r="J107" s="113" t="s">
        <v>572</v>
      </c>
      <c r="K107" s="113" t="s">
        <v>63</v>
      </c>
      <c r="L107" s="113" t="s">
        <v>1</v>
      </c>
      <c r="M107" s="113" t="s">
        <v>15</v>
      </c>
      <c r="N107" s="113" t="s">
        <v>2</v>
      </c>
      <c r="O107" s="113" t="s">
        <v>3</v>
      </c>
      <c r="P107" s="113" t="s">
        <v>4</v>
      </c>
      <c r="Q107" s="113" t="s">
        <v>0</v>
      </c>
      <c r="R107" s="113" t="s">
        <v>572</v>
      </c>
      <c r="S107" s="113" t="s">
        <v>63</v>
      </c>
      <c r="T107" s="113" t="s">
        <v>1</v>
      </c>
      <c r="U107" s="113" t="s">
        <v>15</v>
      </c>
      <c r="V107" s="113" t="s">
        <v>2</v>
      </c>
      <c r="W107" s="113" t="s">
        <v>3</v>
      </c>
      <c r="X107" s="113" t="s">
        <v>4</v>
      </c>
      <c r="Y107" s="113" t="s">
        <v>0</v>
      </c>
      <c r="Z107" s="113" t="s">
        <v>572</v>
      </c>
      <c r="AA107" s="113" t="s">
        <v>63</v>
      </c>
      <c r="AB107" s="113" t="s">
        <v>1</v>
      </c>
      <c r="AC107" s="113" t="s">
        <v>15</v>
      </c>
      <c r="AD107" s="113" t="s">
        <v>2</v>
      </c>
      <c r="AE107" s="113" t="s">
        <v>3</v>
      </c>
      <c r="AF107" s="113" t="s">
        <v>4</v>
      </c>
      <c r="AG107" s="113" t="s">
        <v>0</v>
      </c>
      <c r="AH107" s="113" t="s">
        <v>572</v>
      </c>
      <c r="AI107" s="113" t="s">
        <v>63</v>
      </c>
      <c r="AJ107" s="113" t="s">
        <v>1</v>
      </c>
      <c r="AK107" s="113" t="s">
        <v>15</v>
      </c>
      <c r="AL107" s="113" t="s">
        <v>2</v>
      </c>
      <c r="AM107" s="113" t="s">
        <v>3</v>
      </c>
      <c r="AN107" s="113" t="s">
        <v>4</v>
      </c>
      <c r="AO107" s="113" t="s">
        <v>0</v>
      </c>
      <c r="AP107" s="113" t="s">
        <v>572</v>
      </c>
      <c r="AQ107" s="113" t="s">
        <v>63</v>
      </c>
      <c r="AR107" s="113" t="s">
        <v>1</v>
      </c>
      <c r="AS107" s="113" t="s">
        <v>15</v>
      </c>
      <c r="AT107" s="113" t="s">
        <v>2</v>
      </c>
      <c r="AU107" s="113" t="s">
        <v>3</v>
      </c>
      <c r="AV107" s="113" t="s">
        <v>4</v>
      </c>
    </row>
    <row r="108" spans="1:48" s="113" customFormat="1" ht="15" customHeight="1" x14ac:dyDescent="0.25">
      <c r="A108" s="122" t="s">
        <v>1169</v>
      </c>
      <c r="B108" s="112"/>
      <c r="C108" s="112">
        <v>10</v>
      </c>
      <c r="D108" s="113" t="s">
        <v>52</v>
      </c>
      <c r="E108" s="113" t="s">
        <v>41</v>
      </c>
      <c r="F108" s="113">
        <v>0</v>
      </c>
      <c r="G108" s="113">
        <v>0</v>
      </c>
      <c r="H108" s="113">
        <v>0</v>
      </c>
      <c r="I108" s="122" t="s">
        <v>51</v>
      </c>
      <c r="J108" s="112"/>
      <c r="K108" s="112">
        <v>10</v>
      </c>
      <c r="L108" s="113" t="s">
        <v>52</v>
      </c>
      <c r="M108" s="113" t="s">
        <v>41</v>
      </c>
      <c r="N108" s="113">
        <v>0</v>
      </c>
      <c r="O108" s="113">
        <v>0</v>
      </c>
      <c r="P108" s="113">
        <v>0</v>
      </c>
      <c r="Q108" s="122" t="s">
        <v>51</v>
      </c>
      <c r="R108" s="112"/>
      <c r="S108" s="112">
        <v>10</v>
      </c>
      <c r="T108" s="113" t="s">
        <v>52</v>
      </c>
      <c r="U108" s="113" t="s">
        <v>41</v>
      </c>
      <c r="V108" s="113">
        <v>0</v>
      </c>
      <c r="W108" s="113">
        <v>0</v>
      </c>
      <c r="X108" s="113">
        <v>0</v>
      </c>
      <c r="Y108" s="122" t="s">
        <v>51</v>
      </c>
      <c r="Z108" s="112"/>
      <c r="AA108" s="112">
        <v>10</v>
      </c>
      <c r="AB108" s="113" t="s">
        <v>52</v>
      </c>
      <c r="AC108" s="113" t="s">
        <v>41</v>
      </c>
      <c r="AD108" s="113">
        <v>0</v>
      </c>
      <c r="AE108" s="113">
        <v>0</v>
      </c>
      <c r="AF108" s="113">
        <v>0</v>
      </c>
      <c r="AG108" s="122" t="s">
        <v>51</v>
      </c>
      <c r="AH108" s="112"/>
      <c r="AI108" s="112">
        <v>10</v>
      </c>
      <c r="AJ108" s="113" t="s">
        <v>52</v>
      </c>
      <c r="AK108" s="113" t="s">
        <v>41</v>
      </c>
      <c r="AL108" s="113">
        <v>0</v>
      </c>
      <c r="AM108" s="113">
        <v>0</v>
      </c>
      <c r="AN108" s="113">
        <v>0</v>
      </c>
      <c r="AO108" s="122" t="s">
        <v>51</v>
      </c>
      <c r="AP108" s="112"/>
      <c r="AQ108" s="112">
        <v>10</v>
      </c>
      <c r="AR108" s="113" t="s">
        <v>52</v>
      </c>
      <c r="AS108" s="113" t="s">
        <v>41</v>
      </c>
      <c r="AT108" s="113">
        <v>0</v>
      </c>
      <c r="AU108" s="113">
        <v>0</v>
      </c>
      <c r="AV108" s="113">
        <v>0</v>
      </c>
    </row>
    <row r="109" spans="1:48" s="113" customFormat="1" ht="45" customHeight="1" x14ac:dyDescent="0.25">
      <c r="A109" s="123"/>
      <c r="B109" s="114" t="s">
        <v>271</v>
      </c>
      <c r="C109" s="114"/>
      <c r="D109" s="115" t="s">
        <v>53</v>
      </c>
      <c r="E109" s="113" t="s">
        <v>10</v>
      </c>
      <c r="F109" s="113">
        <v>55.5</v>
      </c>
      <c r="G109" s="113">
        <v>3.21</v>
      </c>
      <c r="H109" s="113">
        <v>58.71</v>
      </c>
      <c r="I109" s="123"/>
      <c r="J109" s="114" t="s">
        <v>271</v>
      </c>
      <c r="K109" s="114"/>
      <c r="L109" s="115" t="s">
        <v>53</v>
      </c>
      <c r="M109" s="113" t="s">
        <v>10</v>
      </c>
      <c r="N109" s="113">
        <v>55.5</v>
      </c>
      <c r="O109" s="113">
        <v>3.21</v>
      </c>
      <c r="P109" s="113">
        <v>58.71</v>
      </c>
      <c r="Q109" s="123"/>
      <c r="R109" s="114" t="s">
        <v>271</v>
      </c>
      <c r="S109" s="114"/>
      <c r="T109" s="115" t="s">
        <v>53</v>
      </c>
      <c r="U109" s="113" t="s">
        <v>10</v>
      </c>
      <c r="V109" s="113">
        <v>55.5</v>
      </c>
      <c r="W109" s="113">
        <v>3.21</v>
      </c>
      <c r="X109" s="113">
        <v>58.71</v>
      </c>
      <c r="Y109" s="123"/>
      <c r="Z109" s="114" t="s">
        <v>271</v>
      </c>
      <c r="AA109" s="114"/>
      <c r="AB109" s="115" t="s">
        <v>53</v>
      </c>
      <c r="AC109" s="113" t="s">
        <v>10</v>
      </c>
      <c r="AD109" s="113">
        <v>55.5</v>
      </c>
      <c r="AE109" s="113">
        <v>3.21</v>
      </c>
      <c r="AF109" s="113">
        <v>58.71</v>
      </c>
      <c r="AG109" s="123"/>
      <c r="AH109" s="114" t="s">
        <v>271</v>
      </c>
      <c r="AI109" s="114"/>
      <c r="AJ109" s="115" t="s">
        <v>53</v>
      </c>
      <c r="AK109" s="113" t="s">
        <v>10</v>
      </c>
      <c r="AL109" s="113">
        <v>55.5</v>
      </c>
      <c r="AM109" s="113">
        <v>3.21</v>
      </c>
      <c r="AN109" s="113">
        <v>58.71</v>
      </c>
      <c r="AO109" s="123"/>
      <c r="AP109" s="114" t="s">
        <v>271</v>
      </c>
      <c r="AQ109" s="114"/>
      <c r="AR109" s="115" t="s">
        <v>53</v>
      </c>
      <c r="AS109" s="113" t="s">
        <v>10</v>
      </c>
      <c r="AT109" s="113">
        <v>55.5</v>
      </c>
      <c r="AU109" s="113">
        <v>3.21</v>
      </c>
      <c r="AV109" s="113">
        <v>58.71</v>
      </c>
    </row>
    <row r="110" spans="1:48" s="113" customFormat="1" x14ac:dyDescent="0.25">
      <c r="A110" s="114"/>
      <c r="B110" s="114">
        <v>72113101960</v>
      </c>
      <c r="C110" s="114"/>
      <c r="D110" s="115" t="s">
        <v>1164</v>
      </c>
      <c r="E110" s="113" t="s">
        <v>10</v>
      </c>
      <c r="F110" s="113">
        <v>2.46</v>
      </c>
      <c r="G110" s="113">
        <v>0.44</v>
      </c>
      <c r="H110" s="113">
        <f>SUM(F110:G110)</f>
        <v>2.9</v>
      </c>
      <c r="I110" s="114"/>
      <c r="J110" s="114">
        <v>72113101940</v>
      </c>
      <c r="K110" s="114"/>
      <c r="L110" s="115" t="s">
        <v>50</v>
      </c>
      <c r="M110" s="113" t="s">
        <v>10</v>
      </c>
      <c r="N110" s="113">
        <v>3.51</v>
      </c>
      <c r="O110" s="113">
        <v>0.56000000000000005</v>
      </c>
      <c r="P110" s="113">
        <v>4.07</v>
      </c>
      <c r="Q110" s="114"/>
      <c r="R110" s="114">
        <v>72113101940</v>
      </c>
      <c r="S110" s="114"/>
      <c r="T110" s="115" t="s">
        <v>50</v>
      </c>
      <c r="U110" s="113" t="s">
        <v>10</v>
      </c>
      <c r="V110" s="113">
        <v>3.51</v>
      </c>
      <c r="W110" s="113">
        <v>0.56000000000000005</v>
      </c>
      <c r="X110" s="113">
        <v>4.07</v>
      </c>
      <c r="Y110" s="114"/>
      <c r="Z110" s="114">
        <v>72113101940</v>
      </c>
      <c r="AA110" s="114"/>
      <c r="AB110" s="115" t="s">
        <v>50</v>
      </c>
      <c r="AC110" s="113" t="s">
        <v>10</v>
      </c>
      <c r="AD110" s="113">
        <v>3.51</v>
      </c>
      <c r="AE110" s="113">
        <v>0.56000000000000005</v>
      </c>
      <c r="AF110" s="113">
        <v>4.07</v>
      </c>
      <c r="AG110" s="114"/>
      <c r="AH110" s="114">
        <v>72113101940</v>
      </c>
      <c r="AI110" s="114"/>
      <c r="AJ110" s="115" t="s">
        <v>50</v>
      </c>
      <c r="AK110" s="113" t="s">
        <v>10</v>
      </c>
      <c r="AL110" s="113">
        <v>3.51</v>
      </c>
      <c r="AM110" s="113">
        <v>0.56000000000000005</v>
      </c>
      <c r="AN110" s="113">
        <v>4.07</v>
      </c>
      <c r="AO110" s="114"/>
      <c r="AP110" s="114">
        <v>72113101940</v>
      </c>
      <c r="AQ110" s="114"/>
      <c r="AR110" s="115" t="s">
        <v>50</v>
      </c>
      <c r="AS110" s="113" t="s">
        <v>10</v>
      </c>
      <c r="AT110" s="113">
        <v>3.51</v>
      </c>
      <c r="AU110" s="113">
        <v>0.56000000000000005</v>
      </c>
      <c r="AV110" s="113">
        <v>4.07</v>
      </c>
    </row>
    <row r="111" spans="1:48" s="113" customFormat="1" x14ac:dyDescent="0.25">
      <c r="A111" s="114"/>
      <c r="B111" s="114"/>
      <c r="C111" s="114"/>
      <c r="D111" s="115"/>
      <c r="I111" s="114"/>
      <c r="J111" s="114"/>
      <c r="K111" s="114"/>
      <c r="L111" s="115"/>
      <c r="Q111" s="114"/>
      <c r="R111" s="114"/>
      <c r="S111" s="114"/>
      <c r="T111" s="115"/>
      <c r="Y111" s="114"/>
      <c r="Z111" s="114"/>
      <c r="AA111" s="114"/>
      <c r="AB111" s="115"/>
      <c r="AG111" s="114"/>
      <c r="AH111" s="114"/>
      <c r="AI111" s="114"/>
      <c r="AJ111" s="115"/>
      <c r="AO111" s="114"/>
      <c r="AP111" s="114"/>
      <c r="AQ111" s="114"/>
      <c r="AR111" s="115"/>
    </row>
    <row r="112" spans="1:48" s="113" customFormat="1" x14ac:dyDescent="0.25">
      <c r="A112" s="114"/>
      <c r="B112" s="114"/>
      <c r="C112" s="114"/>
      <c r="D112" s="115"/>
      <c r="I112" s="114"/>
      <c r="J112" s="114"/>
      <c r="K112" s="114"/>
      <c r="L112" s="115"/>
      <c r="Q112" s="114"/>
      <c r="R112" s="114"/>
      <c r="S112" s="114"/>
      <c r="T112" s="115"/>
      <c r="Y112" s="114"/>
      <c r="Z112" s="114"/>
      <c r="AA112" s="114"/>
      <c r="AB112" s="115"/>
      <c r="AG112" s="114"/>
      <c r="AH112" s="114"/>
      <c r="AI112" s="114"/>
      <c r="AJ112" s="115"/>
      <c r="AO112" s="114"/>
      <c r="AP112" s="114"/>
      <c r="AQ112" s="114"/>
      <c r="AR112" s="115"/>
    </row>
    <row r="113" spans="1:48" s="113" customFormat="1" x14ac:dyDescent="0.25">
      <c r="A113" s="115"/>
      <c r="B113" s="115"/>
      <c r="C113" s="115"/>
      <c r="F113" s="113">
        <f>SUM(F108:F110)</f>
        <v>57.96</v>
      </c>
      <c r="G113" s="113">
        <f>SUM(G108:G110)</f>
        <v>3.65</v>
      </c>
      <c r="H113" s="113">
        <f>SUM(H108:H110)</f>
        <v>61.61</v>
      </c>
      <c r="I113" s="115"/>
      <c r="J113" s="115"/>
      <c r="K113" s="115"/>
      <c r="N113" s="113">
        <f>SUM(N108:N110)</f>
        <v>59.01</v>
      </c>
      <c r="O113" s="113">
        <f>SUM(O108:O110)</f>
        <v>3.77</v>
      </c>
      <c r="P113" s="113">
        <f>SUM(P108:P110)</f>
        <v>62.78</v>
      </c>
      <c r="Q113" s="115"/>
      <c r="R113" s="115"/>
      <c r="S113" s="115"/>
      <c r="V113" s="113">
        <f>SUM(V108:V110)</f>
        <v>59.01</v>
      </c>
      <c r="W113" s="113">
        <f>SUM(W108:W110)</f>
        <v>3.77</v>
      </c>
      <c r="X113" s="113">
        <f>SUM(X108:X110)</f>
        <v>62.78</v>
      </c>
      <c r="Y113" s="115"/>
      <c r="Z113" s="115"/>
      <c r="AA113" s="115"/>
      <c r="AD113" s="113">
        <f>SUM(AD108:AD110)</f>
        <v>59.01</v>
      </c>
      <c r="AE113" s="113">
        <f>SUM(AE108:AE110)</f>
        <v>3.77</v>
      </c>
      <c r="AF113" s="113">
        <f>SUM(AF108:AF110)</f>
        <v>62.78</v>
      </c>
      <c r="AG113" s="115"/>
      <c r="AH113" s="115"/>
      <c r="AI113" s="115"/>
      <c r="AL113" s="113">
        <f>SUM(AL108:AL110)</f>
        <v>59.01</v>
      </c>
      <c r="AM113" s="113">
        <f>SUM(AM108:AM110)</f>
        <v>3.77</v>
      </c>
      <c r="AN113" s="113">
        <f>SUM(AN108:AN110)</f>
        <v>62.78</v>
      </c>
      <c r="AO113" s="115"/>
      <c r="AP113" s="115"/>
      <c r="AQ113" s="115"/>
      <c r="AT113" s="113">
        <f>SUM(AT108:AT110)</f>
        <v>59.01</v>
      </c>
      <c r="AU113" s="113">
        <f>SUM(AU108:AU110)</f>
        <v>3.77</v>
      </c>
      <c r="AV113" s="113">
        <f>SUM(AV108:AV110)</f>
        <v>62.78</v>
      </c>
    </row>
    <row r="114" spans="1:48" s="113" customFormat="1" x14ac:dyDescent="0.25">
      <c r="A114" s="113" t="s">
        <v>0</v>
      </c>
      <c r="B114" s="113" t="s">
        <v>572</v>
      </c>
      <c r="C114" s="113" t="s">
        <v>63</v>
      </c>
      <c r="D114" s="113" t="s">
        <v>1</v>
      </c>
      <c r="E114" s="113" t="s">
        <v>15</v>
      </c>
      <c r="F114" s="113" t="s">
        <v>2</v>
      </c>
      <c r="G114" s="113" t="s">
        <v>3</v>
      </c>
      <c r="H114" s="113" t="s">
        <v>4</v>
      </c>
      <c r="I114" s="113" t="s">
        <v>0</v>
      </c>
      <c r="J114" s="113" t="s">
        <v>572</v>
      </c>
      <c r="K114" s="113" t="s">
        <v>63</v>
      </c>
      <c r="L114" s="113" t="s">
        <v>1</v>
      </c>
      <c r="M114" s="113" t="s">
        <v>15</v>
      </c>
      <c r="N114" s="113" t="s">
        <v>2</v>
      </c>
      <c r="O114" s="113" t="s">
        <v>3</v>
      </c>
      <c r="P114" s="113" t="s">
        <v>4</v>
      </c>
      <c r="Q114" s="113" t="s">
        <v>0</v>
      </c>
      <c r="R114" s="113" t="s">
        <v>572</v>
      </c>
      <c r="S114" s="113" t="s">
        <v>63</v>
      </c>
      <c r="T114" s="113" t="s">
        <v>1</v>
      </c>
      <c r="U114" s="113" t="s">
        <v>15</v>
      </c>
      <c r="V114" s="113" t="s">
        <v>2</v>
      </c>
      <c r="W114" s="113" t="s">
        <v>3</v>
      </c>
      <c r="X114" s="113" t="s">
        <v>4</v>
      </c>
      <c r="Y114" s="113" t="s">
        <v>0</v>
      </c>
      <c r="Z114" s="113" t="s">
        <v>572</v>
      </c>
      <c r="AA114" s="113" t="s">
        <v>63</v>
      </c>
      <c r="AB114" s="113" t="s">
        <v>1</v>
      </c>
      <c r="AC114" s="113" t="s">
        <v>15</v>
      </c>
      <c r="AD114" s="113" t="s">
        <v>2</v>
      </c>
      <c r="AE114" s="113" t="s">
        <v>3</v>
      </c>
      <c r="AF114" s="113" t="s">
        <v>4</v>
      </c>
      <c r="AG114" s="113" t="s">
        <v>0</v>
      </c>
      <c r="AH114" s="113" t="s">
        <v>572</v>
      </c>
      <c r="AI114" s="113" t="s">
        <v>63</v>
      </c>
      <c r="AJ114" s="113" t="s">
        <v>1</v>
      </c>
      <c r="AK114" s="113" t="s">
        <v>15</v>
      </c>
      <c r="AL114" s="113" t="s">
        <v>2</v>
      </c>
      <c r="AM114" s="113" t="s">
        <v>3</v>
      </c>
      <c r="AN114" s="113" t="s">
        <v>4</v>
      </c>
      <c r="AO114" s="113" t="s">
        <v>0</v>
      </c>
      <c r="AP114" s="113" t="s">
        <v>572</v>
      </c>
      <c r="AQ114" s="113" t="s">
        <v>63</v>
      </c>
      <c r="AR114" s="113" t="s">
        <v>1</v>
      </c>
      <c r="AS114" s="113" t="s">
        <v>15</v>
      </c>
      <c r="AT114" s="113" t="s">
        <v>2</v>
      </c>
      <c r="AU114" s="113" t="s">
        <v>3</v>
      </c>
      <c r="AV114" s="113" t="s">
        <v>4</v>
      </c>
    </row>
    <row r="115" spans="1:48" s="113" customFormat="1" ht="15" customHeight="1" x14ac:dyDescent="0.25">
      <c r="A115" s="122" t="s">
        <v>54</v>
      </c>
      <c r="B115" s="112"/>
      <c r="C115" s="112">
        <v>11</v>
      </c>
      <c r="D115" s="113" t="s">
        <v>40</v>
      </c>
      <c r="E115" s="113" t="s">
        <v>41</v>
      </c>
      <c r="F115" s="113">
        <v>0</v>
      </c>
      <c r="G115" s="113">
        <v>0</v>
      </c>
      <c r="H115" s="113">
        <v>0</v>
      </c>
      <c r="I115" s="122" t="s">
        <v>54</v>
      </c>
      <c r="J115" s="112"/>
      <c r="K115" s="112">
        <v>11</v>
      </c>
      <c r="L115" s="113" t="s">
        <v>40</v>
      </c>
      <c r="M115" s="113" t="s">
        <v>41</v>
      </c>
      <c r="N115" s="113">
        <v>0</v>
      </c>
      <c r="O115" s="113">
        <v>0</v>
      </c>
      <c r="P115" s="113">
        <v>0</v>
      </c>
      <c r="Q115" s="122" t="s">
        <v>54</v>
      </c>
      <c r="R115" s="112"/>
      <c r="S115" s="112">
        <v>11</v>
      </c>
      <c r="T115" s="113" t="s">
        <v>40</v>
      </c>
      <c r="U115" s="113" t="s">
        <v>41</v>
      </c>
      <c r="V115" s="113">
        <v>0</v>
      </c>
      <c r="W115" s="113">
        <v>0</v>
      </c>
      <c r="X115" s="113">
        <v>0</v>
      </c>
      <c r="Y115" s="122" t="s">
        <v>54</v>
      </c>
      <c r="Z115" s="112"/>
      <c r="AA115" s="112">
        <v>11</v>
      </c>
      <c r="AB115" s="113" t="s">
        <v>40</v>
      </c>
      <c r="AC115" s="113" t="s">
        <v>41</v>
      </c>
      <c r="AD115" s="113">
        <v>0</v>
      </c>
      <c r="AE115" s="113">
        <v>0</v>
      </c>
      <c r="AF115" s="113">
        <v>0</v>
      </c>
      <c r="AG115" s="122" t="s">
        <v>54</v>
      </c>
      <c r="AH115" s="112"/>
      <c r="AI115" s="112">
        <v>11</v>
      </c>
      <c r="AJ115" s="113" t="s">
        <v>40</v>
      </c>
      <c r="AK115" s="113" t="s">
        <v>41</v>
      </c>
      <c r="AL115" s="113">
        <v>0</v>
      </c>
      <c r="AM115" s="113">
        <v>0</v>
      </c>
      <c r="AN115" s="113">
        <v>0</v>
      </c>
      <c r="AO115" s="122" t="s">
        <v>54</v>
      </c>
      <c r="AP115" s="112"/>
      <c r="AQ115" s="112">
        <v>11</v>
      </c>
      <c r="AR115" s="113" t="s">
        <v>40</v>
      </c>
      <c r="AS115" s="113" t="s">
        <v>41</v>
      </c>
      <c r="AT115" s="113">
        <v>0</v>
      </c>
      <c r="AU115" s="113">
        <v>0</v>
      </c>
      <c r="AV115" s="113">
        <v>0</v>
      </c>
    </row>
    <row r="116" spans="1:48" s="113" customFormat="1" ht="45" customHeight="1" x14ac:dyDescent="0.25">
      <c r="A116" s="123"/>
      <c r="B116" s="114" t="s">
        <v>272</v>
      </c>
      <c r="C116" s="114"/>
      <c r="D116" s="115" t="s">
        <v>55</v>
      </c>
      <c r="E116" s="113" t="s">
        <v>56</v>
      </c>
      <c r="F116" s="113">
        <v>2.69</v>
      </c>
      <c r="G116" s="113">
        <v>9.51</v>
      </c>
      <c r="H116" s="113">
        <v>12.2</v>
      </c>
      <c r="I116" s="123"/>
      <c r="J116" s="114" t="s">
        <v>272</v>
      </c>
      <c r="K116" s="114"/>
      <c r="L116" s="115" t="s">
        <v>55</v>
      </c>
      <c r="M116" s="113" t="s">
        <v>56</v>
      </c>
      <c r="N116" s="113">
        <v>2.69</v>
      </c>
      <c r="O116" s="113">
        <v>9.51</v>
      </c>
      <c r="P116" s="113">
        <v>12.2</v>
      </c>
      <c r="Q116" s="123"/>
      <c r="R116" s="114" t="s">
        <v>272</v>
      </c>
      <c r="S116" s="114"/>
      <c r="T116" s="115" t="s">
        <v>55</v>
      </c>
      <c r="U116" s="113" t="s">
        <v>56</v>
      </c>
      <c r="V116" s="113">
        <v>2.69</v>
      </c>
      <c r="W116" s="113">
        <v>9.51</v>
      </c>
      <c r="X116" s="113">
        <v>12.2</v>
      </c>
      <c r="Y116" s="123"/>
      <c r="Z116" s="114" t="s">
        <v>272</v>
      </c>
      <c r="AA116" s="114"/>
      <c r="AB116" s="115" t="s">
        <v>55</v>
      </c>
      <c r="AC116" s="113" t="s">
        <v>56</v>
      </c>
      <c r="AD116" s="113">
        <v>2.69</v>
      </c>
      <c r="AE116" s="113">
        <v>9.51</v>
      </c>
      <c r="AF116" s="113">
        <v>12.2</v>
      </c>
      <c r="AG116" s="123"/>
      <c r="AH116" s="114" t="s">
        <v>272</v>
      </c>
      <c r="AI116" s="114"/>
      <c r="AJ116" s="115" t="s">
        <v>55</v>
      </c>
      <c r="AK116" s="113" t="s">
        <v>56</v>
      </c>
      <c r="AL116" s="113">
        <v>2.69</v>
      </c>
      <c r="AM116" s="113">
        <v>9.51</v>
      </c>
      <c r="AN116" s="113">
        <v>12.2</v>
      </c>
      <c r="AO116" s="123"/>
      <c r="AP116" s="114" t="s">
        <v>272</v>
      </c>
      <c r="AQ116" s="114"/>
      <c r="AR116" s="115" t="s">
        <v>55</v>
      </c>
      <c r="AS116" s="113" t="s">
        <v>56</v>
      </c>
      <c r="AT116" s="113">
        <v>2.69</v>
      </c>
      <c r="AU116" s="113">
        <v>9.51</v>
      </c>
      <c r="AV116" s="113">
        <v>12.2</v>
      </c>
    </row>
    <row r="117" spans="1:48" s="113" customFormat="1" ht="45" customHeight="1" x14ac:dyDescent="0.25">
      <c r="A117" s="123"/>
      <c r="B117" s="114" t="s">
        <v>272</v>
      </c>
      <c r="C117" s="114"/>
      <c r="D117" s="115" t="s">
        <v>57</v>
      </c>
      <c r="E117" s="113" t="s">
        <v>34</v>
      </c>
      <c r="F117" s="113">
        <v>0.53</v>
      </c>
      <c r="G117" s="113">
        <v>0.25</v>
      </c>
      <c r="H117" s="113">
        <v>0.78</v>
      </c>
      <c r="I117" s="123"/>
      <c r="J117" s="114" t="s">
        <v>272</v>
      </c>
      <c r="K117" s="114"/>
      <c r="L117" s="115" t="s">
        <v>57</v>
      </c>
      <c r="M117" s="113" t="s">
        <v>34</v>
      </c>
      <c r="N117" s="113">
        <v>0.53</v>
      </c>
      <c r="O117" s="113">
        <v>0.25</v>
      </c>
      <c r="P117" s="113">
        <v>0.78</v>
      </c>
      <c r="Q117" s="123"/>
      <c r="R117" s="114" t="s">
        <v>272</v>
      </c>
      <c r="S117" s="114"/>
      <c r="T117" s="115" t="s">
        <v>57</v>
      </c>
      <c r="U117" s="113" t="s">
        <v>34</v>
      </c>
      <c r="V117" s="113">
        <v>0.53</v>
      </c>
      <c r="W117" s="113">
        <v>0.25</v>
      </c>
      <c r="X117" s="113">
        <v>0.78</v>
      </c>
      <c r="Y117" s="123"/>
      <c r="Z117" s="114" t="s">
        <v>272</v>
      </c>
      <c r="AA117" s="114"/>
      <c r="AB117" s="115" t="s">
        <v>57</v>
      </c>
      <c r="AC117" s="113" t="s">
        <v>34</v>
      </c>
      <c r="AD117" s="113">
        <v>0.53</v>
      </c>
      <c r="AE117" s="113">
        <v>0.25</v>
      </c>
      <c r="AF117" s="113">
        <v>0.78</v>
      </c>
      <c r="AG117" s="123"/>
      <c r="AH117" s="114" t="s">
        <v>272</v>
      </c>
      <c r="AI117" s="114"/>
      <c r="AJ117" s="115" t="s">
        <v>57</v>
      </c>
      <c r="AK117" s="113" t="s">
        <v>34</v>
      </c>
      <c r="AL117" s="113">
        <v>0.53</v>
      </c>
      <c r="AM117" s="113">
        <v>0.25</v>
      </c>
      <c r="AN117" s="113">
        <v>0.78</v>
      </c>
      <c r="AO117" s="123"/>
      <c r="AP117" s="114" t="s">
        <v>272</v>
      </c>
      <c r="AQ117" s="114"/>
      <c r="AR117" s="115" t="s">
        <v>57</v>
      </c>
      <c r="AS117" s="113" t="s">
        <v>34</v>
      </c>
      <c r="AT117" s="113">
        <v>0.53</v>
      </c>
      <c r="AU117" s="113">
        <v>0.25</v>
      </c>
      <c r="AV117" s="113">
        <v>0.78</v>
      </c>
    </row>
    <row r="118" spans="1:48" s="113" customFormat="1" ht="60" customHeight="1" x14ac:dyDescent="0.25">
      <c r="A118" s="123"/>
      <c r="B118" s="114" t="s">
        <v>272</v>
      </c>
      <c r="C118" s="114"/>
      <c r="D118" s="115" t="s">
        <v>58</v>
      </c>
      <c r="E118" s="113" t="s">
        <v>46</v>
      </c>
      <c r="F118" s="113">
        <v>2.83</v>
      </c>
      <c r="G118" s="113">
        <v>0.76</v>
      </c>
      <c r="H118" s="113">
        <v>3.59</v>
      </c>
      <c r="I118" s="123"/>
      <c r="J118" s="114" t="s">
        <v>272</v>
      </c>
      <c r="K118" s="114"/>
      <c r="L118" s="115" t="s">
        <v>58</v>
      </c>
      <c r="M118" s="113" t="s">
        <v>46</v>
      </c>
      <c r="N118" s="113">
        <v>2.83</v>
      </c>
      <c r="O118" s="113">
        <v>0.76</v>
      </c>
      <c r="P118" s="113">
        <v>3.59</v>
      </c>
      <c r="Q118" s="123"/>
      <c r="R118" s="114" t="s">
        <v>272</v>
      </c>
      <c r="S118" s="114"/>
      <c r="T118" s="115" t="s">
        <v>58</v>
      </c>
      <c r="U118" s="113" t="s">
        <v>46</v>
      </c>
      <c r="V118" s="113">
        <v>2.83</v>
      </c>
      <c r="W118" s="113">
        <v>0.76</v>
      </c>
      <c r="X118" s="113">
        <v>3.59</v>
      </c>
      <c r="Y118" s="123"/>
      <c r="Z118" s="114" t="s">
        <v>272</v>
      </c>
      <c r="AA118" s="114"/>
      <c r="AB118" s="115" t="s">
        <v>58</v>
      </c>
      <c r="AC118" s="113" t="s">
        <v>46</v>
      </c>
      <c r="AD118" s="113">
        <v>2.83</v>
      </c>
      <c r="AE118" s="113">
        <v>0.76</v>
      </c>
      <c r="AF118" s="113">
        <v>3.59</v>
      </c>
      <c r="AG118" s="123"/>
      <c r="AH118" s="114" t="s">
        <v>272</v>
      </c>
      <c r="AI118" s="114"/>
      <c r="AJ118" s="115" t="s">
        <v>58</v>
      </c>
      <c r="AK118" s="113" t="s">
        <v>46</v>
      </c>
      <c r="AL118" s="113">
        <v>2.83</v>
      </c>
      <c r="AM118" s="113">
        <v>0.76</v>
      </c>
      <c r="AN118" s="113">
        <v>3.59</v>
      </c>
      <c r="AO118" s="123"/>
      <c r="AP118" s="114" t="s">
        <v>272</v>
      </c>
      <c r="AQ118" s="114"/>
      <c r="AR118" s="115" t="s">
        <v>58</v>
      </c>
      <c r="AS118" s="113" t="s">
        <v>46</v>
      </c>
      <c r="AT118" s="113">
        <v>2.83</v>
      </c>
      <c r="AU118" s="113">
        <v>0.76</v>
      </c>
      <c r="AV118" s="113">
        <v>3.59</v>
      </c>
    </row>
    <row r="119" spans="1:48" s="113" customFormat="1" ht="30" customHeight="1" x14ac:dyDescent="0.25">
      <c r="A119" s="123"/>
      <c r="B119" s="114" t="s">
        <v>272</v>
      </c>
      <c r="C119" s="114"/>
      <c r="D119" s="115" t="s">
        <v>59</v>
      </c>
      <c r="E119" s="113" t="s">
        <v>10</v>
      </c>
      <c r="F119" s="113">
        <v>0.13</v>
      </c>
      <c r="G119" s="113">
        <v>1.7</v>
      </c>
      <c r="H119" s="113">
        <v>1.83</v>
      </c>
      <c r="I119" s="123"/>
      <c r="J119" s="114" t="s">
        <v>272</v>
      </c>
      <c r="K119" s="114"/>
      <c r="L119" s="115" t="s">
        <v>59</v>
      </c>
      <c r="M119" s="113" t="s">
        <v>10</v>
      </c>
      <c r="N119" s="113">
        <v>0.13</v>
      </c>
      <c r="O119" s="113">
        <v>1.7</v>
      </c>
      <c r="P119" s="113">
        <v>1.83</v>
      </c>
      <c r="Q119" s="123"/>
      <c r="R119" s="114" t="s">
        <v>272</v>
      </c>
      <c r="S119" s="114"/>
      <c r="T119" s="115" t="s">
        <v>59</v>
      </c>
      <c r="U119" s="113" t="s">
        <v>10</v>
      </c>
      <c r="V119" s="113">
        <v>0.13</v>
      </c>
      <c r="W119" s="113">
        <v>1.7</v>
      </c>
      <c r="X119" s="113">
        <v>1.83</v>
      </c>
      <c r="Y119" s="123"/>
      <c r="Z119" s="114" t="s">
        <v>272</v>
      </c>
      <c r="AA119" s="114"/>
      <c r="AB119" s="115" t="s">
        <v>59</v>
      </c>
      <c r="AC119" s="113" t="s">
        <v>10</v>
      </c>
      <c r="AD119" s="113">
        <v>0.13</v>
      </c>
      <c r="AE119" s="113">
        <v>1.7</v>
      </c>
      <c r="AF119" s="113">
        <v>1.83</v>
      </c>
      <c r="AG119" s="123"/>
      <c r="AH119" s="114" t="s">
        <v>272</v>
      </c>
      <c r="AI119" s="114"/>
      <c r="AJ119" s="115" t="s">
        <v>59</v>
      </c>
      <c r="AK119" s="113" t="s">
        <v>10</v>
      </c>
      <c r="AL119" s="113">
        <v>0.13</v>
      </c>
      <c r="AM119" s="113">
        <v>1.7</v>
      </c>
      <c r="AN119" s="113">
        <v>1.83</v>
      </c>
      <c r="AO119" s="123"/>
      <c r="AP119" s="114" t="s">
        <v>272</v>
      </c>
      <c r="AQ119" s="114"/>
      <c r="AR119" s="115" t="s">
        <v>59</v>
      </c>
      <c r="AS119" s="113" t="s">
        <v>10</v>
      </c>
      <c r="AT119" s="113">
        <v>0.13</v>
      </c>
      <c r="AU119" s="113">
        <v>1.7</v>
      </c>
      <c r="AV119" s="113">
        <v>1.83</v>
      </c>
    </row>
    <row r="120" spans="1:48" s="113" customFormat="1" x14ac:dyDescent="0.25">
      <c r="A120" s="114"/>
      <c r="B120" s="114">
        <v>72113101960</v>
      </c>
      <c r="C120" s="114"/>
      <c r="D120" s="115" t="s">
        <v>1164</v>
      </c>
      <c r="E120" s="113" t="s">
        <v>10</v>
      </c>
      <c r="F120" s="113">
        <v>2.46</v>
      </c>
      <c r="G120" s="113">
        <v>0.44</v>
      </c>
      <c r="H120" s="113">
        <f>SUM(F120:G120)</f>
        <v>2.9</v>
      </c>
      <c r="I120" s="114"/>
      <c r="J120" s="114">
        <v>72113101940</v>
      </c>
      <c r="K120" s="114"/>
      <c r="L120" s="115" t="s">
        <v>50</v>
      </c>
      <c r="M120" s="113" t="s">
        <v>10</v>
      </c>
      <c r="N120" s="113">
        <v>3.51</v>
      </c>
      <c r="O120" s="113">
        <v>0.56000000000000005</v>
      </c>
      <c r="P120" s="113">
        <v>4.07</v>
      </c>
      <c r="Q120" s="114"/>
      <c r="R120" s="114">
        <v>72113101940</v>
      </c>
      <c r="S120" s="114"/>
      <c r="T120" s="115" t="s">
        <v>50</v>
      </c>
      <c r="U120" s="113" t="s">
        <v>10</v>
      </c>
      <c r="V120" s="113">
        <v>3.51</v>
      </c>
      <c r="W120" s="113">
        <v>0.56000000000000005</v>
      </c>
      <c r="X120" s="113">
        <v>4.07</v>
      </c>
      <c r="Y120" s="114"/>
      <c r="Z120" s="114">
        <v>72113101940</v>
      </c>
      <c r="AA120" s="114"/>
      <c r="AB120" s="115" t="s">
        <v>50</v>
      </c>
      <c r="AC120" s="113" t="s">
        <v>10</v>
      </c>
      <c r="AD120" s="113">
        <v>3.51</v>
      </c>
      <c r="AE120" s="113">
        <v>0.56000000000000005</v>
      </c>
      <c r="AF120" s="113">
        <v>4.07</v>
      </c>
      <c r="AG120" s="114"/>
      <c r="AH120" s="114">
        <v>72113101940</v>
      </c>
      <c r="AI120" s="114"/>
      <c r="AJ120" s="115" t="s">
        <v>50</v>
      </c>
      <c r="AK120" s="113" t="s">
        <v>10</v>
      </c>
      <c r="AL120" s="113">
        <v>3.51</v>
      </c>
      <c r="AM120" s="113">
        <v>0.56000000000000005</v>
      </c>
      <c r="AN120" s="113">
        <v>4.07</v>
      </c>
      <c r="AO120" s="114"/>
      <c r="AP120" s="114">
        <v>72113101940</v>
      </c>
      <c r="AQ120" s="114"/>
      <c r="AR120" s="115" t="s">
        <v>50</v>
      </c>
      <c r="AS120" s="113" t="s">
        <v>10</v>
      </c>
      <c r="AT120" s="113">
        <v>3.51</v>
      </c>
      <c r="AU120" s="113">
        <v>0.56000000000000005</v>
      </c>
      <c r="AV120" s="113">
        <v>4.07</v>
      </c>
    </row>
    <row r="121" spans="1:48" s="113" customFormat="1" x14ac:dyDescent="0.25">
      <c r="A121" s="114"/>
      <c r="B121" s="114"/>
      <c r="C121" s="114"/>
      <c r="D121" s="115"/>
      <c r="I121" s="114"/>
      <c r="J121" s="114"/>
      <c r="K121" s="114"/>
      <c r="L121" s="115"/>
      <c r="Q121" s="114"/>
      <c r="R121" s="114"/>
      <c r="S121" s="114"/>
      <c r="T121" s="115"/>
      <c r="Y121" s="114"/>
      <c r="Z121" s="114"/>
      <c r="AA121" s="114"/>
      <c r="AB121" s="115"/>
      <c r="AG121" s="114"/>
      <c r="AH121" s="114"/>
      <c r="AI121" s="114"/>
      <c r="AJ121" s="115"/>
      <c r="AO121" s="114"/>
      <c r="AP121" s="114"/>
      <c r="AQ121" s="114"/>
      <c r="AR121" s="115"/>
    </row>
    <row r="122" spans="1:48" s="113" customFormat="1" x14ac:dyDescent="0.25">
      <c r="A122" s="114"/>
      <c r="B122" s="114"/>
      <c r="C122" s="114"/>
      <c r="D122" s="115"/>
      <c r="I122" s="114"/>
      <c r="J122" s="114"/>
      <c r="K122" s="114"/>
      <c r="L122" s="115"/>
      <c r="Q122" s="114"/>
      <c r="R122" s="114"/>
      <c r="S122" s="114"/>
      <c r="T122" s="115"/>
      <c r="Y122" s="114"/>
      <c r="Z122" s="114"/>
      <c r="AA122" s="114"/>
      <c r="AB122" s="115"/>
      <c r="AG122" s="114"/>
      <c r="AH122" s="114"/>
      <c r="AI122" s="114"/>
      <c r="AJ122" s="115"/>
      <c r="AO122" s="114"/>
      <c r="AP122" s="114"/>
      <c r="AQ122" s="114"/>
      <c r="AR122" s="115"/>
    </row>
    <row r="123" spans="1:48" s="113" customFormat="1" x14ac:dyDescent="0.25">
      <c r="A123" s="115"/>
      <c r="B123" s="115"/>
      <c r="C123" s="115"/>
      <c r="F123" s="113">
        <f>SUM(F115:F120)</f>
        <v>8.64</v>
      </c>
      <c r="G123" s="113">
        <f t="shared" ref="G123:H123" si="13">SUM(G115:G120)</f>
        <v>12.659999999999998</v>
      </c>
      <c r="H123" s="113">
        <f t="shared" si="13"/>
        <v>21.299999999999997</v>
      </c>
      <c r="I123" s="115"/>
      <c r="J123" s="115"/>
      <c r="K123" s="115"/>
      <c r="N123" s="113">
        <f>SUM(N115:N120)</f>
        <v>9.69</v>
      </c>
      <c r="O123" s="113">
        <f t="shared" ref="O123:P123" si="14">SUM(O115:O120)</f>
        <v>12.78</v>
      </c>
      <c r="P123" s="113">
        <f t="shared" si="14"/>
        <v>22.47</v>
      </c>
      <c r="Q123" s="115"/>
      <c r="R123" s="115"/>
      <c r="S123" s="115"/>
      <c r="V123" s="113">
        <f>SUM(V115:V120)</f>
        <v>9.69</v>
      </c>
      <c r="W123" s="113">
        <f t="shared" ref="W123:X123" si="15">SUM(W115:W120)</f>
        <v>12.78</v>
      </c>
      <c r="X123" s="113">
        <f t="shared" si="15"/>
        <v>22.47</v>
      </c>
      <c r="Y123" s="115"/>
      <c r="Z123" s="115"/>
      <c r="AA123" s="115"/>
      <c r="AD123" s="113">
        <f>SUM(AD115:AD120)</f>
        <v>9.69</v>
      </c>
      <c r="AE123" s="113">
        <f t="shared" ref="AE123:AF123" si="16">SUM(AE115:AE120)</f>
        <v>12.78</v>
      </c>
      <c r="AF123" s="113">
        <f t="shared" si="16"/>
        <v>22.47</v>
      </c>
      <c r="AG123" s="115"/>
      <c r="AH123" s="115"/>
      <c r="AI123" s="115"/>
      <c r="AL123" s="113">
        <f>SUM(AL115:AL120)</f>
        <v>9.69</v>
      </c>
      <c r="AM123" s="113">
        <f t="shared" ref="AM123:AN123" si="17">SUM(AM115:AM120)</f>
        <v>12.78</v>
      </c>
      <c r="AN123" s="113">
        <f t="shared" si="17"/>
        <v>22.47</v>
      </c>
      <c r="AO123" s="115"/>
      <c r="AP123" s="115"/>
      <c r="AQ123" s="115"/>
      <c r="AT123" s="113">
        <f>SUM(AT115:AT120)</f>
        <v>9.69</v>
      </c>
      <c r="AU123" s="113">
        <f t="shared" ref="AU123:AV123" si="18">SUM(AU115:AU120)</f>
        <v>12.78</v>
      </c>
      <c r="AV123" s="113">
        <f t="shared" si="18"/>
        <v>22.47</v>
      </c>
    </row>
    <row r="124" spans="1:48" x14ac:dyDescent="0.25">
      <c r="A124" s="53" t="s">
        <v>0</v>
      </c>
      <c r="B124" s="53" t="s">
        <v>572</v>
      </c>
      <c r="C124" s="53" t="s">
        <v>63</v>
      </c>
      <c r="D124" s="53" t="s">
        <v>1</v>
      </c>
      <c r="E124" s="53" t="s">
        <v>15</v>
      </c>
      <c r="F124" s="53" t="s">
        <v>2</v>
      </c>
      <c r="G124" s="53" t="s">
        <v>3</v>
      </c>
      <c r="H124" s="53" t="s">
        <v>4</v>
      </c>
      <c r="I124" s="53" t="s">
        <v>0</v>
      </c>
      <c r="J124" s="53" t="s">
        <v>572</v>
      </c>
      <c r="K124" s="53" t="s">
        <v>63</v>
      </c>
      <c r="L124" s="53" t="s">
        <v>1</v>
      </c>
      <c r="M124" s="53" t="s">
        <v>15</v>
      </c>
      <c r="N124" s="53" t="s">
        <v>2</v>
      </c>
      <c r="O124" s="53" t="s">
        <v>3</v>
      </c>
      <c r="P124" s="53" t="s">
        <v>4</v>
      </c>
      <c r="Q124" s="53" t="s">
        <v>0</v>
      </c>
      <c r="R124" s="53" t="s">
        <v>572</v>
      </c>
      <c r="S124" s="53" t="s">
        <v>63</v>
      </c>
      <c r="T124" s="53" t="s">
        <v>1</v>
      </c>
      <c r="U124" s="53" t="s">
        <v>15</v>
      </c>
      <c r="V124" s="53" t="s">
        <v>2</v>
      </c>
      <c r="W124" s="53" t="s">
        <v>3</v>
      </c>
      <c r="X124" s="53" t="s">
        <v>4</v>
      </c>
      <c r="Y124" s="53" t="s">
        <v>0</v>
      </c>
      <c r="Z124" s="53" t="s">
        <v>572</v>
      </c>
      <c r="AA124" s="53" t="s">
        <v>63</v>
      </c>
      <c r="AB124" s="53" t="s">
        <v>1</v>
      </c>
      <c r="AC124" s="53" t="s">
        <v>15</v>
      </c>
      <c r="AD124" s="53" t="s">
        <v>2</v>
      </c>
      <c r="AE124" s="53" t="s">
        <v>3</v>
      </c>
      <c r="AF124" s="53" t="s">
        <v>4</v>
      </c>
      <c r="AG124" s="53" t="s">
        <v>0</v>
      </c>
      <c r="AH124" s="53" t="s">
        <v>572</v>
      </c>
      <c r="AI124" s="53" t="s">
        <v>63</v>
      </c>
      <c r="AJ124" s="53" t="s">
        <v>1</v>
      </c>
      <c r="AK124" s="53" t="s">
        <v>15</v>
      </c>
      <c r="AL124" s="53" t="s">
        <v>2</v>
      </c>
      <c r="AM124" s="53" t="s">
        <v>3</v>
      </c>
      <c r="AN124" s="53" t="s">
        <v>4</v>
      </c>
      <c r="AO124" s="113" t="s">
        <v>0</v>
      </c>
      <c r="AP124" s="113" t="s">
        <v>572</v>
      </c>
      <c r="AQ124" s="113" t="s">
        <v>63</v>
      </c>
      <c r="AR124" s="113" t="s">
        <v>1</v>
      </c>
      <c r="AS124" s="113" t="s">
        <v>15</v>
      </c>
      <c r="AT124" s="113" t="s">
        <v>2</v>
      </c>
      <c r="AU124" s="113" t="s">
        <v>3</v>
      </c>
      <c r="AV124" s="113" t="s">
        <v>4</v>
      </c>
    </row>
    <row r="125" spans="1:48" ht="15" customHeight="1" x14ac:dyDescent="0.25">
      <c r="A125" s="120" t="s">
        <v>65</v>
      </c>
      <c r="B125" s="20"/>
      <c r="C125" s="2">
        <v>12</v>
      </c>
      <c r="D125" t="s">
        <v>40</v>
      </c>
      <c r="E125" t="s">
        <v>41</v>
      </c>
      <c r="F125">
        <v>0</v>
      </c>
      <c r="G125">
        <v>0</v>
      </c>
      <c r="H125">
        <v>0</v>
      </c>
      <c r="I125" s="120" t="s">
        <v>65</v>
      </c>
      <c r="J125" s="100"/>
      <c r="K125" s="100">
        <v>12</v>
      </c>
      <c r="L125" t="s">
        <v>40</v>
      </c>
      <c r="M125" t="s">
        <v>41</v>
      </c>
      <c r="N125">
        <v>0</v>
      </c>
      <c r="O125">
        <v>0</v>
      </c>
      <c r="P125">
        <v>0</v>
      </c>
      <c r="Q125" s="120" t="s">
        <v>65</v>
      </c>
      <c r="R125" s="100"/>
      <c r="S125" s="100">
        <v>12</v>
      </c>
      <c r="T125" t="s">
        <v>40</v>
      </c>
      <c r="U125" t="s">
        <v>41</v>
      </c>
      <c r="V125">
        <v>0</v>
      </c>
      <c r="W125">
        <v>0</v>
      </c>
      <c r="X125">
        <v>0</v>
      </c>
      <c r="Y125" s="120" t="s">
        <v>65</v>
      </c>
      <c r="Z125" s="100"/>
      <c r="AA125" s="100">
        <v>12</v>
      </c>
      <c r="AB125" t="s">
        <v>40</v>
      </c>
      <c r="AC125" t="s">
        <v>41</v>
      </c>
      <c r="AD125">
        <v>0</v>
      </c>
      <c r="AE125">
        <v>0</v>
      </c>
      <c r="AF125">
        <v>0</v>
      </c>
      <c r="AG125" s="120" t="s">
        <v>65</v>
      </c>
      <c r="AH125" s="100"/>
      <c r="AI125" s="100">
        <v>12</v>
      </c>
      <c r="AJ125" t="s">
        <v>40</v>
      </c>
      <c r="AK125" t="s">
        <v>41</v>
      </c>
      <c r="AL125">
        <v>0</v>
      </c>
      <c r="AM125">
        <v>0</v>
      </c>
      <c r="AN125">
        <v>0</v>
      </c>
      <c r="AO125" s="122" t="s">
        <v>65</v>
      </c>
      <c r="AP125" s="112"/>
      <c r="AQ125" s="112">
        <v>12</v>
      </c>
      <c r="AR125" s="113" t="s">
        <v>40</v>
      </c>
      <c r="AS125" s="113" t="s">
        <v>41</v>
      </c>
      <c r="AT125" s="113">
        <v>0</v>
      </c>
      <c r="AU125" s="113">
        <v>0</v>
      </c>
      <c r="AV125" s="113">
        <v>0</v>
      </c>
    </row>
    <row r="126" spans="1:48" ht="60" customHeight="1" x14ac:dyDescent="0.25">
      <c r="A126" s="121"/>
      <c r="B126" s="21" t="s">
        <v>274</v>
      </c>
      <c r="C126" s="3"/>
      <c r="D126" s="1" t="s">
        <v>66</v>
      </c>
      <c r="E126" t="s">
        <v>10</v>
      </c>
      <c r="F126">
        <v>24.62</v>
      </c>
      <c r="G126">
        <v>5.0999999999999996</v>
      </c>
      <c r="H126">
        <v>29.72</v>
      </c>
      <c r="I126" s="121"/>
      <c r="J126" s="101" t="s">
        <v>274</v>
      </c>
      <c r="K126" s="101"/>
      <c r="L126" s="102" t="s">
        <v>66</v>
      </c>
      <c r="M126" t="s">
        <v>10</v>
      </c>
      <c r="N126">
        <v>24.62</v>
      </c>
      <c r="O126">
        <v>5.0999999999999996</v>
      </c>
      <c r="P126">
        <v>29.72</v>
      </c>
      <c r="Q126" s="121"/>
      <c r="R126" s="101" t="s">
        <v>274</v>
      </c>
      <c r="S126" s="101"/>
      <c r="T126" s="102" t="s">
        <v>66</v>
      </c>
      <c r="U126" t="s">
        <v>10</v>
      </c>
      <c r="V126">
        <v>24.62</v>
      </c>
      <c r="W126">
        <v>5.0999999999999996</v>
      </c>
      <c r="X126">
        <v>29.72</v>
      </c>
      <c r="Y126" s="121"/>
      <c r="Z126" s="101" t="s">
        <v>274</v>
      </c>
      <c r="AA126" s="101"/>
      <c r="AB126" s="102" t="s">
        <v>66</v>
      </c>
      <c r="AC126" t="s">
        <v>10</v>
      </c>
      <c r="AD126">
        <v>24.62</v>
      </c>
      <c r="AE126">
        <v>5.0999999999999996</v>
      </c>
      <c r="AF126">
        <v>29.72</v>
      </c>
      <c r="AG126" s="121"/>
      <c r="AH126" s="101" t="s">
        <v>274</v>
      </c>
      <c r="AI126" s="101"/>
      <c r="AJ126" s="102" t="s">
        <v>66</v>
      </c>
      <c r="AK126" t="s">
        <v>10</v>
      </c>
      <c r="AL126">
        <v>24.62</v>
      </c>
      <c r="AM126">
        <v>5.0999999999999996</v>
      </c>
      <c r="AN126">
        <v>29.72</v>
      </c>
      <c r="AO126" s="123"/>
      <c r="AP126" s="114" t="s">
        <v>274</v>
      </c>
      <c r="AQ126" s="114"/>
      <c r="AR126" s="115" t="s">
        <v>66</v>
      </c>
      <c r="AS126" s="113" t="s">
        <v>10</v>
      </c>
      <c r="AT126" s="113">
        <v>24.62</v>
      </c>
      <c r="AU126" s="113">
        <v>5.0999999999999996</v>
      </c>
      <c r="AV126" s="113">
        <v>29.72</v>
      </c>
    </row>
    <row r="127" spans="1:48" x14ac:dyDescent="0.25">
      <c r="A127" s="3"/>
      <c r="B127" s="21">
        <v>72113101960</v>
      </c>
      <c r="C127" s="3"/>
      <c r="D127" s="1" t="s">
        <v>1165</v>
      </c>
      <c r="E127" t="s">
        <v>10</v>
      </c>
      <c r="F127">
        <v>1.27</v>
      </c>
      <c r="G127">
        <v>0</v>
      </c>
      <c r="H127">
        <f>SUM(F127:G127)</f>
        <v>1.27</v>
      </c>
      <c r="I127" s="101"/>
      <c r="J127" s="101">
        <v>72113101940</v>
      </c>
      <c r="K127" s="101"/>
      <c r="L127" s="102" t="s">
        <v>64</v>
      </c>
      <c r="M127" t="s">
        <v>10</v>
      </c>
      <c r="N127">
        <v>1.52</v>
      </c>
      <c r="O127">
        <v>0</v>
      </c>
      <c r="P127">
        <v>1.52</v>
      </c>
      <c r="Q127" s="101"/>
      <c r="R127" s="101">
        <v>72113101940</v>
      </c>
      <c r="S127" s="101"/>
      <c r="T127" s="102" t="s">
        <v>64</v>
      </c>
      <c r="U127" t="s">
        <v>10</v>
      </c>
      <c r="V127">
        <v>1.52</v>
      </c>
      <c r="W127">
        <v>0</v>
      </c>
      <c r="X127">
        <v>1.52</v>
      </c>
      <c r="Y127" s="101"/>
      <c r="Z127" s="101">
        <v>72113101940</v>
      </c>
      <c r="AA127" s="101"/>
      <c r="AB127" s="102" t="s">
        <v>64</v>
      </c>
      <c r="AC127" t="s">
        <v>10</v>
      </c>
      <c r="AD127">
        <v>1.52</v>
      </c>
      <c r="AE127">
        <v>0</v>
      </c>
      <c r="AF127">
        <v>1.52</v>
      </c>
      <c r="AG127" s="101"/>
      <c r="AH127" s="101">
        <v>72113101940</v>
      </c>
      <c r="AI127" s="101"/>
      <c r="AJ127" s="102" t="s">
        <v>64</v>
      </c>
      <c r="AK127" t="s">
        <v>10</v>
      </c>
      <c r="AL127">
        <v>1.52</v>
      </c>
      <c r="AM127">
        <v>0</v>
      </c>
      <c r="AN127">
        <v>1.52</v>
      </c>
      <c r="AO127" s="114"/>
      <c r="AP127" s="114">
        <v>72113101940</v>
      </c>
      <c r="AQ127" s="114"/>
      <c r="AR127" s="115" t="s">
        <v>64</v>
      </c>
      <c r="AS127" s="113" t="s">
        <v>10</v>
      </c>
      <c r="AT127" s="113">
        <v>1.52</v>
      </c>
      <c r="AU127" s="113">
        <v>0</v>
      </c>
      <c r="AV127" s="113">
        <v>1.52</v>
      </c>
    </row>
    <row r="128" spans="1:48" x14ac:dyDescent="0.25">
      <c r="A128" s="1"/>
      <c r="B128" s="1"/>
      <c r="C128" s="1"/>
      <c r="F128">
        <f>SUM(F125:F127)</f>
        <v>25.89</v>
      </c>
      <c r="G128">
        <f>SUM(G125:G127)</f>
        <v>5.0999999999999996</v>
      </c>
      <c r="H128">
        <f>SUM(H125:H127)</f>
        <v>30.99</v>
      </c>
      <c r="I128" s="102"/>
      <c r="J128" s="102"/>
      <c r="K128" s="102"/>
      <c r="N128">
        <f>SUM(N125:N127)</f>
        <v>26.14</v>
      </c>
      <c r="O128">
        <f>SUM(O125:O127)</f>
        <v>5.0999999999999996</v>
      </c>
      <c r="P128">
        <f>SUM(P125:P127)</f>
        <v>31.24</v>
      </c>
      <c r="Q128" s="102"/>
      <c r="R128" s="102"/>
      <c r="S128" s="102"/>
      <c r="V128">
        <f>SUM(V125:V127)</f>
        <v>26.14</v>
      </c>
      <c r="W128">
        <f>SUM(W125:W127)</f>
        <v>5.0999999999999996</v>
      </c>
      <c r="X128">
        <f>SUM(X125:X127)</f>
        <v>31.24</v>
      </c>
      <c r="Y128" s="102"/>
      <c r="Z128" s="102"/>
      <c r="AA128" s="102"/>
      <c r="AD128">
        <f>SUM(AD125:AD127)</f>
        <v>26.14</v>
      </c>
      <c r="AE128">
        <f>SUM(AE125:AE127)</f>
        <v>5.0999999999999996</v>
      </c>
      <c r="AF128">
        <f>SUM(AF125:AF127)</f>
        <v>31.24</v>
      </c>
      <c r="AG128" s="102"/>
      <c r="AH128" s="102"/>
      <c r="AI128" s="102"/>
      <c r="AL128">
        <f>SUM(AL125:AL127)</f>
        <v>26.14</v>
      </c>
      <c r="AM128">
        <f>SUM(AM125:AM127)</f>
        <v>5.0999999999999996</v>
      </c>
      <c r="AN128">
        <f>SUM(AN125:AN127)</f>
        <v>31.24</v>
      </c>
      <c r="AO128" s="115"/>
      <c r="AP128" s="115"/>
      <c r="AQ128" s="115"/>
      <c r="AT128" s="113">
        <f>SUM(AT125:AT127)</f>
        <v>26.14</v>
      </c>
      <c r="AU128" s="113">
        <f>SUM(AU125:AU127)</f>
        <v>5.0999999999999996</v>
      </c>
      <c r="AV128" s="113">
        <f>SUM(AV125:AV127)</f>
        <v>31.24</v>
      </c>
    </row>
    <row r="129" spans="1:48" x14ac:dyDescent="0.25">
      <c r="A129" s="53" t="s">
        <v>0</v>
      </c>
      <c r="B129" s="53" t="s">
        <v>572</v>
      </c>
      <c r="C129" s="53" t="s">
        <v>63</v>
      </c>
      <c r="D129" s="53" t="s">
        <v>1</v>
      </c>
      <c r="E129" s="53" t="s">
        <v>15</v>
      </c>
      <c r="F129" s="53" t="s">
        <v>2</v>
      </c>
      <c r="G129" s="53" t="s">
        <v>3</v>
      </c>
      <c r="H129" s="53" t="s">
        <v>4</v>
      </c>
      <c r="I129" s="53" t="s">
        <v>0</v>
      </c>
      <c r="J129" s="53" t="s">
        <v>572</v>
      </c>
      <c r="K129" s="53" t="s">
        <v>63</v>
      </c>
      <c r="L129" s="53" t="s">
        <v>1</v>
      </c>
      <c r="M129" s="53" t="s">
        <v>15</v>
      </c>
      <c r="N129" s="53" t="s">
        <v>2</v>
      </c>
      <c r="O129" s="53" t="s">
        <v>3</v>
      </c>
      <c r="P129" s="53" t="s">
        <v>4</v>
      </c>
      <c r="Q129" s="53" t="s">
        <v>0</v>
      </c>
      <c r="R129" s="53" t="s">
        <v>572</v>
      </c>
      <c r="S129" s="53" t="s">
        <v>63</v>
      </c>
      <c r="T129" s="53" t="s">
        <v>1</v>
      </c>
      <c r="U129" s="53" t="s">
        <v>15</v>
      </c>
      <c r="V129" s="53" t="s">
        <v>2</v>
      </c>
      <c r="W129" s="53" t="s">
        <v>3</v>
      </c>
      <c r="X129" s="53" t="s">
        <v>4</v>
      </c>
      <c r="Y129" s="53" t="s">
        <v>0</v>
      </c>
      <c r="Z129" s="53" t="s">
        <v>572</v>
      </c>
      <c r="AA129" s="53" t="s">
        <v>63</v>
      </c>
      <c r="AB129" s="53" t="s">
        <v>1</v>
      </c>
      <c r="AC129" s="53" t="s">
        <v>15</v>
      </c>
      <c r="AD129" s="53" t="s">
        <v>2</v>
      </c>
      <c r="AE129" s="53" t="s">
        <v>3</v>
      </c>
      <c r="AF129" s="53" t="s">
        <v>4</v>
      </c>
      <c r="AG129" s="53" t="s">
        <v>0</v>
      </c>
      <c r="AH129" s="53" t="s">
        <v>572</v>
      </c>
      <c r="AI129" s="53" t="s">
        <v>63</v>
      </c>
      <c r="AJ129" s="53" t="s">
        <v>1</v>
      </c>
      <c r="AK129" s="53" t="s">
        <v>15</v>
      </c>
      <c r="AL129" s="53" t="s">
        <v>2</v>
      </c>
      <c r="AM129" s="53" t="s">
        <v>3</v>
      </c>
      <c r="AN129" s="53" t="s">
        <v>4</v>
      </c>
      <c r="AO129" s="113" t="s">
        <v>0</v>
      </c>
      <c r="AP129" s="113" t="s">
        <v>572</v>
      </c>
      <c r="AQ129" s="113" t="s">
        <v>63</v>
      </c>
      <c r="AR129" s="113" t="s">
        <v>1</v>
      </c>
      <c r="AS129" s="113" t="s">
        <v>15</v>
      </c>
      <c r="AT129" s="113" t="s">
        <v>2</v>
      </c>
      <c r="AU129" s="113" t="s">
        <v>3</v>
      </c>
      <c r="AV129" s="113" t="s">
        <v>4</v>
      </c>
    </row>
    <row r="130" spans="1:48" ht="15" customHeight="1" x14ac:dyDescent="0.25">
      <c r="A130" s="120" t="s">
        <v>70</v>
      </c>
      <c r="B130" s="20" t="s">
        <v>273</v>
      </c>
      <c r="C130" s="3">
        <v>13</v>
      </c>
      <c r="D130" s="1" t="s">
        <v>68</v>
      </c>
      <c r="E130" t="s">
        <v>10</v>
      </c>
      <c r="F130">
        <v>14.08</v>
      </c>
      <c r="G130">
        <v>0</v>
      </c>
      <c r="H130">
        <v>14.08</v>
      </c>
      <c r="I130" s="120" t="s">
        <v>70</v>
      </c>
      <c r="J130" s="100" t="s">
        <v>273</v>
      </c>
      <c r="K130" s="101">
        <v>13</v>
      </c>
      <c r="L130" s="102" t="s">
        <v>68</v>
      </c>
      <c r="M130" t="s">
        <v>10</v>
      </c>
      <c r="N130">
        <v>14.08</v>
      </c>
      <c r="O130">
        <v>0</v>
      </c>
      <c r="P130">
        <v>14.08</v>
      </c>
      <c r="Q130" s="120" t="s">
        <v>70</v>
      </c>
      <c r="R130" s="100" t="s">
        <v>273</v>
      </c>
      <c r="S130" s="101">
        <v>13</v>
      </c>
      <c r="T130" s="102" t="s">
        <v>68</v>
      </c>
      <c r="U130" t="s">
        <v>10</v>
      </c>
      <c r="V130">
        <v>14.08</v>
      </c>
      <c r="W130">
        <v>0</v>
      </c>
      <c r="X130">
        <v>14.08</v>
      </c>
      <c r="Y130" s="120" t="s">
        <v>70</v>
      </c>
      <c r="Z130" s="100" t="s">
        <v>273</v>
      </c>
      <c r="AA130" s="101">
        <v>13</v>
      </c>
      <c r="AB130" s="102" t="s">
        <v>68</v>
      </c>
      <c r="AC130" t="s">
        <v>10</v>
      </c>
      <c r="AD130">
        <v>14.08</v>
      </c>
      <c r="AE130">
        <v>0</v>
      </c>
      <c r="AF130">
        <v>14.08</v>
      </c>
      <c r="AG130" s="120" t="s">
        <v>70</v>
      </c>
      <c r="AH130" s="100" t="s">
        <v>273</v>
      </c>
      <c r="AI130" s="101">
        <v>13</v>
      </c>
      <c r="AJ130" s="102" t="s">
        <v>68</v>
      </c>
      <c r="AK130" t="s">
        <v>10</v>
      </c>
      <c r="AL130">
        <v>14.08</v>
      </c>
      <c r="AM130">
        <v>0</v>
      </c>
      <c r="AN130">
        <v>14.08</v>
      </c>
      <c r="AO130" s="122" t="s">
        <v>70</v>
      </c>
      <c r="AP130" s="112" t="s">
        <v>273</v>
      </c>
      <c r="AQ130" s="114">
        <v>13</v>
      </c>
      <c r="AR130" s="115" t="s">
        <v>68</v>
      </c>
      <c r="AS130" s="113" t="s">
        <v>10</v>
      </c>
      <c r="AT130" s="113">
        <v>14.08</v>
      </c>
      <c r="AU130" s="113">
        <v>0</v>
      </c>
      <c r="AV130" s="113">
        <v>14.08</v>
      </c>
    </row>
    <row r="131" spans="1:48" ht="30" customHeight="1" x14ac:dyDescent="0.25">
      <c r="A131" s="120"/>
      <c r="B131" s="20" t="s">
        <v>273</v>
      </c>
      <c r="C131" s="3"/>
      <c r="D131" s="1" t="s">
        <v>69</v>
      </c>
      <c r="E131" t="s">
        <v>10</v>
      </c>
      <c r="F131">
        <v>24.19</v>
      </c>
      <c r="G131">
        <v>7.41</v>
      </c>
      <c r="H131">
        <v>31.6</v>
      </c>
      <c r="I131" s="120"/>
      <c r="J131" s="100" t="s">
        <v>273</v>
      </c>
      <c r="K131" s="101"/>
      <c r="L131" s="102" t="s">
        <v>69</v>
      </c>
      <c r="M131" t="s">
        <v>10</v>
      </c>
      <c r="N131">
        <v>24.19</v>
      </c>
      <c r="O131">
        <v>7.41</v>
      </c>
      <c r="P131">
        <v>31.6</v>
      </c>
      <c r="Q131" s="120"/>
      <c r="R131" s="100" t="s">
        <v>273</v>
      </c>
      <c r="S131" s="101"/>
      <c r="T131" s="102" t="s">
        <v>69</v>
      </c>
      <c r="U131" t="s">
        <v>10</v>
      </c>
      <c r="V131">
        <v>24.19</v>
      </c>
      <c r="W131">
        <v>7.41</v>
      </c>
      <c r="X131">
        <v>31.6</v>
      </c>
      <c r="Y131" s="120"/>
      <c r="Z131" s="100" t="s">
        <v>273</v>
      </c>
      <c r="AA131" s="101"/>
      <c r="AB131" s="102" t="s">
        <v>69</v>
      </c>
      <c r="AC131" t="s">
        <v>10</v>
      </c>
      <c r="AD131">
        <v>24.19</v>
      </c>
      <c r="AE131">
        <v>7.41</v>
      </c>
      <c r="AF131">
        <v>31.6</v>
      </c>
      <c r="AG131" s="120"/>
      <c r="AH131" s="100" t="s">
        <v>273</v>
      </c>
      <c r="AI131" s="101"/>
      <c r="AJ131" s="102" t="s">
        <v>69</v>
      </c>
      <c r="AK131" t="s">
        <v>10</v>
      </c>
      <c r="AL131">
        <v>24.19</v>
      </c>
      <c r="AM131">
        <v>7.41</v>
      </c>
      <c r="AN131">
        <v>31.6</v>
      </c>
      <c r="AO131" s="122"/>
      <c r="AP131" s="112" t="s">
        <v>273</v>
      </c>
      <c r="AQ131" s="114"/>
      <c r="AR131" s="115" t="s">
        <v>69</v>
      </c>
      <c r="AS131" s="113" t="s">
        <v>10</v>
      </c>
      <c r="AT131" s="113">
        <v>24.19</v>
      </c>
      <c r="AU131" s="113">
        <v>7.41</v>
      </c>
      <c r="AV131" s="113">
        <v>31.6</v>
      </c>
    </row>
    <row r="132" spans="1:48" x14ac:dyDescent="0.25">
      <c r="A132" s="1"/>
      <c r="B132" s="1"/>
      <c r="C132" s="1"/>
      <c r="F132">
        <f>SUM(F130:F131)</f>
        <v>38.270000000000003</v>
      </c>
      <c r="G132">
        <f t="shared" ref="G132:H132" si="19">SUM(G130:G131)</f>
        <v>7.41</v>
      </c>
      <c r="H132">
        <f t="shared" si="19"/>
        <v>45.68</v>
      </c>
      <c r="I132" s="102"/>
      <c r="J132" s="102"/>
      <c r="K132" s="102"/>
      <c r="N132">
        <f>SUM(N130:N131)</f>
        <v>38.270000000000003</v>
      </c>
      <c r="O132">
        <f t="shared" ref="O132:P132" si="20">SUM(O130:O131)</f>
        <v>7.41</v>
      </c>
      <c r="P132">
        <f t="shared" si="20"/>
        <v>45.68</v>
      </c>
      <c r="Q132" s="102"/>
      <c r="R132" s="102"/>
      <c r="S132" s="102"/>
      <c r="V132">
        <f>SUM(V130:V131)</f>
        <v>38.270000000000003</v>
      </c>
      <c r="W132">
        <f t="shared" ref="W132:X132" si="21">SUM(W130:W131)</f>
        <v>7.41</v>
      </c>
      <c r="X132">
        <f t="shared" si="21"/>
        <v>45.68</v>
      </c>
      <c r="Y132" s="102"/>
      <c r="Z132" s="102"/>
      <c r="AA132" s="102"/>
      <c r="AD132">
        <f>SUM(AD130:AD131)</f>
        <v>38.270000000000003</v>
      </c>
      <c r="AE132">
        <f t="shared" ref="AE132:AF132" si="22">SUM(AE130:AE131)</f>
        <v>7.41</v>
      </c>
      <c r="AF132">
        <f t="shared" si="22"/>
        <v>45.68</v>
      </c>
      <c r="AG132" s="102"/>
      <c r="AH132" s="102"/>
      <c r="AI132" s="102"/>
      <c r="AL132">
        <f>SUM(AL130:AL131)</f>
        <v>38.270000000000003</v>
      </c>
      <c r="AM132">
        <f t="shared" ref="AM132:AN132" si="23">SUM(AM130:AM131)</f>
        <v>7.41</v>
      </c>
      <c r="AN132">
        <f t="shared" si="23"/>
        <v>45.68</v>
      </c>
      <c r="AO132" s="115"/>
      <c r="AP132" s="115"/>
      <c r="AQ132" s="115"/>
      <c r="AT132" s="113">
        <f>SUM(AT130:AT131)</f>
        <v>38.270000000000003</v>
      </c>
      <c r="AU132" s="113">
        <f t="shared" ref="AU132:AV132" si="24">SUM(AU130:AU131)</f>
        <v>7.41</v>
      </c>
      <c r="AV132" s="113">
        <f t="shared" si="24"/>
        <v>45.68</v>
      </c>
    </row>
    <row r="133" spans="1:48" x14ac:dyDescent="0.25">
      <c r="A133" s="53" t="s">
        <v>0</v>
      </c>
      <c r="B133" s="53" t="s">
        <v>572</v>
      </c>
      <c r="C133" s="53" t="s">
        <v>63</v>
      </c>
      <c r="D133" s="53" t="s">
        <v>1</v>
      </c>
      <c r="E133" s="53" t="s">
        <v>15</v>
      </c>
      <c r="F133" s="53" t="s">
        <v>2</v>
      </c>
      <c r="G133" s="53" t="s">
        <v>3</v>
      </c>
      <c r="H133" s="53" t="s">
        <v>4</v>
      </c>
      <c r="I133" s="53" t="s">
        <v>0</v>
      </c>
      <c r="J133" s="53" t="s">
        <v>572</v>
      </c>
      <c r="K133" s="53" t="s">
        <v>63</v>
      </c>
      <c r="L133" s="53" t="s">
        <v>1</v>
      </c>
      <c r="M133" s="53" t="s">
        <v>15</v>
      </c>
      <c r="N133" s="53" t="s">
        <v>2</v>
      </c>
      <c r="O133" s="53" t="s">
        <v>3</v>
      </c>
      <c r="P133" s="53" t="s">
        <v>4</v>
      </c>
      <c r="Q133" s="53" t="s">
        <v>0</v>
      </c>
      <c r="R133" s="53" t="s">
        <v>572</v>
      </c>
      <c r="S133" s="53" t="s">
        <v>63</v>
      </c>
      <c r="T133" s="53" t="s">
        <v>1</v>
      </c>
      <c r="U133" s="53" t="s">
        <v>15</v>
      </c>
      <c r="V133" s="53" t="s">
        <v>2</v>
      </c>
      <c r="W133" s="53" t="s">
        <v>3</v>
      </c>
      <c r="X133" s="53" t="s">
        <v>4</v>
      </c>
      <c r="Y133" s="53" t="s">
        <v>0</v>
      </c>
      <c r="Z133" s="53" t="s">
        <v>572</v>
      </c>
      <c r="AA133" s="53" t="s">
        <v>63</v>
      </c>
      <c r="AB133" s="53" t="s">
        <v>1</v>
      </c>
      <c r="AC133" s="53" t="s">
        <v>15</v>
      </c>
      <c r="AD133" s="53" t="s">
        <v>2</v>
      </c>
      <c r="AE133" s="53" t="s">
        <v>3</v>
      </c>
      <c r="AF133" s="53" t="s">
        <v>4</v>
      </c>
      <c r="AG133" s="53" t="s">
        <v>0</v>
      </c>
      <c r="AH133" s="53" t="s">
        <v>572</v>
      </c>
      <c r="AI133" s="53" t="s">
        <v>63</v>
      </c>
      <c r="AJ133" s="53" t="s">
        <v>1</v>
      </c>
      <c r="AK133" s="53" t="s">
        <v>15</v>
      </c>
      <c r="AL133" s="53" t="s">
        <v>2</v>
      </c>
      <c r="AM133" s="53" t="s">
        <v>3</v>
      </c>
      <c r="AN133" s="53" t="s">
        <v>4</v>
      </c>
      <c r="AO133" s="113" t="s">
        <v>0</v>
      </c>
      <c r="AP133" s="113" t="s">
        <v>572</v>
      </c>
      <c r="AQ133" s="113" t="s">
        <v>63</v>
      </c>
      <c r="AR133" s="113" t="s">
        <v>1</v>
      </c>
      <c r="AS133" s="113" t="s">
        <v>15</v>
      </c>
      <c r="AT133" s="113" t="s">
        <v>2</v>
      </c>
      <c r="AU133" s="113" t="s">
        <v>3</v>
      </c>
      <c r="AV133" s="113" t="s">
        <v>4</v>
      </c>
    </row>
    <row r="134" spans="1:48" ht="30" customHeight="1" x14ac:dyDescent="0.25">
      <c r="A134" s="2" t="s">
        <v>72</v>
      </c>
      <c r="B134" s="20"/>
      <c r="C134" s="3">
        <v>14</v>
      </c>
      <c r="D134" s="1" t="s">
        <v>73</v>
      </c>
      <c r="E134" t="s">
        <v>10</v>
      </c>
      <c r="F134">
        <v>17.329999999999998</v>
      </c>
      <c r="G134">
        <v>5.0999999999999996</v>
      </c>
      <c r="H134">
        <v>22.43</v>
      </c>
      <c r="I134" s="100" t="s">
        <v>72</v>
      </c>
      <c r="J134" s="100"/>
      <c r="K134" s="101">
        <v>14</v>
      </c>
      <c r="L134" s="102" t="s">
        <v>73</v>
      </c>
      <c r="M134" t="s">
        <v>10</v>
      </c>
      <c r="N134">
        <v>17.329999999999998</v>
      </c>
      <c r="O134">
        <v>5.0999999999999996</v>
      </c>
      <c r="P134">
        <v>22.43</v>
      </c>
      <c r="Q134" s="100" t="s">
        <v>72</v>
      </c>
      <c r="R134" s="100"/>
      <c r="S134" s="101">
        <v>14</v>
      </c>
      <c r="T134" s="102" t="s">
        <v>73</v>
      </c>
      <c r="U134" t="s">
        <v>10</v>
      </c>
      <c r="V134">
        <v>17.329999999999998</v>
      </c>
      <c r="W134">
        <v>5.0999999999999996</v>
      </c>
      <c r="X134">
        <v>22.43</v>
      </c>
      <c r="Y134" s="100" t="s">
        <v>72</v>
      </c>
      <c r="Z134" s="100"/>
      <c r="AA134" s="101">
        <v>14</v>
      </c>
      <c r="AB134" s="102" t="s">
        <v>73</v>
      </c>
      <c r="AC134" t="s">
        <v>10</v>
      </c>
      <c r="AD134">
        <v>17.329999999999998</v>
      </c>
      <c r="AE134">
        <v>5.0999999999999996</v>
      </c>
      <c r="AF134">
        <v>22.43</v>
      </c>
      <c r="AG134" s="100" t="s">
        <v>72</v>
      </c>
      <c r="AH134" s="100"/>
      <c r="AI134" s="101">
        <v>14</v>
      </c>
      <c r="AJ134" s="102" t="s">
        <v>73</v>
      </c>
      <c r="AK134" t="s">
        <v>10</v>
      </c>
      <c r="AL134">
        <v>17.329999999999998</v>
      </c>
      <c r="AM134">
        <v>5.0999999999999996</v>
      </c>
      <c r="AN134">
        <v>22.43</v>
      </c>
      <c r="AO134" s="112" t="s">
        <v>72</v>
      </c>
      <c r="AP134" s="112"/>
      <c r="AQ134" s="114">
        <v>14</v>
      </c>
      <c r="AR134" s="115" t="s">
        <v>73</v>
      </c>
      <c r="AS134" s="113" t="s">
        <v>10</v>
      </c>
      <c r="AT134" s="113">
        <v>17.329999999999998</v>
      </c>
      <c r="AU134" s="113">
        <v>5.0999999999999996</v>
      </c>
      <c r="AV134" s="113">
        <v>22.43</v>
      </c>
    </row>
    <row r="135" spans="1:48" x14ac:dyDescent="0.25">
      <c r="A135" s="1"/>
      <c r="B135" s="1"/>
      <c r="C135" s="1"/>
      <c r="F135">
        <f>SUM(F134:F134)</f>
        <v>17.329999999999998</v>
      </c>
      <c r="G135">
        <f>SUM(G134:G134)</f>
        <v>5.0999999999999996</v>
      </c>
      <c r="H135">
        <f>SUM(H134:H134)</f>
        <v>22.43</v>
      </c>
      <c r="I135" s="102"/>
      <c r="J135" s="102"/>
      <c r="K135" s="102"/>
      <c r="N135">
        <f>SUM(N134:N134)</f>
        <v>17.329999999999998</v>
      </c>
      <c r="O135">
        <f>SUM(O134:O134)</f>
        <v>5.0999999999999996</v>
      </c>
      <c r="P135">
        <f>SUM(P134:P134)</f>
        <v>22.43</v>
      </c>
      <c r="Q135" s="102"/>
      <c r="R135" s="102"/>
      <c r="S135" s="102"/>
      <c r="V135">
        <f>SUM(V134:V134)</f>
        <v>17.329999999999998</v>
      </c>
      <c r="W135">
        <f>SUM(W134:W134)</f>
        <v>5.0999999999999996</v>
      </c>
      <c r="X135">
        <f>SUM(X134:X134)</f>
        <v>22.43</v>
      </c>
      <c r="Y135" s="102"/>
      <c r="Z135" s="102"/>
      <c r="AA135" s="102"/>
      <c r="AD135">
        <f>SUM(AD134:AD134)</f>
        <v>17.329999999999998</v>
      </c>
      <c r="AE135">
        <f>SUM(AE134:AE134)</f>
        <v>5.0999999999999996</v>
      </c>
      <c r="AF135">
        <f>SUM(AF134:AF134)</f>
        <v>22.43</v>
      </c>
      <c r="AG135" s="102"/>
      <c r="AH135" s="102"/>
      <c r="AI135" s="102"/>
      <c r="AL135">
        <f>SUM(AL134:AL134)</f>
        <v>17.329999999999998</v>
      </c>
      <c r="AM135">
        <f>SUM(AM134:AM134)</f>
        <v>5.0999999999999996</v>
      </c>
      <c r="AN135">
        <f>SUM(AN134:AN134)</f>
        <v>22.43</v>
      </c>
      <c r="AO135" s="115"/>
      <c r="AP135" s="115"/>
      <c r="AQ135" s="115"/>
      <c r="AT135" s="113">
        <f>SUM(AT134:AT134)</f>
        <v>17.329999999999998</v>
      </c>
      <c r="AU135" s="113">
        <f>SUM(AU134:AU134)</f>
        <v>5.0999999999999996</v>
      </c>
      <c r="AV135" s="113">
        <f>SUM(AV134:AV134)</f>
        <v>22.43</v>
      </c>
    </row>
  </sheetData>
  <mergeCells count="78">
    <mergeCell ref="AO115:AO119"/>
    <mergeCell ref="AO125:AO126"/>
    <mergeCell ref="AO130:AO131"/>
    <mergeCell ref="AO58:AO66"/>
    <mergeCell ref="AO70:AO78"/>
    <mergeCell ref="AO83:AO90"/>
    <mergeCell ref="AO94:AO101"/>
    <mergeCell ref="AO108:AO109"/>
    <mergeCell ref="AO4:AO12"/>
    <mergeCell ref="AO15:AO23"/>
    <mergeCell ref="AO26:AO32"/>
    <mergeCell ref="AO35:AO43"/>
    <mergeCell ref="AO46:AO54"/>
    <mergeCell ref="Y115:Y119"/>
    <mergeCell ref="Y125:Y126"/>
    <mergeCell ref="Y130:Y131"/>
    <mergeCell ref="AG4:AG12"/>
    <mergeCell ref="AG15:AG23"/>
    <mergeCell ref="AG26:AG32"/>
    <mergeCell ref="AG35:AG43"/>
    <mergeCell ref="AG46:AG54"/>
    <mergeCell ref="AG58:AG66"/>
    <mergeCell ref="AG70:AG78"/>
    <mergeCell ref="AG83:AG90"/>
    <mergeCell ref="AG94:AG101"/>
    <mergeCell ref="AG108:AG109"/>
    <mergeCell ref="AG115:AG119"/>
    <mergeCell ref="AG125:AG126"/>
    <mergeCell ref="AG130:AG131"/>
    <mergeCell ref="Y58:Y66"/>
    <mergeCell ref="Y70:Y78"/>
    <mergeCell ref="Y83:Y90"/>
    <mergeCell ref="Y94:Y101"/>
    <mergeCell ref="Y108:Y109"/>
    <mergeCell ref="Y4:Y12"/>
    <mergeCell ref="Y15:Y23"/>
    <mergeCell ref="Y26:Y32"/>
    <mergeCell ref="Y35:Y43"/>
    <mergeCell ref="Y46:Y54"/>
    <mergeCell ref="I115:I119"/>
    <mergeCell ref="I125:I126"/>
    <mergeCell ref="I130:I131"/>
    <mergeCell ref="Q4:Q12"/>
    <mergeCell ref="Q15:Q23"/>
    <mergeCell ref="Q26:Q32"/>
    <mergeCell ref="Q35:Q43"/>
    <mergeCell ref="Q46:Q54"/>
    <mergeCell ref="Q58:Q66"/>
    <mergeCell ref="Q70:Q78"/>
    <mergeCell ref="Q83:Q90"/>
    <mergeCell ref="Q94:Q101"/>
    <mergeCell ref="Q108:Q109"/>
    <mergeCell ref="Q115:Q119"/>
    <mergeCell ref="Q125:Q126"/>
    <mergeCell ref="Q130:Q131"/>
    <mergeCell ref="I58:I66"/>
    <mergeCell ref="I70:I78"/>
    <mergeCell ref="I83:I90"/>
    <mergeCell ref="I94:I101"/>
    <mergeCell ref="I108:I109"/>
    <mergeCell ref="I4:I12"/>
    <mergeCell ref="I15:I23"/>
    <mergeCell ref="I26:I32"/>
    <mergeCell ref="I35:I43"/>
    <mergeCell ref="I46:I54"/>
    <mergeCell ref="A130:A131"/>
    <mergeCell ref="A125:A126"/>
    <mergeCell ref="A4:A12"/>
    <mergeCell ref="A26:A32"/>
    <mergeCell ref="A35:A43"/>
    <mergeCell ref="A46:A54"/>
    <mergeCell ref="A58:A66"/>
    <mergeCell ref="A70:A78"/>
    <mergeCell ref="A94:A101"/>
    <mergeCell ref="A108:A109"/>
    <mergeCell ref="A115:A119"/>
    <mergeCell ref="A15:A23"/>
    <mergeCell ref="A83:A90"/>
  </mergeCell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XFD2"/>
    </sheetView>
  </sheetViews>
  <sheetFormatPr defaultRowHeight="15" x14ac:dyDescent="0.25"/>
  <cols>
    <col min="1" max="1" width="15.7109375" customWidth="1"/>
    <col min="2" max="2" width="19.140625" style="91" customWidth="1"/>
  </cols>
  <sheetData>
    <row r="1" spans="1:10" ht="21" x14ac:dyDescent="0.35">
      <c r="A1" s="49" t="s">
        <v>932</v>
      </c>
      <c r="C1" s="93" t="s">
        <v>949</v>
      </c>
      <c r="H1" s="35"/>
      <c r="J1" s="91"/>
    </row>
    <row r="2" spans="1:10" x14ac:dyDescent="0.25">
      <c r="A2" s="53" t="s">
        <v>933</v>
      </c>
      <c r="B2" s="92" t="s">
        <v>572</v>
      </c>
      <c r="C2" s="53" t="s">
        <v>63</v>
      </c>
      <c r="D2" s="53" t="s">
        <v>0</v>
      </c>
      <c r="E2" s="53" t="s">
        <v>821</v>
      </c>
      <c r="F2" s="53" t="s">
        <v>2</v>
      </c>
      <c r="G2" s="53" t="s">
        <v>3</v>
      </c>
      <c r="H2" s="53" t="s">
        <v>739</v>
      </c>
      <c r="I2" s="53" t="s">
        <v>740</v>
      </c>
      <c r="J2" s="54" t="s">
        <v>741</v>
      </c>
    </row>
    <row r="3" spans="1:10" x14ac:dyDescent="0.25">
      <c r="A3">
        <v>34.1</v>
      </c>
      <c r="B3" s="91" t="s">
        <v>937</v>
      </c>
      <c r="C3" t="s">
        <v>503</v>
      </c>
      <c r="F3">
        <v>498.68</v>
      </c>
      <c r="G3">
        <v>153.76</v>
      </c>
    </row>
    <row r="4" spans="1:10" x14ac:dyDescent="0.25">
      <c r="A4">
        <v>51.6</v>
      </c>
      <c r="B4" s="91" t="s">
        <v>936</v>
      </c>
      <c r="C4" t="s">
        <v>503</v>
      </c>
      <c r="F4">
        <v>542.52</v>
      </c>
      <c r="G4">
        <v>160.63</v>
      </c>
    </row>
    <row r="5" spans="1:10" x14ac:dyDescent="0.25">
      <c r="A5">
        <v>68.3</v>
      </c>
      <c r="B5" s="91" t="s">
        <v>934</v>
      </c>
      <c r="C5" t="s">
        <v>503</v>
      </c>
      <c r="F5">
        <v>564.44000000000005</v>
      </c>
      <c r="G5">
        <v>169.22</v>
      </c>
    </row>
    <row r="6" spans="1:10" x14ac:dyDescent="0.25">
      <c r="A6">
        <v>85.3</v>
      </c>
      <c r="B6" s="91" t="s">
        <v>935</v>
      </c>
      <c r="C6" t="s">
        <v>503</v>
      </c>
      <c r="F6">
        <v>569.91999999999996</v>
      </c>
      <c r="G6">
        <v>177.81</v>
      </c>
    </row>
    <row r="7" spans="1:10" x14ac:dyDescent="0.25">
      <c r="A7">
        <v>45</v>
      </c>
      <c r="B7" s="91" t="s">
        <v>938</v>
      </c>
      <c r="C7" t="s">
        <v>947</v>
      </c>
      <c r="D7" t="s">
        <v>948</v>
      </c>
      <c r="F7">
        <v>635.67999999999995</v>
      </c>
      <c r="G7">
        <v>131.43</v>
      </c>
    </row>
    <row r="8" spans="1:10" x14ac:dyDescent="0.25">
      <c r="A8">
        <v>60</v>
      </c>
      <c r="B8" s="91" t="s">
        <v>939</v>
      </c>
      <c r="C8" t="s">
        <v>947</v>
      </c>
      <c r="D8" t="s">
        <v>948</v>
      </c>
      <c r="F8">
        <v>652.12</v>
      </c>
      <c r="G8">
        <v>138.30000000000001</v>
      </c>
    </row>
    <row r="9" spans="1:10" x14ac:dyDescent="0.25">
      <c r="A9">
        <v>75</v>
      </c>
      <c r="B9" s="91" t="s">
        <v>940</v>
      </c>
      <c r="C9" t="s">
        <v>947</v>
      </c>
      <c r="D9" t="s">
        <v>948</v>
      </c>
      <c r="F9">
        <v>723.36</v>
      </c>
      <c r="G9">
        <v>145.16999999999999</v>
      </c>
    </row>
    <row r="10" spans="1:10" x14ac:dyDescent="0.25">
      <c r="A10">
        <v>100</v>
      </c>
      <c r="B10" s="91" t="s">
        <v>941</v>
      </c>
      <c r="C10" t="s">
        <v>947</v>
      </c>
      <c r="D10" t="s">
        <v>948</v>
      </c>
      <c r="F10">
        <v>756.24</v>
      </c>
      <c r="G10">
        <v>164.07</v>
      </c>
    </row>
    <row r="11" spans="1:10" x14ac:dyDescent="0.25">
      <c r="A11">
        <v>125</v>
      </c>
      <c r="B11" s="91" t="s">
        <v>942</v>
      </c>
      <c r="C11" t="s">
        <v>947</v>
      </c>
      <c r="D11" t="s">
        <v>948</v>
      </c>
      <c r="F11">
        <v>794.6</v>
      </c>
      <c r="G11">
        <v>174.38</v>
      </c>
    </row>
    <row r="12" spans="1:10" x14ac:dyDescent="0.25">
      <c r="A12">
        <v>150</v>
      </c>
      <c r="B12" s="91" t="s">
        <v>943</v>
      </c>
      <c r="C12" t="s">
        <v>947</v>
      </c>
      <c r="D12" t="s">
        <v>948</v>
      </c>
      <c r="F12">
        <v>1507</v>
      </c>
      <c r="G12">
        <v>187.26</v>
      </c>
    </row>
    <row r="13" spans="1:10" x14ac:dyDescent="0.25">
      <c r="A13">
        <v>200</v>
      </c>
      <c r="B13" s="91" t="s">
        <v>944</v>
      </c>
      <c r="C13" t="s">
        <v>947</v>
      </c>
      <c r="D13" t="s">
        <v>948</v>
      </c>
      <c r="F13">
        <v>3233.2</v>
      </c>
      <c r="G13">
        <v>201.87</v>
      </c>
    </row>
    <row r="14" spans="1:10" x14ac:dyDescent="0.25">
      <c r="A14">
        <v>300</v>
      </c>
      <c r="B14" s="91" t="s">
        <v>945</v>
      </c>
      <c r="C14" t="s">
        <v>947</v>
      </c>
      <c r="D14" t="s">
        <v>948</v>
      </c>
      <c r="F14">
        <v>3562</v>
      </c>
      <c r="G14">
        <v>227.64</v>
      </c>
    </row>
    <row r="15" spans="1:10" x14ac:dyDescent="0.25">
      <c r="A15">
        <v>400</v>
      </c>
      <c r="B15" s="91" t="s">
        <v>946</v>
      </c>
      <c r="C15" t="s">
        <v>947</v>
      </c>
      <c r="D15" t="s">
        <v>948</v>
      </c>
      <c r="F15">
        <v>3973</v>
      </c>
      <c r="G15">
        <v>262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topLeftCell="A74" workbookViewId="0">
      <selection activeCell="R85" sqref="R85"/>
    </sheetView>
  </sheetViews>
  <sheetFormatPr defaultRowHeight="15" x14ac:dyDescent="0.25"/>
  <cols>
    <col min="1" max="1" width="37.7109375" customWidth="1"/>
  </cols>
  <sheetData>
    <row r="1" spans="1:7" x14ac:dyDescent="0.25">
      <c r="A1" s="82" t="s">
        <v>595</v>
      </c>
      <c r="B1" t="s">
        <v>950</v>
      </c>
      <c r="C1" t="s">
        <v>951</v>
      </c>
      <c r="D1" t="s">
        <v>500</v>
      </c>
      <c r="E1" t="s">
        <v>500</v>
      </c>
      <c r="F1" t="s">
        <v>502</v>
      </c>
      <c r="G1" t="s">
        <v>952</v>
      </c>
    </row>
    <row r="2" spans="1:7" ht="15" customHeight="1" x14ac:dyDescent="0.25">
      <c r="A2" s="83" t="s">
        <v>596</v>
      </c>
      <c r="B2">
        <v>1</v>
      </c>
      <c r="D2">
        <v>8</v>
      </c>
      <c r="F2">
        <v>4</v>
      </c>
      <c r="G2">
        <v>8</v>
      </c>
    </row>
    <row r="3" spans="1:7" ht="15" customHeight="1" x14ac:dyDescent="0.25">
      <c r="A3" s="83" t="s">
        <v>597</v>
      </c>
      <c r="B3">
        <v>1</v>
      </c>
      <c r="D3">
        <v>10</v>
      </c>
      <c r="E3">
        <v>13</v>
      </c>
      <c r="F3">
        <v>4</v>
      </c>
      <c r="G3">
        <v>1</v>
      </c>
    </row>
    <row r="4" spans="1:7" ht="15" customHeight="1" x14ac:dyDescent="0.25">
      <c r="A4" s="83" t="s">
        <v>598</v>
      </c>
      <c r="B4">
        <v>1</v>
      </c>
      <c r="C4">
        <v>3.2</v>
      </c>
      <c r="D4">
        <v>7</v>
      </c>
      <c r="F4">
        <v>4</v>
      </c>
      <c r="G4">
        <v>5</v>
      </c>
    </row>
    <row r="5" spans="1:7" ht="15" customHeight="1" x14ac:dyDescent="0.25">
      <c r="A5" s="84" t="s">
        <v>599</v>
      </c>
      <c r="B5">
        <v>1</v>
      </c>
      <c r="C5">
        <v>3.2</v>
      </c>
      <c r="D5">
        <v>6</v>
      </c>
      <c r="F5">
        <v>5</v>
      </c>
      <c r="G5">
        <v>8</v>
      </c>
    </row>
    <row r="6" spans="1:7" ht="15" customHeight="1" x14ac:dyDescent="0.25">
      <c r="A6" s="83" t="s">
        <v>600</v>
      </c>
      <c r="B6">
        <v>1</v>
      </c>
      <c r="C6">
        <v>3.2</v>
      </c>
      <c r="D6">
        <v>6</v>
      </c>
      <c r="F6">
        <v>5</v>
      </c>
      <c r="G6">
        <v>8</v>
      </c>
    </row>
    <row r="7" spans="1:7" ht="15" customHeight="1" x14ac:dyDescent="0.25">
      <c r="A7" s="83" t="s">
        <v>601</v>
      </c>
      <c r="B7">
        <v>1</v>
      </c>
      <c r="C7">
        <v>3.2</v>
      </c>
      <c r="D7">
        <v>6</v>
      </c>
      <c r="F7">
        <v>5</v>
      </c>
      <c r="G7">
        <v>8</v>
      </c>
    </row>
    <row r="8" spans="1:7" ht="15" customHeight="1" x14ac:dyDescent="0.25">
      <c r="A8" s="83" t="s">
        <v>456</v>
      </c>
      <c r="B8">
        <v>1</v>
      </c>
      <c r="D8">
        <v>6</v>
      </c>
      <c r="F8">
        <v>1</v>
      </c>
      <c r="G8">
        <v>5</v>
      </c>
    </row>
    <row r="9" spans="1:7" ht="15" customHeight="1" x14ac:dyDescent="0.25">
      <c r="A9" s="83" t="s">
        <v>602</v>
      </c>
      <c r="B9">
        <v>1</v>
      </c>
      <c r="D9">
        <v>7</v>
      </c>
      <c r="F9">
        <v>5</v>
      </c>
      <c r="G9">
        <v>8</v>
      </c>
    </row>
    <row r="10" spans="1:7" ht="15" customHeight="1" x14ac:dyDescent="0.25">
      <c r="A10" s="83" t="s">
        <v>603</v>
      </c>
      <c r="B10">
        <v>1</v>
      </c>
      <c r="D10">
        <v>8</v>
      </c>
      <c r="F10">
        <v>2</v>
      </c>
      <c r="G10">
        <v>5</v>
      </c>
    </row>
    <row r="11" spans="1:7" ht="15" customHeight="1" x14ac:dyDescent="0.25">
      <c r="A11" s="83" t="s">
        <v>604</v>
      </c>
      <c r="B11">
        <v>1</v>
      </c>
      <c r="D11">
        <v>8</v>
      </c>
      <c r="F11">
        <v>5</v>
      </c>
      <c r="G11">
        <v>8</v>
      </c>
    </row>
    <row r="12" spans="1:7" ht="15" customHeight="1" x14ac:dyDescent="0.25">
      <c r="A12" s="83" t="s">
        <v>605</v>
      </c>
      <c r="B12">
        <v>2</v>
      </c>
      <c r="D12">
        <v>6</v>
      </c>
      <c r="F12">
        <v>7</v>
      </c>
      <c r="G12">
        <v>5</v>
      </c>
    </row>
    <row r="13" spans="1:7" ht="15" customHeight="1" x14ac:dyDescent="0.25">
      <c r="A13" s="83" t="s">
        <v>605</v>
      </c>
      <c r="B13" t="s">
        <v>955</v>
      </c>
      <c r="D13">
        <v>10</v>
      </c>
      <c r="E13">
        <v>13</v>
      </c>
      <c r="G13">
        <v>1</v>
      </c>
    </row>
    <row r="14" spans="1:7" ht="15" customHeight="1" x14ac:dyDescent="0.25">
      <c r="A14" s="83" t="s">
        <v>606</v>
      </c>
      <c r="B14">
        <v>1</v>
      </c>
      <c r="D14">
        <v>10</v>
      </c>
      <c r="F14">
        <v>4</v>
      </c>
      <c r="G14">
        <v>5</v>
      </c>
    </row>
    <row r="15" spans="1:7" ht="15" customHeight="1" x14ac:dyDescent="0.25">
      <c r="A15" s="83" t="s">
        <v>607</v>
      </c>
      <c r="B15" t="s">
        <v>953</v>
      </c>
      <c r="D15">
        <v>6</v>
      </c>
      <c r="F15">
        <v>8</v>
      </c>
      <c r="G15">
        <v>5</v>
      </c>
    </row>
    <row r="16" spans="1:7" ht="15" customHeight="1" x14ac:dyDescent="0.25">
      <c r="A16" s="83" t="s">
        <v>607</v>
      </c>
      <c r="B16" t="s">
        <v>954</v>
      </c>
      <c r="D16">
        <v>10</v>
      </c>
      <c r="E16">
        <v>13</v>
      </c>
      <c r="F16">
        <v>4</v>
      </c>
      <c r="G16">
        <v>1</v>
      </c>
    </row>
    <row r="17" spans="1:7" ht="15" customHeight="1" x14ac:dyDescent="0.25">
      <c r="A17" s="83" t="s">
        <v>511</v>
      </c>
      <c r="B17">
        <v>2</v>
      </c>
      <c r="D17">
        <v>6</v>
      </c>
      <c r="F17">
        <v>8</v>
      </c>
      <c r="G17">
        <v>7</v>
      </c>
    </row>
    <row r="18" spans="1:7" ht="15" customHeight="1" x14ac:dyDescent="0.25">
      <c r="A18" s="83" t="s">
        <v>511</v>
      </c>
      <c r="B18" t="s">
        <v>955</v>
      </c>
      <c r="D18">
        <v>10</v>
      </c>
      <c r="E18">
        <v>13</v>
      </c>
      <c r="F18">
        <v>4</v>
      </c>
      <c r="G18">
        <v>1</v>
      </c>
    </row>
    <row r="19" spans="1:7" ht="15" customHeight="1" x14ac:dyDescent="0.25">
      <c r="A19" s="83" t="s">
        <v>609</v>
      </c>
      <c r="B19">
        <v>1</v>
      </c>
      <c r="C19">
        <v>4.5999999999999996</v>
      </c>
      <c r="D19">
        <v>12</v>
      </c>
      <c r="F19">
        <v>2</v>
      </c>
      <c r="G19">
        <v>5</v>
      </c>
    </row>
    <row r="20" spans="1:7" ht="14.25" customHeight="1" x14ac:dyDescent="0.25">
      <c r="A20" s="83" t="s">
        <v>610</v>
      </c>
      <c r="B20" t="s">
        <v>953</v>
      </c>
      <c r="D20">
        <v>6</v>
      </c>
      <c r="F20">
        <v>8</v>
      </c>
      <c r="G20">
        <v>5</v>
      </c>
    </row>
    <row r="21" spans="1:7" ht="14.25" customHeight="1" x14ac:dyDescent="0.25">
      <c r="A21" s="83" t="s">
        <v>610</v>
      </c>
      <c r="B21" t="s">
        <v>954</v>
      </c>
      <c r="D21">
        <v>10</v>
      </c>
      <c r="F21">
        <v>4</v>
      </c>
      <c r="G21">
        <v>5</v>
      </c>
    </row>
    <row r="22" spans="1:7" ht="14.25" customHeight="1" x14ac:dyDescent="0.25">
      <c r="A22" s="83" t="s">
        <v>611</v>
      </c>
      <c r="B22">
        <v>1</v>
      </c>
      <c r="C22">
        <v>9.5</v>
      </c>
      <c r="D22">
        <v>8</v>
      </c>
      <c r="F22">
        <v>2</v>
      </c>
      <c r="G22">
        <v>8</v>
      </c>
    </row>
    <row r="23" spans="1:7" ht="16.5" customHeight="1" x14ac:dyDescent="0.25">
      <c r="A23" s="83" t="s">
        <v>612</v>
      </c>
      <c r="B23" t="s">
        <v>953</v>
      </c>
      <c r="D23">
        <v>6</v>
      </c>
      <c r="F23">
        <v>8</v>
      </c>
      <c r="G23">
        <v>5</v>
      </c>
    </row>
    <row r="24" spans="1:7" ht="15" customHeight="1" x14ac:dyDescent="0.25">
      <c r="A24" s="83" t="s">
        <v>612</v>
      </c>
      <c r="B24" t="s">
        <v>954</v>
      </c>
      <c r="D24">
        <v>10</v>
      </c>
      <c r="E24">
        <v>13</v>
      </c>
      <c r="F24">
        <v>2</v>
      </c>
      <c r="G24">
        <v>1</v>
      </c>
    </row>
    <row r="25" spans="1:7" ht="15" customHeight="1" x14ac:dyDescent="0.25">
      <c r="A25" s="83" t="s">
        <v>613</v>
      </c>
      <c r="B25">
        <v>1</v>
      </c>
      <c r="C25">
        <v>9.5</v>
      </c>
      <c r="D25">
        <v>10</v>
      </c>
      <c r="F25">
        <v>1</v>
      </c>
      <c r="G25">
        <v>8</v>
      </c>
    </row>
    <row r="26" spans="1:7" ht="15" customHeight="1" x14ac:dyDescent="0.25">
      <c r="A26" s="83" t="s">
        <v>441</v>
      </c>
      <c r="B26">
        <v>2</v>
      </c>
      <c r="C26">
        <v>6.5</v>
      </c>
      <c r="D26">
        <v>6</v>
      </c>
      <c r="F26">
        <v>1</v>
      </c>
      <c r="G26">
        <v>7</v>
      </c>
    </row>
    <row r="27" spans="1:7" ht="15" customHeight="1" x14ac:dyDescent="0.25">
      <c r="A27" s="83" t="s">
        <v>441</v>
      </c>
      <c r="B27" t="s">
        <v>955</v>
      </c>
      <c r="D27">
        <v>10</v>
      </c>
      <c r="E27">
        <v>13</v>
      </c>
      <c r="F27">
        <v>2</v>
      </c>
      <c r="G27">
        <v>1</v>
      </c>
    </row>
    <row r="28" spans="1:7" ht="15" customHeight="1" x14ac:dyDescent="0.25">
      <c r="A28" s="83" t="s">
        <v>614</v>
      </c>
      <c r="D28">
        <v>15</v>
      </c>
      <c r="F28">
        <v>2</v>
      </c>
      <c r="G28">
        <v>8</v>
      </c>
    </row>
    <row r="29" spans="1:7" ht="15" customHeight="1" x14ac:dyDescent="0.25">
      <c r="A29" s="83" t="s">
        <v>615</v>
      </c>
      <c r="D29">
        <v>8</v>
      </c>
      <c r="F29">
        <v>2</v>
      </c>
      <c r="G29">
        <v>8</v>
      </c>
    </row>
    <row r="30" spans="1:7" ht="15" customHeight="1" x14ac:dyDescent="0.25">
      <c r="A30" s="83" t="s">
        <v>616</v>
      </c>
      <c r="D30">
        <v>10</v>
      </c>
      <c r="F30">
        <v>4</v>
      </c>
      <c r="G30">
        <v>8</v>
      </c>
    </row>
    <row r="31" spans="1:7" ht="15" customHeight="1" x14ac:dyDescent="0.25">
      <c r="A31" s="83" t="s">
        <v>617</v>
      </c>
      <c r="B31">
        <v>1</v>
      </c>
      <c r="C31">
        <v>6.4</v>
      </c>
      <c r="D31">
        <v>8</v>
      </c>
      <c r="F31">
        <v>1</v>
      </c>
      <c r="G31">
        <v>7</v>
      </c>
    </row>
    <row r="32" spans="1:7" ht="15" customHeight="1" x14ac:dyDescent="0.25">
      <c r="A32" s="83" t="s">
        <v>618</v>
      </c>
      <c r="B32" t="s">
        <v>1024</v>
      </c>
      <c r="C32">
        <v>3.2</v>
      </c>
      <c r="D32">
        <v>6</v>
      </c>
      <c r="F32">
        <v>1</v>
      </c>
      <c r="G32">
        <v>8</v>
      </c>
    </row>
    <row r="33" spans="1:7" ht="15" customHeight="1" x14ac:dyDescent="0.25">
      <c r="A33" s="83" t="s">
        <v>618</v>
      </c>
      <c r="B33" t="s">
        <v>955</v>
      </c>
      <c r="D33">
        <v>6</v>
      </c>
      <c r="E33">
        <v>13</v>
      </c>
      <c r="F33">
        <v>2</v>
      </c>
      <c r="G33">
        <v>1</v>
      </c>
    </row>
    <row r="34" spans="1:7" ht="15" customHeight="1" x14ac:dyDescent="0.25">
      <c r="A34" s="83" t="s">
        <v>619</v>
      </c>
      <c r="D34">
        <v>6</v>
      </c>
      <c r="F34">
        <v>8</v>
      </c>
      <c r="G34">
        <v>7</v>
      </c>
    </row>
    <row r="35" spans="1:7" ht="15" customHeight="1" x14ac:dyDescent="0.25">
      <c r="A35" s="83" t="s">
        <v>448</v>
      </c>
      <c r="B35">
        <v>2</v>
      </c>
      <c r="D35">
        <v>8</v>
      </c>
      <c r="F35">
        <v>2</v>
      </c>
      <c r="G35">
        <v>4</v>
      </c>
    </row>
    <row r="36" spans="1:7" ht="15" customHeight="1" x14ac:dyDescent="0.25">
      <c r="A36" s="83" t="s">
        <v>448</v>
      </c>
      <c r="B36" t="s">
        <v>955</v>
      </c>
      <c r="D36">
        <v>8</v>
      </c>
      <c r="E36">
        <v>13</v>
      </c>
      <c r="F36">
        <v>2</v>
      </c>
      <c r="G36">
        <v>1</v>
      </c>
    </row>
    <row r="37" spans="1:7" ht="15" customHeight="1" x14ac:dyDescent="0.25">
      <c r="A37" s="83" t="s">
        <v>620</v>
      </c>
      <c r="B37" t="s">
        <v>953</v>
      </c>
      <c r="D37">
        <v>8</v>
      </c>
      <c r="F37">
        <v>1</v>
      </c>
      <c r="G37">
        <v>7</v>
      </c>
    </row>
    <row r="38" spans="1:7" ht="15" customHeight="1" x14ac:dyDescent="0.25">
      <c r="A38" s="83" t="s">
        <v>620</v>
      </c>
      <c r="B38" t="s">
        <v>954</v>
      </c>
      <c r="D38">
        <v>8</v>
      </c>
      <c r="E38">
        <v>13</v>
      </c>
      <c r="F38">
        <v>2</v>
      </c>
      <c r="G38">
        <v>1</v>
      </c>
    </row>
    <row r="39" spans="1:7" ht="15" customHeight="1" x14ac:dyDescent="0.25">
      <c r="A39" s="83" t="s">
        <v>621</v>
      </c>
      <c r="D39">
        <v>15</v>
      </c>
      <c r="F39">
        <v>4</v>
      </c>
      <c r="G39">
        <v>4</v>
      </c>
    </row>
    <row r="40" spans="1:7" ht="15" customHeight="1" x14ac:dyDescent="0.25">
      <c r="A40" s="83" t="s">
        <v>622</v>
      </c>
      <c r="B40" t="s">
        <v>953</v>
      </c>
      <c r="D40">
        <v>6</v>
      </c>
      <c r="F40">
        <v>8</v>
      </c>
      <c r="G40">
        <v>6</v>
      </c>
    </row>
    <row r="41" spans="1:7" ht="15" customHeight="1" x14ac:dyDescent="0.25">
      <c r="A41" s="83" t="s">
        <v>622</v>
      </c>
      <c r="B41" t="s">
        <v>954</v>
      </c>
      <c r="D41">
        <v>10</v>
      </c>
      <c r="E41">
        <v>13</v>
      </c>
      <c r="F41">
        <v>2</v>
      </c>
      <c r="G41">
        <v>1</v>
      </c>
    </row>
    <row r="42" spans="1:7" ht="15" customHeight="1" x14ac:dyDescent="0.25">
      <c r="A42" s="83" t="s">
        <v>623</v>
      </c>
      <c r="B42" t="s">
        <v>953</v>
      </c>
      <c r="D42">
        <v>8</v>
      </c>
      <c r="F42">
        <v>2</v>
      </c>
      <c r="G42">
        <v>4</v>
      </c>
    </row>
    <row r="43" spans="1:7" ht="15" customHeight="1" x14ac:dyDescent="0.25">
      <c r="A43" s="83" t="s">
        <v>623</v>
      </c>
      <c r="B43" t="s">
        <v>954</v>
      </c>
      <c r="D43">
        <v>8</v>
      </c>
      <c r="E43">
        <v>13</v>
      </c>
      <c r="F43">
        <v>2</v>
      </c>
      <c r="G43">
        <v>1</v>
      </c>
    </row>
    <row r="44" spans="1:7" ht="15" customHeight="1" x14ac:dyDescent="0.25">
      <c r="A44" s="83" t="s">
        <v>624</v>
      </c>
      <c r="D44">
        <v>12</v>
      </c>
      <c r="F44">
        <v>2</v>
      </c>
      <c r="G44">
        <v>8</v>
      </c>
    </row>
    <row r="45" spans="1:7" ht="15" customHeight="1" x14ac:dyDescent="0.25">
      <c r="A45" s="83" t="s">
        <v>625</v>
      </c>
      <c r="D45">
        <v>12</v>
      </c>
      <c r="F45">
        <v>5</v>
      </c>
      <c r="G45">
        <v>8</v>
      </c>
    </row>
    <row r="46" spans="1:7" x14ac:dyDescent="0.25">
      <c r="A46" s="82" t="s">
        <v>529</v>
      </c>
      <c r="B46" t="s">
        <v>950</v>
      </c>
      <c r="C46" t="s">
        <v>951</v>
      </c>
      <c r="D46" t="s">
        <v>500</v>
      </c>
      <c r="E46" t="s">
        <v>500</v>
      </c>
      <c r="F46" t="s">
        <v>502</v>
      </c>
      <c r="G46" t="s">
        <v>952</v>
      </c>
    </row>
    <row r="47" spans="1:7" x14ac:dyDescent="0.25">
      <c r="A47" s="52" t="s">
        <v>628</v>
      </c>
    </row>
    <row r="48" spans="1:7" x14ac:dyDescent="0.25">
      <c r="A48" s="83" t="s">
        <v>629</v>
      </c>
      <c r="C48">
        <v>13</v>
      </c>
      <c r="E48">
        <v>13</v>
      </c>
      <c r="G48">
        <v>1</v>
      </c>
    </row>
    <row r="49" spans="1:7" x14ac:dyDescent="0.25">
      <c r="A49" s="83" t="s">
        <v>631</v>
      </c>
      <c r="C49">
        <v>14</v>
      </c>
      <c r="E49">
        <v>13</v>
      </c>
      <c r="G49">
        <v>1</v>
      </c>
    </row>
    <row r="50" spans="1:7" x14ac:dyDescent="0.25">
      <c r="A50" s="83" t="s">
        <v>633</v>
      </c>
      <c r="E50">
        <v>8</v>
      </c>
    </row>
    <row r="51" spans="1:7" x14ac:dyDescent="0.25">
      <c r="A51" s="83" t="s">
        <v>634</v>
      </c>
      <c r="E51">
        <v>8</v>
      </c>
    </row>
    <row r="52" spans="1:7" x14ac:dyDescent="0.25">
      <c r="A52" s="83" t="s">
        <v>616</v>
      </c>
      <c r="E52">
        <v>8</v>
      </c>
    </row>
    <row r="53" spans="1:7" x14ac:dyDescent="0.25">
      <c r="A53" s="83" t="s">
        <v>611</v>
      </c>
      <c r="E53">
        <v>8</v>
      </c>
    </row>
    <row r="54" spans="1:7" x14ac:dyDescent="0.25">
      <c r="A54" s="83" t="s">
        <v>635</v>
      </c>
      <c r="E54">
        <v>6</v>
      </c>
    </row>
    <row r="55" spans="1:7" s="96" customFormat="1" x14ac:dyDescent="0.25">
      <c r="A55" s="83" t="s">
        <v>636</v>
      </c>
      <c r="E55" s="96">
        <v>6</v>
      </c>
    </row>
    <row r="56" spans="1:7" s="96" customFormat="1" ht="19.5" customHeight="1" x14ac:dyDescent="0.25">
      <c r="A56" s="83" t="s">
        <v>637</v>
      </c>
      <c r="E56" s="96">
        <v>8</v>
      </c>
    </row>
    <row r="57" spans="1:7" s="96" customFormat="1" x14ac:dyDescent="0.25">
      <c r="A57" s="83" t="s">
        <v>638</v>
      </c>
      <c r="E57" s="96">
        <v>8</v>
      </c>
    </row>
    <row r="58" spans="1:7" x14ac:dyDescent="0.25">
      <c r="A58" s="83" t="s">
        <v>639</v>
      </c>
      <c r="C58">
        <v>4</v>
      </c>
      <c r="E58" s="96">
        <v>2</v>
      </c>
    </row>
    <row r="59" spans="1:7" x14ac:dyDescent="0.25">
      <c r="A59" s="83" t="s">
        <v>640</v>
      </c>
      <c r="C59">
        <v>4</v>
      </c>
      <c r="E59" s="96">
        <v>2</v>
      </c>
    </row>
    <row r="60" spans="1:7" x14ac:dyDescent="0.25">
      <c r="A60" s="83" t="s">
        <v>641</v>
      </c>
      <c r="C60">
        <v>4</v>
      </c>
      <c r="E60" s="96">
        <v>2</v>
      </c>
    </row>
    <row r="61" spans="1:7" x14ac:dyDescent="0.25">
      <c r="A61" s="83" t="s">
        <v>642</v>
      </c>
      <c r="C61">
        <v>4</v>
      </c>
      <c r="E61" s="96">
        <v>8</v>
      </c>
    </row>
    <row r="62" spans="1:7" x14ac:dyDescent="0.25">
      <c r="A62" t="s">
        <v>471</v>
      </c>
      <c r="C62">
        <v>4</v>
      </c>
      <c r="E62" s="96">
        <v>8</v>
      </c>
    </row>
    <row r="63" spans="1:7" x14ac:dyDescent="0.25">
      <c r="A63" s="83" t="s">
        <v>643</v>
      </c>
      <c r="C63">
        <v>4</v>
      </c>
      <c r="E63" s="96">
        <v>8</v>
      </c>
    </row>
    <row r="64" spans="1:7" x14ac:dyDescent="0.25">
      <c r="A64" s="83" t="s">
        <v>644</v>
      </c>
      <c r="C64">
        <v>4</v>
      </c>
      <c r="E64" s="96">
        <v>8</v>
      </c>
    </row>
    <row r="65" spans="1:7" ht="30" x14ac:dyDescent="0.25">
      <c r="A65" s="83" t="s">
        <v>645</v>
      </c>
      <c r="C65">
        <v>4</v>
      </c>
      <c r="E65" s="96">
        <v>8</v>
      </c>
    </row>
    <row r="66" spans="1:7" x14ac:dyDescent="0.25">
      <c r="A66" t="s">
        <v>419</v>
      </c>
      <c r="C66">
        <v>4</v>
      </c>
      <c r="E66" s="96">
        <v>13</v>
      </c>
    </row>
    <row r="67" spans="1:7" x14ac:dyDescent="0.25">
      <c r="A67" s="83" t="s">
        <v>646</v>
      </c>
      <c r="C67">
        <v>4</v>
      </c>
      <c r="E67" s="96">
        <v>13</v>
      </c>
    </row>
    <row r="68" spans="1:7" x14ac:dyDescent="0.25">
      <c r="A68" s="83" t="s">
        <v>647</v>
      </c>
      <c r="C68">
        <v>4</v>
      </c>
      <c r="E68" s="96">
        <v>13</v>
      </c>
    </row>
    <row r="69" spans="1:7" x14ac:dyDescent="0.25">
      <c r="A69" s="83" t="s">
        <v>648</v>
      </c>
      <c r="C69">
        <v>4</v>
      </c>
      <c r="E69" s="96">
        <v>13</v>
      </c>
    </row>
    <row r="70" spans="1:7" x14ac:dyDescent="0.25">
      <c r="A70" t="s">
        <v>649</v>
      </c>
      <c r="C70">
        <v>4</v>
      </c>
      <c r="E70" s="96">
        <v>8</v>
      </c>
    </row>
    <row r="71" spans="1:7" x14ac:dyDescent="0.25">
      <c r="A71" t="s">
        <v>421</v>
      </c>
      <c r="C71">
        <v>4</v>
      </c>
      <c r="E71" s="96">
        <v>2</v>
      </c>
    </row>
    <row r="72" spans="1:7" x14ac:dyDescent="0.25">
      <c r="A72" t="s">
        <v>442</v>
      </c>
      <c r="B72" t="s">
        <v>955</v>
      </c>
      <c r="C72">
        <v>6.5</v>
      </c>
      <c r="D72">
        <v>13</v>
      </c>
      <c r="E72" s="98">
        <v>6</v>
      </c>
      <c r="G72">
        <v>1</v>
      </c>
    </row>
    <row r="73" spans="1:7" x14ac:dyDescent="0.25">
      <c r="A73" t="s">
        <v>443</v>
      </c>
      <c r="B73" t="s">
        <v>955</v>
      </c>
      <c r="C73">
        <v>6.5</v>
      </c>
      <c r="D73">
        <v>13</v>
      </c>
      <c r="E73" s="98">
        <v>6</v>
      </c>
      <c r="G73">
        <v>1</v>
      </c>
    </row>
    <row r="74" spans="1:7" x14ac:dyDescent="0.25">
      <c r="A74" t="s">
        <v>442</v>
      </c>
      <c r="B74" t="s">
        <v>1024</v>
      </c>
      <c r="C74">
        <v>3.2</v>
      </c>
      <c r="E74" s="96">
        <v>6</v>
      </c>
    </row>
    <row r="75" spans="1:7" x14ac:dyDescent="0.25">
      <c r="A75" t="s">
        <v>443</v>
      </c>
      <c r="B75" t="s">
        <v>1024</v>
      </c>
      <c r="C75">
        <v>3.2</v>
      </c>
      <c r="E75" s="96">
        <v>6</v>
      </c>
    </row>
    <row r="76" spans="1:7" x14ac:dyDescent="0.25">
      <c r="A76" t="s">
        <v>473</v>
      </c>
      <c r="E76" s="96">
        <v>6</v>
      </c>
    </row>
    <row r="77" spans="1:7" x14ac:dyDescent="0.25">
      <c r="A77" s="83" t="s">
        <v>650</v>
      </c>
      <c r="E77" s="96">
        <v>2</v>
      </c>
    </row>
    <row r="78" spans="1:7" x14ac:dyDescent="0.25">
      <c r="A78" s="83" t="s">
        <v>651</v>
      </c>
      <c r="E78" s="96">
        <v>8</v>
      </c>
    </row>
    <row r="79" spans="1:7" x14ac:dyDescent="0.25">
      <c r="A79" s="83" t="s">
        <v>652</v>
      </c>
      <c r="E79" s="96">
        <v>12</v>
      </c>
    </row>
    <row r="80" spans="1:7" x14ac:dyDescent="0.25">
      <c r="A80" s="83" t="s">
        <v>625</v>
      </c>
      <c r="E80" s="96">
        <v>12</v>
      </c>
    </row>
    <row r="81" spans="1:1" x14ac:dyDescent="0.25">
      <c r="A81" s="82" t="s">
        <v>653</v>
      </c>
    </row>
    <row r="82" spans="1:1" x14ac:dyDescent="0.25">
      <c r="A82" s="83" t="s">
        <v>654</v>
      </c>
    </row>
    <row r="83" spans="1:1" x14ac:dyDescent="0.25">
      <c r="A83" s="83" t="s">
        <v>655</v>
      </c>
    </row>
    <row r="84" spans="1:1" x14ac:dyDescent="0.25">
      <c r="A84" s="82" t="s">
        <v>597</v>
      </c>
    </row>
    <row r="85" spans="1:1" x14ac:dyDescent="0.25">
      <c r="A85" s="83" t="s">
        <v>656</v>
      </c>
    </row>
    <row r="86" spans="1:1" x14ac:dyDescent="0.25">
      <c r="A86" t="s">
        <v>657</v>
      </c>
    </row>
    <row r="87" spans="1:1" x14ac:dyDescent="0.25">
      <c r="A87" s="82" t="s">
        <v>658</v>
      </c>
    </row>
    <row r="88" spans="1:1" x14ac:dyDescent="0.25">
      <c r="A88" s="83" t="s">
        <v>659</v>
      </c>
    </row>
    <row r="89" spans="1:1" x14ac:dyDescent="0.25">
      <c r="A89" s="83" t="s">
        <v>660</v>
      </c>
    </row>
    <row r="90" spans="1:1" x14ac:dyDescent="0.25">
      <c r="A90" s="83" t="s">
        <v>661</v>
      </c>
    </row>
    <row r="91" spans="1:1" x14ac:dyDescent="0.25">
      <c r="A91" s="83" t="s">
        <v>662</v>
      </c>
    </row>
    <row r="92" spans="1:1" x14ac:dyDescent="0.25">
      <c r="A92" s="83" t="s">
        <v>663</v>
      </c>
    </row>
    <row r="93" spans="1:1" x14ac:dyDescent="0.25">
      <c r="A93" s="83" t="s">
        <v>664</v>
      </c>
    </row>
    <row r="94" spans="1:1" x14ac:dyDescent="0.25">
      <c r="A94" s="83" t="s">
        <v>665</v>
      </c>
    </row>
    <row r="95" spans="1:1" x14ac:dyDescent="0.25">
      <c r="A95" s="82" t="s">
        <v>603</v>
      </c>
    </row>
    <row r="96" spans="1:1" x14ac:dyDescent="0.25">
      <c r="A96" t="s">
        <v>479</v>
      </c>
    </row>
    <row r="97" spans="1:1" x14ac:dyDescent="0.25">
      <c r="A97" s="83" t="s">
        <v>666</v>
      </c>
    </row>
    <row r="98" spans="1:1" x14ac:dyDescent="0.25">
      <c r="A98" s="82" t="s">
        <v>667</v>
      </c>
    </row>
    <row r="99" spans="1:1" x14ac:dyDescent="0.25">
      <c r="A99" s="83" t="s">
        <v>668</v>
      </c>
    </row>
    <row r="100" spans="1:1" x14ac:dyDescent="0.25">
      <c r="A100" t="s">
        <v>669</v>
      </c>
    </row>
    <row r="101" spans="1:1" x14ac:dyDescent="0.25">
      <c r="A101" s="83" t="s">
        <v>670</v>
      </c>
    </row>
    <row r="102" spans="1:1" x14ac:dyDescent="0.25">
      <c r="A102" s="82" t="s">
        <v>606</v>
      </c>
    </row>
    <row r="103" spans="1:1" x14ac:dyDescent="0.25">
      <c r="A103" s="83" t="s">
        <v>637</v>
      </c>
    </row>
    <row r="104" spans="1:1" x14ac:dyDescent="0.25">
      <c r="A104" s="83" t="s">
        <v>638</v>
      </c>
    </row>
    <row r="105" spans="1:1" x14ac:dyDescent="0.25">
      <c r="A105" s="83" t="s">
        <v>671</v>
      </c>
    </row>
    <row r="106" spans="1:1" x14ac:dyDescent="0.25">
      <c r="A106" s="83" t="s">
        <v>672</v>
      </c>
    </row>
    <row r="107" spans="1:1" x14ac:dyDescent="0.25">
      <c r="A107" s="83" t="s">
        <v>673</v>
      </c>
    </row>
    <row r="108" spans="1:1" x14ac:dyDescent="0.25">
      <c r="A108" s="83" t="s">
        <v>674</v>
      </c>
    </row>
    <row r="109" spans="1:1" x14ac:dyDescent="0.25">
      <c r="A109" s="83" t="s">
        <v>675</v>
      </c>
    </row>
    <row r="110" spans="1:1" x14ac:dyDescent="0.25">
      <c r="A110" s="83" t="s">
        <v>676</v>
      </c>
    </row>
    <row r="111" spans="1:1" x14ac:dyDescent="0.25">
      <c r="A111" s="83" t="s">
        <v>677</v>
      </c>
    </row>
    <row r="112" spans="1:1" x14ac:dyDescent="0.25">
      <c r="A112" s="83" t="s">
        <v>678</v>
      </c>
    </row>
    <row r="113" spans="1:1" x14ac:dyDescent="0.25">
      <c r="A113" s="83" t="s">
        <v>679</v>
      </c>
    </row>
    <row r="114" spans="1:1" x14ac:dyDescent="0.25">
      <c r="A114" s="83" t="s">
        <v>680</v>
      </c>
    </row>
    <row r="115" spans="1:1" x14ac:dyDescent="0.25">
      <c r="A115" s="83" t="s">
        <v>681</v>
      </c>
    </row>
    <row r="116" spans="1:1" x14ac:dyDescent="0.25">
      <c r="A116" s="83" t="s">
        <v>682</v>
      </c>
    </row>
    <row r="117" spans="1:1" x14ac:dyDescent="0.25">
      <c r="A117" s="83" t="s">
        <v>683</v>
      </c>
    </row>
    <row r="118" spans="1:1" x14ac:dyDescent="0.25">
      <c r="A118" s="82" t="s">
        <v>428</v>
      </c>
    </row>
    <row r="119" spans="1:1" x14ac:dyDescent="0.25">
      <c r="A119" s="83" t="s">
        <v>684</v>
      </c>
    </row>
    <row r="120" spans="1:1" x14ac:dyDescent="0.25">
      <c r="A120" t="s">
        <v>431</v>
      </c>
    </row>
    <row r="121" spans="1:1" x14ac:dyDescent="0.25">
      <c r="A121" t="s">
        <v>432</v>
      </c>
    </row>
    <row r="122" spans="1:1" x14ac:dyDescent="0.25">
      <c r="A122" s="83" t="s">
        <v>685</v>
      </c>
    </row>
    <row r="123" spans="1:1" x14ac:dyDescent="0.25">
      <c r="A123" s="83" t="s">
        <v>686</v>
      </c>
    </row>
    <row r="124" spans="1:1" x14ac:dyDescent="0.25">
      <c r="A124" s="82" t="s">
        <v>511</v>
      </c>
    </row>
    <row r="125" spans="1:1" x14ac:dyDescent="0.25">
      <c r="A125" t="s">
        <v>462</v>
      </c>
    </row>
    <row r="126" spans="1:1" x14ac:dyDescent="0.25">
      <c r="A126" t="s">
        <v>463</v>
      </c>
    </row>
    <row r="127" spans="1:1" x14ac:dyDescent="0.25">
      <c r="A127" t="s">
        <v>461</v>
      </c>
    </row>
    <row r="128" spans="1:1" x14ac:dyDescent="0.25">
      <c r="A128" s="82" t="s">
        <v>687</v>
      </c>
    </row>
    <row r="129" spans="1:1" x14ac:dyDescent="0.25">
      <c r="A129" s="83" t="s">
        <v>637</v>
      </c>
    </row>
    <row r="130" spans="1:1" x14ac:dyDescent="0.25">
      <c r="A130" s="83" t="s">
        <v>638</v>
      </c>
    </row>
    <row r="131" spans="1:1" x14ac:dyDescent="0.25">
      <c r="A131" s="83" t="s">
        <v>688</v>
      </c>
    </row>
    <row r="132" spans="1:1" x14ac:dyDescent="0.25">
      <c r="A132" s="83" t="s">
        <v>689</v>
      </c>
    </row>
    <row r="133" spans="1:1" ht="30" x14ac:dyDescent="0.25">
      <c r="A133" s="83" t="s">
        <v>690</v>
      </c>
    </row>
    <row r="134" spans="1:1" ht="30" x14ac:dyDescent="0.25">
      <c r="A134" s="83" t="s">
        <v>691</v>
      </c>
    </row>
    <row r="135" spans="1:1" x14ac:dyDescent="0.25">
      <c r="A135" s="83" t="s">
        <v>692</v>
      </c>
    </row>
    <row r="136" spans="1:1" x14ac:dyDescent="0.25">
      <c r="A136" s="82" t="s">
        <v>613</v>
      </c>
    </row>
    <row r="137" spans="1:1" x14ac:dyDescent="0.25">
      <c r="A137" t="s">
        <v>480</v>
      </c>
    </row>
    <row r="138" spans="1:1" x14ac:dyDescent="0.25">
      <c r="A138" t="s">
        <v>481</v>
      </c>
    </row>
    <row r="139" spans="1:1" x14ac:dyDescent="0.25">
      <c r="A139" s="83" t="s">
        <v>693</v>
      </c>
    </row>
    <row r="140" spans="1:1" x14ac:dyDescent="0.25">
      <c r="A140" s="83" t="s">
        <v>694</v>
      </c>
    </row>
    <row r="141" spans="1:1" x14ac:dyDescent="0.25">
      <c r="A141" s="82" t="s">
        <v>619</v>
      </c>
    </row>
    <row r="142" spans="1:1" x14ac:dyDescent="0.25">
      <c r="A142" s="83" t="s">
        <v>656</v>
      </c>
    </row>
    <row r="143" spans="1:1" x14ac:dyDescent="0.25">
      <c r="A143" s="83" t="s">
        <v>695</v>
      </c>
    </row>
    <row r="144" spans="1:1" x14ac:dyDescent="0.25">
      <c r="A144" s="83" t="s">
        <v>696</v>
      </c>
    </row>
    <row r="145" spans="1:1" x14ac:dyDescent="0.25">
      <c r="A145" s="82" t="s">
        <v>448</v>
      </c>
    </row>
    <row r="146" spans="1:1" x14ac:dyDescent="0.25">
      <c r="A146" s="83" t="s">
        <v>697</v>
      </c>
    </row>
    <row r="147" spans="1:1" x14ac:dyDescent="0.25">
      <c r="A147" s="83" t="s">
        <v>698</v>
      </c>
    </row>
    <row r="148" spans="1:1" x14ac:dyDescent="0.25">
      <c r="A148" s="83" t="s">
        <v>650</v>
      </c>
    </row>
    <row r="149" spans="1:1" x14ac:dyDescent="0.25">
      <c r="A149" s="82" t="s">
        <v>621</v>
      </c>
    </row>
    <row r="150" spans="1:1" x14ac:dyDescent="0.25">
      <c r="A150" s="83" t="s">
        <v>656</v>
      </c>
    </row>
    <row r="151" spans="1:1" ht="30" x14ac:dyDescent="0.25">
      <c r="A151" s="83" t="s">
        <v>707</v>
      </c>
    </row>
    <row r="152" spans="1:1" x14ac:dyDescent="0.25">
      <c r="A152" s="83" t="s">
        <v>705</v>
      </c>
    </row>
    <row r="153" spans="1:1" ht="30" x14ac:dyDescent="0.25">
      <c r="A153" s="83" t="s">
        <v>706</v>
      </c>
    </row>
    <row r="154" spans="1:1" ht="30" x14ac:dyDescent="0.25">
      <c r="A154" s="83" t="s">
        <v>704</v>
      </c>
    </row>
    <row r="155" spans="1:1" x14ac:dyDescent="0.25">
      <c r="A155" s="83" t="s">
        <v>699</v>
      </c>
    </row>
    <row r="156" spans="1:1" x14ac:dyDescent="0.25">
      <c r="A156" s="82" t="s">
        <v>623</v>
      </c>
    </row>
    <row r="157" spans="1:1" x14ac:dyDescent="0.25">
      <c r="A157" t="s">
        <v>476</v>
      </c>
    </row>
    <row r="158" spans="1:1" x14ac:dyDescent="0.25">
      <c r="A158" t="s">
        <v>477</v>
      </c>
    </row>
    <row r="159" spans="1:1" x14ac:dyDescent="0.25">
      <c r="A159" s="83" t="s">
        <v>656</v>
      </c>
    </row>
    <row r="160" spans="1:1" x14ac:dyDescent="0.25">
      <c r="A160" s="83" t="s">
        <v>700</v>
      </c>
    </row>
    <row r="161" spans="1:1" x14ac:dyDescent="0.25">
      <c r="A161" s="82" t="s">
        <v>624</v>
      </c>
    </row>
    <row r="162" spans="1:1" x14ac:dyDescent="0.25">
      <c r="A162" t="s">
        <v>701</v>
      </c>
    </row>
    <row r="163" spans="1:1" x14ac:dyDescent="0.25">
      <c r="A163" s="83" t="s">
        <v>702</v>
      </c>
    </row>
    <row r="164" spans="1:1" ht="30" x14ac:dyDescent="0.25">
      <c r="A164" s="83" t="s">
        <v>703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7"/>
  <sheetViews>
    <sheetView topLeftCell="A2" workbookViewId="0">
      <selection activeCell="A15" sqref="A15"/>
    </sheetView>
  </sheetViews>
  <sheetFormatPr defaultRowHeight="15" x14ac:dyDescent="0.25"/>
  <cols>
    <col min="2" max="2" width="14.5703125" style="91" customWidth="1"/>
  </cols>
  <sheetData>
    <row r="1" spans="1:11" ht="21" x14ac:dyDescent="0.35">
      <c r="A1" s="49" t="s">
        <v>969</v>
      </c>
      <c r="C1" s="93"/>
      <c r="I1" s="35"/>
      <c r="K1" s="91"/>
    </row>
    <row r="2" spans="1:11" x14ac:dyDescent="0.25">
      <c r="A2" s="53" t="s">
        <v>956</v>
      </c>
      <c r="B2" s="92" t="s">
        <v>572</v>
      </c>
      <c r="C2" s="53" t="s">
        <v>63</v>
      </c>
      <c r="D2" s="53" t="s">
        <v>0</v>
      </c>
      <c r="E2" s="53" t="s">
        <v>821</v>
      </c>
      <c r="F2" s="53" t="s">
        <v>982</v>
      </c>
      <c r="G2" s="53" t="s">
        <v>2</v>
      </c>
      <c r="H2" s="53" t="s">
        <v>3</v>
      </c>
      <c r="I2" s="53" t="s">
        <v>739</v>
      </c>
      <c r="J2" s="53" t="s">
        <v>740</v>
      </c>
      <c r="K2" s="54" t="s">
        <v>741</v>
      </c>
    </row>
    <row r="3" spans="1:11" x14ac:dyDescent="0.25">
      <c r="A3">
        <v>2000</v>
      </c>
      <c r="B3" s="91" t="s">
        <v>957</v>
      </c>
      <c r="D3" t="s">
        <v>551</v>
      </c>
      <c r="G3">
        <v>27160.2</v>
      </c>
      <c r="H3">
        <v>815.32</v>
      </c>
    </row>
    <row r="4" spans="1:11" x14ac:dyDescent="0.25">
      <c r="A4">
        <v>5000</v>
      </c>
      <c r="B4" s="91" t="s">
        <v>958</v>
      </c>
      <c r="D4" t="s">
        <v>551</v>
      </c>
      <c r="G4">
        <v>32202.6</v>
      </c>
      <c r="H4">
        <v>1024.5999999999999</v>
      </c>
    </row>
    <row r="5" spans="1:11" x14ac:dyDescent="0.25">
      <c r="A5">
        <v>10000</v>
      </c>
      <c r="B5" s="91" t="s">
        <v>959</v>
      </c>
      <c r="D5" t="s">
        <v>551</v>
      </c>
      <c r="G5">
        <v>65895</v>
      </c>
      <c r="H5">
        <v>1569.6</v>
      </c>
    </row>
    <row r="6" spans="1:11" x14ac:dyDescent="0.25">
      <c r="A6">
        <v>15000</v>
      </c>
      <c r="B6" s="91" t="s">
        <v>960</v>
      </c>
      <c r="D6" t="s">
        <v>551</v>
      </c>
      <c r="G6">
        <v>96837</v>
      </c>
      <c r="H6">
        <v>1983.8</v>
      </c>
    </row>
    <row r="7" spans="1:11" x14ac:dyDescent="0.25">
      <c r="A7">
        <v>20000</v>
      </c>
      <c r="B7" s="91" t="s">
        <v>961</v>
      </c>
      <c r="D7" t="s">
        <v>551</v>
      </c>
      <c r="G7">
        <v>132363</v>
      </c>
      <c r="H7">
        <v>2725</v>
      </c>
    </row>
    <row r="8" spans="1:11" x14ac:dyDescent="0.25">
      <c r="A8">
        <v>30000</v>
      </c>
      <c r="B8" s="91" t="s">
        <v>962</v>
      </c>
      <c r="D8" t="s">
        <v>551</v>
      </c>
      <c r="G8">
        <v>168462</v>
      </c>
      <c r="H8">
        <v>3400.8</v>
      </c>
    </row>
    <row r="9" spans="1:11" x14ac:dyDescent="0.25">
      <c r="A9">
        <v>2000</v>
      </c>
      <c r="B9" s="91" t="s">
        <v>963</v>
      </c>
      <c r="D9" t="s">
        <v>552</v>
      </c>
      <c r="G9">
        <v>17419.2</v>
      </c>
      <c r="H9">
        <v>850.2</v>
      </c>
    </row>
    <row r="10" spans="1:11" x14ac:dyDescent="0.25">
      <c r="A10">
        <v>5000</v>
      </c>
      <c r="B10" s="91" t="s">
        <v>964</v>
      </c>
      <c r="D10" t="s">
        <v>552</v>
      </c>
      <c r="G10">
        <v>35296.800000000003</v>
      </c>
      <c r="H10">
        <v>1111.8</v>
      </c>
    </row>
    <row r="11" spans="1:11" x14ac:dyDescent="0.25">
      <c r="A11">
        <v>10000</v>
      </c>
      <c r="B11" s="91" t="s">
        <v>965</v>
      </c>
      <c r="D11" t="s">
        <v>552</v>
      </c>
      <c r="G11">
        <v>75636</v>
      </c>
      <c r="H11">
        <v>1635</v>
      </c>
    </row>
    <row r="12" spans="1:11" x14ac:dyDescent="0.25">
      <c r="A12">
        <v>15000</v>
      </c>
      <c r="B12" s="91" t="s">
        <v>966</v>
      </c>
      <c r="D12" t="s">
        <v>552</v>
      </c>
      <c r="G12">
        <v>115173</v>
      </c>
      <c r="H12">
        <v>2027.4</v>
      </c>
    </row>
    <row r="13" spans="1:11" x14ac:dyDescent="0.25">
      <c r="A13">
        <v>20000</v>
      </c>
      <c r="B13" s="91" t="s">
        <v>967</v>
      </c>
      <c r="D13" t="s">
        <v>552</v>
      </c>
      <c r="G13">
        <v>149553</v>
      </c>
      <c r="H13">
        <v>2812.2</v>
      </c>
    </row>
    <row r="14" spans="1:11" x14ac:dyDescent="0.25">
      <c r="A14">
        <v>30000</v>
      </c>
      <c r="B14" s="91" t="s">
        <v>968</v>
      </c>
      <c r="D14" t="s">
        <v>552</v>
      </c>
      <c r="G14">
        <v>177057</v>
      </c>
      <c r="H14">
        <v>4076.6</v>
      </c>
    </row>
    <row r="15" spans="1:11" x14ac:dyDescent="0.25">
      <c r="A15" s="53" t="s">
        <v>742</v>
      </c>
      <c r="B15" s="92" t="s">
        <v>572</v>
      </c>
      <c r="C15" s="53" t="s">
        <v>63</v>
      </c>
      <c r="D15" s="53" t="s">
        <v>0</v>
      </c>
      <c r="E15" s="53" t="s">
        <v>821</v>
      </c>
      <c r="F15" s="53" t="s">
        <v>982</v>
      </c>
      <c r="G15" s="53" t="s">
        <v>2</v>
      </c>
      <c r="H15" s="53" t="s">
        <v>3</v>
      </c>
      <c r="I15" s="53" t="s">
        <v>739</v>
      </c>
      <c r="J15" s="53" t="s">
        <v>740</v>
      </c>
      <c r="K15" s="54" t="s">
        <v>741</v>
      </c>
    </row>
    <row r="16" spans="1:11" x14ac:dyDescent="0.25">
      <c r="A16">
        <v>250</v>
      </c>
      <c r="B16" s="91" t="s">
        <v>970</v>
      </c>
      <c r="C16" t="s">
        <v>947</v>
      </c>
      <c r="D16" t="s">
        <v>980</v>
      </c>
      <c r="G16">
        <v>17877.599999999999</v>
      </c>
      <c r="H16">
        <v>204.05</v>
      </c>
    </row>
    <row r="17" spans="1:11" x14ac:dyDescent="0.25">
      <c r="A17">
        <v>400</v>
      </c>
      <c r="B17" s="91" t="s">
        <v>971</v>
      </c>
      <c r="C17" t="s">
        <v>947</v>
      </c>
      <c r="D17" t="s">
        <v>980</v>
      </c>
      <c r="G17">
        <v>20742.599999999999</v>
      </c>
      <c r="H17">
        <v>226.72</v>
      </c>
    </row>
    <row r="18" spans="1:11" x14ac:dyDescent="0.25">
      <c r="A18">
        <v>550</v>
      </c>
      <c r="B18" s="91" t="s">
        <v>972</v>
      </c>
      <c r="C18" t="s">
        <v>947</v>
      </c>
      <c r="D18" t="s">
        <v>980</v>
      </c>
      <c r="G18">
        <v>23378.400000000001</v>
      </c>
      <c r="H18">
        <v>246.78</v>
      </c>
    </row>
    <row r="19" spans="1:11" x14ac:dyDescent="0.25">
      <c r="A19">
        <v>750</v>
      </c>
      <c r="B19" s="91" t="s">
        <v>973</v>
      </c>
      <c r="C19" t="s">
        <v>947</v>
      </c>
      <c r="D19" t="s">
        <v>980</v>
      </c>
      <c r="G19">
        <v>25212</v>
      </c>
      <c r="H19">
        <v>270.32</v>
      </c>
    </row>
    <row r="20" spans="1:11" x14ac:dyDescent="0.25">
      <c r="A20">
        <v>1000</v>
      </c>
      <c r="B20" s="91" t="s">
        <v>974</v>
      </c>
      <c r="C20" t="s">
        <v>947</v>
      </c>
      <c r="D20" t="s">
        <v>980</v>
      </c>
      <c r="G20">
        <v>29223</v>
      </c>
      <c r="H20">
        <v>313.92</v>
      </c>
    </row>
    <row r="21" spans="1:11" x14ac:dyDescent="0.25">
      <c r="A21">
        <v>1750</v>
      </c>
      <c r="B21" s="91" t="s">
        <v>975</v>
      </c>
      <c r="C21" t="s">
        <v>947</v>
      </c>
      <c r="D21" t="s">
        <v>980</v>
      </c>
      <c r="G21">
        <v>35296.800000000003</v>
      </c>
      <c r="H21">
        <v>353.16</v>
      </c>
    </row>
    <row r="22" spans="1:11" x14ac:dyDescent="0.25">
      <c r="A22">
        <v>2500</v>
      </c>
      <c r="B22" s="91" t="s">
        <v>976</v>
      </c>
      <c r="C22" t="s">
        <v>947</v>
      </c>
      <c r="D22" t="s">
        <v>980</v>
      </c>
      <c r="G22">
        <v>49621.8</v>
      </c>
      <c r="H22">
        <v>427.28</v>
      </c>
    </row>
    <row r="23" spans="1:11" x14ac:dyDescent="0.25">
      <c r="A23">
        <v>3250</v>
      </c>
      <c r="B23" s="91" t="s">
        <v>977</v>
      </c>
      <c r="C23" t="s">
        <v>947</v>
      </c>
      <c r="D23" t="s">
        <v>980</v>
      </c>
      <c r="G23">
        <v>58446</v>
      </c>
      <c r="H23">
        <v>584.24</v>
      </c>
    </row>
    <row r="24" spans="1:11" x14ac:dyDescent="0.25">
      <c r="A24">
        <v>4000</v>
      </c>
      <c r="B24" s="91" t="s">
        <v>978</v>
      </c>
      <c r="C24" t="s">
        <v>947</v>
      </c>
      <c r="D24" t="s">
        <v>980</v>
      </c>
      <c r="G24">
        <v>74490</v>
      </c>
      <c r="H24">
        <v>680.16</v>
      </c>
    </row>
    <row r="25" spans="1:11" x14ac:dyDescent="0.25">
      <c r="A25">
        <v>6000</v>
      </c>
      <c r="B25" s="91" t="s">
        <v>979</v>
      </c>
      <c r="C25" t="s">
        <v>947</v>
      </c>
      <c r="D25" t="s">
        <v>980</v>
      </c>
      <c r="G25">
        <v>95118</v>
      </c>
      <c r="H25">
        <v>815.32</v>
      </c>
    </row>
    <row r="26" spans="1:11" x14ac:dyDescent="0.25">
      <c r="A26" s="53" t="s">
        <v>742</v>
      </c>
      <c r="B26" s="92" t="s">
        <v>572</v>
      </c>
      <c r="C26" s="53" t="s">
        <v>63</v>
      </c>
      <c r="D26" s="53" t="s">
        <v>0</v>
      </c>
      <c r="E26" s="53" t="s">
        <v>821</v>
      </c>
      <c r="F26" s="53" t="s">
        <v>982</v>
      </c>
      <c r="G26" s="53" t="s">
        <v>2</v>
      </c>
      <c r="H26" s="53" t="s">
        <v>3</v>
      </c>
      <c r="I26" s="53" t="s">
        <v>739</v>
      </c>
      <c r="J26" s="53" t="s">
        <v>740</v>
      </c>
      <c r="K26" s="54" t="s">
        <v>741</v>
      </c>
    </row>
    <row r="27" spans="1:11" x14ac:dyDescent="0.25">
      <c r="A27">
        <v>60</v>
      </c>
      <c r="B27" s="91" t="s">
        <v>983</v>
      </c>
      <c r="C27" t="s">
        <v>947</v>
      </c>
      <c r="D27" t="s">
        <v>980</v>
      </c>
      <c r="F27">
        <v>3</v>
      </c>
      <c r="G27">
        <v>3208.8</v>
      </c>
      <c r="H27">
        <v>806.6</v>
      </c>
    </row>
    <row r="28" spans="1:11" x14ac:dyDescent="0.25">
      <c r="A28">
        <v>95</v>
      </c>
      <c r="B28" s="91" t="s">
        <v>984</v>
      </c>
      <c r="C28" t="s">
        <v>947</v>
      </c>
      <c r="D28" t="s">
        <v>980</v>
      </c>
      <c r="F28">
        <v>4</v>
      </c>
      <c r="G28">
        <v>3724.5</v>
      </c>
      <c r="H28">
        <v>937.4</v>
      </c>
    </row>
    <row r="29" spans="1:11" x14ac:dyDescent="0.25">
      <c r="A29">
        <v>112</v>
      </c>
      <c r="B29" s="91" t="s">
        <v>985</v>
      </c>
      <c r="C29" t="s">
        <v>947</v>
      </c>
      <c r="D29" t="s">
        <v>980</v>
      </c>
      <c r="F29">
        <v>5</v>
      </c>
      <c r="G29">
        <v>5071.05</v>
      </c>
      <c r="H29">
        <v>1002.8</v>
      </c>
    </row>
    <row r="30" spans="1:11" x14ac:dyDescent="0.25">
      <c r="A30">
        <v>140</v>
      </c>
      <c r="B30" s="91" t="s">
        <v>986</v>
      </c>
      <c r="C30" t="s">
        <v>947</v>
      </c>
      <c r="D30" t="s">
        <v>980</v>
      </c>
      <c r="F30">
        <v>6</v>
      </c>
      <c r="G30">
        <v>5787.3</v>
      </c>
      <c r="H30">
        <v>1090</v>
      </c>
    </row>
    <row r="31" spans="1:11" x14ac:dyDescent="0.25">
      <c r="A31">
        <v>170</v>
      </c>
      <c r="B31" s="91" t="s">
        <v>987</v>
      </c>
      <c r="C31" t="s">
        <v>947</v>
      </c>
      <c r="D31" t="s">
        <v>980</v>
      </c>
      <c r="F31">
        <v>7.5</v>
      </c>
      <c r="G31">
        <v>6732.75</v>
      </c>
      <c r="H31">
        <v>1133.5999999999999</v>
      </c>
    </row>
    <row r="32" spans="1:11" x14ac:dyDescent="0.25">
      <c r="A32">
        <v>200</v>
      </c>
      <c r="B32" s="91" t="s">
        <v>988</v>
      </c>
      <c r="C32" t="s">
        <v>947</v>
      </c>
      <c r="D32" t="s">
        <v>980</v>
      </c>
      <c r="F32">
        <v>10</v>
      </c>
      <c r="G32">
        <v>10428.6</v>
      </c>
      <c r="H32">
        <v>1220.8</v>
      </c>
    </row>
    <row r="33" spans="1:8" x14ac:dyDescent="0.25">
      <c r="A33">
        <v>230</v>
      </c>
      <c r="B33" s="91" t="s">
        <v>989</v>
      </c>
      <c r="C33" t="s">
        <v>947</v>
      </c>
      <c r="D33" t="s">
        <v>980</v>
      </c>
      <c r="F33">
        <v>12.5</v>
      </c>
      <c r="G33">
        <v>11803.8</v>
      </c>
      <c r="H33">
        <v>1286.2</v>
      </c>
    </row>
    <row r="34" spans="1:8" x14ac:dyDescent="0.25">
      <c r="A34">
        <v>270</v>
      </c>
      <c r="B34" s="91" t="s">
        <v>990</v>
      </c>
      <c r="C34" t="s">
        <v>947</v>
      </c>
      <c r="D34" t="s">
        <v>980</v>
      </c>
      <c r="F34">
        <v>15</v>
      </c>
      <c r="G34">
        <v>15012.6</v>
      </c>
      <c r="H34">
        <v>1417</v>
      </c>
    </row>
    <row r="35" spans="1:8" x14ac:dyDescent="0.25">
      <c r="A35">
        <v>330</v>
      </c>
      <c r="B35" s="91" t="s">
        <v>991</v>
      </c>
      <c r="C35" t="s">
        <v>947</v>
      </c>
      <c r="D35" t="s">
        <v>980</v>
      </c>
      <c r="F35">
        <v>17.5</v>
      </c>
      <c r="G35">
        <v>15929.4</v>
      </c>
      <c r="H35">
        <v>1547.8</v>
      </c>
    </row>
    <row r="36" spans="1:8" x14ac:dyDescent="0.25">
      <c r="A36">
        <v>360</v>
      </c>
      <c r="B36" s="91" t="s">
        <v>992</v>
      </c>
      <c r="C36" t="s">
        <v>947</v>
      </c>
      <c r="D36" t="s">
        <v>980</v>
      </c>
      <c r="F36">
        <v>20</v>
      </c>
      <c r="G36">
        <v>33807</v>
      </c>
      <c r="H36">
        <v>1700.4</v>
      </c>
    </row>
    <row r="37" spans="1:8" x14ac:dyDescent="0.25">
      <c r="A37">
        <v>450</v>
      </c>
      <c r="B37" s="91" t="s">
        <v>993</v>
      </c>
      <c r="C37" t="s">
        <v>947</v>
      </c>
      <c r="D37" t="s">
        <v>980</v>
      </c>
      <c r="F37">
        <v>25</v>
      </c>
      <c r="G37">
        <v>36672</v>
      </c>
      <c r="H37">
        <v>2027.4</v>
      </c>
    </row>
    <row r="38" spans="1:8" x14ac:dyDescent="0.25">
      <c r="A38">
        <v>540</v>
      </c>
      <c r="B38" s="91" t="s">
        <v>994</v>
      </c>
      <c r="C38" t="s">
        <v>947</v>
      </c>
      <c r="D38" t="s">
        <v>980</v>
      </c>
      <c r="F38">
        <v>30</v>
      </c>
      <c r="G38">
        <v>40797.599999999999</v>
      </c>
      <c r="H38">
        <v>2419.8000000000002</v>
      </c>
    </row>
    <row r="39" spans="1:8" x14ac:dyDescent="0.25">
      <c r="A39">
        <v>675</v>
      </c>
      <c r="B39" s="91" t="s">
        <v>995</v>
      </c>
      <c r="C39" t="s">
        <v>947</v>
      </c>
      <c r="D39" t="s">
        <v>980</v>
      </c>
      <c r="F39">
        <v>40</v>
      </c>
      <c r="G39">
        <v>50309.4</v>
      </c>
      <c r="H39">
        <v>3226.4</v>
      </c>
    </row>
    <row r="40" spans="1:8" x14ac:dyDescent="0.25">
      <c r="A40">
        <v>810</v>
      </c>
      <c r="B40" s="91" t="s">
        <v>996</v>
      </c>
      <c r="C40" t="s">
        <v>947</v>
      </c>
      <c r="D40" t="s">
        <v>980</v>
      </c>
      <c r="F40">
        <v>50</v>
      </c>
      <c r="G40">
        <v>57300</v>
      </c>
      <c r="H40">
        <v>4011.2</v>
      </c>
    </row>
    <row r="41" spans="1:8" x14ac:dyDescent="0.25">
      <c r="A41">
        <v>900</v>
      </c>
      <c r="B41" s="91" t="s">
        <v>997</v>
      </c>
      <c r="C41" t="s">
        <v>947</v>
      </c>
      <c r="D41" t="s">
        <v>980</v>
      </c>
      <c r="F41">
        <v>60</v>
      </c>
      <c r="G41">
        <v>68187</v>
      </c>
      <c r="H41">
        <v>4817.8</v>
      </c>
    </row>
    <row r="42" spans="1:8" x14ac:dyDescent="0.25">
      <c r="A42">
        <v>1000</v>
      </c>
      <c r="B42" s="91" t="s">
        <v>998</v>
      </c>
      <c r="C42" t="s">
        <v>947</v>
      </c>
      <c r="D42" t="s">
        <v>980</v>
      </c>
      <c r="F42">
        <v>80</v>
      </c>
      <c r="G42">
        <v>88815</v>
      </c>
      <c r="H42">
        <v>5646.2</v>
      </c>
    </row>
    <row r="43" spans="1:8" x14ac:dyDescent="0.25">
      <c r="A43">
        <v>1200</v>
      </c>
      <c r="B43" s="91" t="s">
        <v>999</v>
      </c>
      <c r="C43" t="s">
        <v>947</v>
      </c>
      <c r="D43" t="s">
        <v>980</v>
      </c>
      <c r="F43">
        <v>90</v>
      </c>
      <c r="G43">
        <v>122622</v>
      </c>
      <c r="H43">
        <v>6649</v>
      </c>
    </row>
    <row r="44" spans="1:8" x14ac:dyDescent="0.25">
      <c r="A44">
        <v>1350</v>
      </c>
      <c r="B44" s="91" t="s">
        <v>981</v>
      </c>
      <c r="C44" t="s">
        <v>947</v>
      </c>
      <c r="D44" t="s">
        <v>980</v>
      </c>
      <c r="F44">
        <v>100</v>
      </c>
      <c r="G44">
        <v>143823</v>
      </c>
      <c r="H44">
        <v>8066</v>
      </c>
    </row>
    <row r="45" spans="1:8" x14ac:dyDescent="0.25">
      <c r="A45" s="35">
        <f>F45*3.52</f>
        <v>17.600000000000001</v>
      </c>
      <c r="B45" s="91" t="s">
        <v>1000</v>
      </c>
      <c r="C45" t="s">
        <v>503</v>
      </c>
      <c r="D45" t="s">
        <v>1010</v>
      </c>
      <c r="F45">
        <v>5</v>
      </c>
      <c r="G45">
        <v>5157</v>
      </c>
      <c r="H45">
        <v>893.8</v>
      </c>
    </row>
    <row r="46" spans="1:8" x14ac:dyDescent="0.25">
      <c r="A46" s="35">
        <f t="shared" ref="A46:A54" si="0">F46*3.52</f>
        <v>35.200000000000003</v>
      </c>
      <c r="B46" s="91" t="s">
        <v>1001</v>
      </c>
      <c r="C46" t="s">
        <v>503</v>
      </c>
      <c r="D46" t="s">
        <v>1010</v>
      </c>
      <c r="F46">
        <v>10</v>
      </c>
      <c r="G46">
        <v>9339.9</v>
      </c>
      <c r="H46">
        <v>1111.8</v>
      </c>
    </row>
    <row r="47" spans="1:8" x14ac:dyDescent="0.25">
      <c r="A47" s="35">
        <f t="shared" si="0"/>
        <v>52.8</v>
      </c>
      <c r="B47" s="91" t="s">
        <v>1002</v>
      </c>
      <c r="C47" t="s">
        <v>503</v>
      </c>
      <c r="D47" t="s">
        <v>1010</v>
      </c>
      <c r="F47">
        <v>15</v>
      </c>
      <c r="G47">
        <v>13981.2</v>
      </c>
      <c r="H47">
        <v>1286.2</v>
      </c>
    </row>
    <row r="48" spans="1:8" x14ac:dyDescent="0.25">
      <c r="A48" s="35">
        <f t="shared" si="0"/>
        <v>70.400000000000006</v>
      </c>
      <c r="B48" s="91" t="s">
        <v>1003</v>
      </c>
      <c r="C48" t="s">
        <v>503</v>
      </c>
      <c r="D48" t="s">
        <v>1010</v>
      </c>
      <c r="F48">
        <v>20</v>
      </c>
      <c r="G48">
        <v>18679.8</v>
      </c>
      <c r="H48">
        <v>1526</v>
      </c>
    </row>
    <row r="49" spans="1:11" x14ac:dyDescent="0.25">
      <c r="A49" s="35">
        <f t="shared" si="0"/>
        <v>88</v>
      </c>
      <c r="B49" s="91" t="s">
        <v>1004</v>
      </c>
      <c r="C49" t="s">
        <v>503</v>
      </c>
      <c r="D49" t="s">
        <v>1010</v>
      </c>
      <c r="F49">
        <v>25</v>
      </c>
      <c r="G49">
        <v>23378.400000000001</v>
      </c>
      <c r="H49">
        <v>1831.2</v>
      </c>
    </row>
    <row r="50" spans="1:11" x14ac:dyDescent="0.25">
      <c r="A50" s="35">
        <f t="shared" si="0"/>
        <v>105.6</v>
      </c>
      <c r="B50" s="91" t="s">
        <v>1005</v>
      </c>
      <c r="C50" t="s">
        <v>503</v>
      </c>
      <c r="D50" t="s">
        <v>1010</v>
      </c>
      <c r="F50">
        <v>30</v>
      </c>
      <c r="G50">
        <v>28077</v>
      </c>
      <c r="H50">
        <v>2180</v>
      </c>
    </row>
    <row r="51" spans="1:11" x14ac:dyDescent="0.25">
      <c r="A51" s="35">
        <f t="shared" si="0"/>
        <v>140.80000000000001</v>
      </c>
      <c r="B51" s="91" t="s">
        <v>1006</v>
      </c>
      <c r="C51" t="s">
        <v>503</v>
      </c>
      <c r="D51" t="s">
        <v>1010</v>
      </c>
      <c r="F51">
        <v>40</v>
      </c>
      <c r="G51">
        <v>37359.599999999999</v>
      </c>
      <c r="H51">
        <v>2899.4</v>
      </c>
    </row>
    <row r="52" spans="1:11" x14ac:dyDescent="0.25">
      <c r="A52" s="35">
        <f t="shared" si="0"/>
        <v>176</v>
      </c>
      <c r="B52" s="91" t="s">
        <v>1007</v>
      </c>
      <c r="C52" t="s">
        <v>503</v>
      </c>
      <c r="D52" t="s">
        <v>1010</v>
      </c>
      <c r="F52">
        <v>50</v>
      </c>
      <c r="G52">
        <v>44464.800000000003</v>
      </c>
      <c r="H52">
        <v>3618.8</v>
      </c>
    </row>
    <row r="53" spans="1:11" x14ac:dyDescent="0.25">
      <c r="A53" s="35">
        <f t="shared" si="0"/>
        <v>211.2</v>
      </c>
      <c r="B53" s="91" t="s">
        <v>1008</v>
      </c>
      <c r="C53" t="s">
        <v>503</v>
      </c>
      <c r="D53" t="s">
        <v>1010</v>
      </c>
      <c r="F53">
        <v>60</v>
      </c>
      <c r="G53">
        <v>53289</v>
      </c>
      <c r="H53">
        <v>4338.2</v>
      </c>
    </row>
    <row r="54" spans="1:11" x14ac:dyDescent="0.25">
      <c r="A54" s="35">
        <f t="shared" si="0"/>
        <v>264</v>
      </c>
      <c r="B54" s="91" t="s">
        <v>1009</v>
      </c>
      <c r="C54" t="s">
        <v>503</v>
      </c>
      <c r="D54" t="s">
        <v>1010</v>
      </c>
      <c r="F54">
        <v>75</v>
      </c>
      <c r="G54">
        <v>66468</v>
      </c>
      <c r="H54">
        <v>5428.2</v>
      </c>
    </row>
    <row r="55" spans="1:11" x14ac:dyDescent="0.25">
      <c r="A55" s="53" t="s">
        <v>742</v>
      </c>
      <c r="B55" s="92" t="s">
        <v>572</v>
      </c>
      <c r="C55" s="53" t="s">
        <v>63</v>
      </c>
      <c r="D55" s="53" t="s">
        <v>0</v>
      </c>
      <c r="E55" s="53" t="s">
        <v>821</v>
      </c>
      <c r="F55" s="53" t="s">
        <v>982</v>
      </c>
      <c r="G55" s="53" t="s">
        <v>2</v>
      </c>
      <c r="H55" s="53" t="s">
        <v>3</v>
      </c>
      <c r="I55" s="53" t="s">
        <v>739</v>
      </c>
      <c r="J55" s="53" t="s">
        <v>740</v>
      </c>
      <c r="K55" s="54" t="s">
        <v>741</v>
      </c>
    </row>
    <row r="56" spans="1:11" x14ac:dyDescent="0.25">
      <c r="A56">
        <v>360</v>
      </c>
      <c r="B56" s="91" t="s">
        <v>1012</v>
      </c>
      <c r="C56" t="s">
        <v>947</v>
      </c>
      <c r="D56" t="s">
        <v>980</v>
      </c>
      <c r="F56">
        <v>15</v>
      </c>
      <c r="G56">
        <v>75636</v>
      </c>
      <c r="H56">
        <v>1853</v>
      </c>
    </row>
    <row r="57" spans="1:11" x14ac:dyDescent="0.25">
      <c r="A57">
        <v>450</v>
      </c>
      <c r="B57" s="91" t="s">
        <v>1013</v>
      </c>
      <c r="C57" t="s">
        <v>947</v>
      </c>
      <c r="D57" t="s">
        <v>980</v>
      </c>
      <c r="F57">
        <v>25</v>
      </c>
      <c r="G57">
        <v>97983</v>
      </c>
      <c r="H57">
        <v>2528.8000000000002</v>
      </c>
    </row>
    <row r="58" spans="1:11" x14ac:dyDescent="0.25">
      <c r="A58">
        <v>540</v>
      </c>
      <c r="B58" s="91" t="s">
        <v>1014</v>
      </c>
      <c r="C58" t="s">
        <v>947</v>
      </c>
      <c r="D58" t="s">
        <v>980</v>
      </c>
      <c r="F58">
        <v>30</v>
      </c>
      <c r="G58">
        <v>124914</v>
      </c>
      <c r="H58">
        <v>3008.4</v>
      </c>
    </row>
    <row r="59" spans="1:11" x14ac:dyDescent="0.25">
      <c r="A59">
        <v>1500</v>
      </c>
      <c r="B59" s="91" t="s">
        <v>1015</v>
      </c>
      <c r="C59" t="s">
        <v>947</v>
      </c>
      <c r="D59" t="s">
        <v>980</v>
      </c>
      <c r="F59">
        <v>70</v>
      </c>
      <c r="G59">
        <v>192528</v>
      </c>
      <c r="H59">
        <v>7019.6</v>
      </c>
    </row>
    <row r="60" spans="1:11" x14ac:dyDescent="0.25">
      <c r="A60">
        <v>360</v>
      </c>
      <c r="B60" s="91" t="s">
        <v>1011</v>
      </c>
      <c r="C60" t="s">
        <v>509</v>
      </c>
      <c r="D60" t="s">
        <v>1010</v>
      </c>
      <c r="F60">
        <v>15</v>
      </c>
      <c r="G60">
        <f>G56*0.95</f>
        <v>71854.2</v>
      </c>
      <c r="H60">
        <f>H56</f>
        <v>1853</v>
      </c>
    </row>
    <row r="61" spans="1:11" x14ac:dyDescent="0.25">
      <c r="A61">
        <v>450</v>
      </c>
      <c r="B61" s="91" t="s">
        <v>1011</v>
      </c>
      <c r="C61" t="s">
        <v>509</v>
      </c>
      <c r="D61" t="s">
        <v>1010</v>
      </c>
      <c r="F61">
        <v>25</v>
      </c>
      <c r="G61">
        <f t="shared" ref="G61:G63" si="1">G57*0.95</f>
        <v>93083.849999999991</v>
      </c>
      <c r="H61">
        <f t="shared" ref="H61:H63" si="2">H57</f>
        <v>2528.8000000000002</v>
      </c>
    </row>
    <row r="62" spans="1:11" x14ac:dyDescent="0.25">
      <c r="A62">
        <v>540</v>
      </c>
      <c r="B62" s="91" t="s">
        <v>1011</v>
      </c>
      <c r="C62" t="s">
        <v>509</v>
      </c>
      <c r="D62" t="s">
        <v>1010</v>
      </c>
      <c r="F62">
        <v>30</v>
      </c>
      <c r="G62">
        <f t="shared" si="1"/>
        <v>118668.29999999999</v>
      </c>
      <c r="H62">
        <f t="shared" si="2"/>
        <v>3008.4</v>
      </c>
    </row>
    <row r="63" spans="1:11" x14ac:dyDescent="0.25">
      <c r="A63">
        <v>1500</v>
      </c>
      <c r="B63" s="91" t="s">
        <v>1011</v>
      </c>
      <c r="C63" t="s">
        <v>509</v>
      </c>
      <c r="D63" t="s">
        <v>1010</v>
      </c>
      <c r="F63">
        <v>70</v>
      </c>
      <c r="G63">
        <f t="shared" si="1"/>
        <v>182901.6</v>
      </c>
      <c r="H63">
        <f t="shared" si="2"/>
        <v>7019.6</v>
      </c>
    </row>
    <row r="64" spans="1:11" x14ac:dyDescent="0.25">
      <c r="A64">
        <v>360</v>
      </c>
      <c r="B64" s="91" t="s">
        <v>1016</v>
      </c>
      <c r="C64" t="s">
        <v>503</v>
      </c>
      <c r="D64" t="s">
        <v>1010</v>
      </c>
      <c r="F64">
        <v>15</v>
      </c>
      <c r="G64">
        <f>G56*0.97</f>
        <v>73366.92</v>
      </c>
      <c r="H64">
        <f>H56*0.95</f>
        <v>1760.35</v>
      </c>
    </row>
    <row r="65" spans="1:8" x14ac:dyDescent="0.25">
      <c r="A65">
        <v>450</v>
      </c>
      <c r="B65" s="91" t="s">
        <v>1016</v>
      </c>
      <c r="C65" t="s">
        <v>503</v>
      </c>
      <c r="D65" t="s">
        <v>1010</v>
      </c>
      <c r="F65">
        <v>25</v>
      </c>
      <c r="G65">
        <f t="shared" ref="G65:G67" si="3">G57*0.97</f>
        <v>95043.51</v>
      </c>
      <c r="H65">
        <f t="shared" ref="H65:H67" si="4">H57*0.95</f>
        <v>2402.36</v>
      </c>
    </row>
    <row r="66" spans="1:8" x14ac:dyDescent="0.25">
      <c r="A66">
        <v>540</v>
      </c>
      <c r="B66" s="91" t="s">
        <v>1016</v>
      </c>
      <c r="C66" t="s">
        <v>503</v>
      </c>
      <c r="D66" t="s">
        <v>1010</v>
      </c>
      <c r="F66">
        <v>30</v>
      </c>
      <c r="G66">
        <f t="shared" si="3"/>
        <v>121166.58</v>
      </c>
      <c r="H66">
        <f t="shared" si="4"/>
        <v>2857.98</v>
      </c>
    </row>
    <row r="67" spans="1:8" x14ac:dyDescent="0.25">
      <c r="A67">
        <v>1500</v>
      </c>
      <c r="B67" s="91" t="s">
        <v>1016</v>
      </c>
      <c r="C67" t="s">
        <v>503</v>
      </c>
      <c r="D67" t="s">
        <v>1010</v>
      </c>
      <c r="F67">
        <v>70</v>
      </c>
      <c r="G67">
        <f t="shared" si="3"/>
        <v>186752.16</v>
      </c>
      <c r="H67">
        <f t="shared" si="4"/>
        <v>6668.62</v>
      </c>
    </row>
  </sheetData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workbookViewId="0">
      <selection sqref="A1:H2"/>
    </sheetView>
  </sheetViews>
  <sheetFormatPr defaultRowHeight="15" x14ac:dyDescent="0.25"/>
  <cols>
    <col min="1" max="1" width="15.140625" customWidth="1"/>
    <col min="2" max="2" width="22.85546875" customWidth="1"/>
    <col min="4" max="4" width="18.140625" customWidth="1"/>
  </cols>
  <sheetData>
    <row r="1" spans="1:8" ht="21" x14ac:dyDescent="0.35">
      <c r="A1" s="49" t="s">
        <v>1017</v>
      </c>
      <c r="B1" s="35"/>
      <c r="H1" s="35"/>
    </row>
    <row r="2" spans="1:8" x14ac:dyDescent="0.25">
      <c r="A2" s="53" t="s">
        <v>1018</v>
      </c>
      <c r="B2" s="53" t="s">
        <v>572</v>
      </c>
      <c r="C2" s="53" t="s">
        <v>1019</v>
      </c>
      <c r="D2" s="53" t="s">
        <v>1020</v>
      </c>
      <c r="E2" s="53" t="s">
        <v>15</v>
      </c>
      <c r="F2" s="53" t="s">
        <v>2</v>
      </c>
      <c r="G2" s="53" t="s">
        <v>3</v>
      </c>
      <c r="H2" s="54" t="s">
        <v>4</v>
      </c>
    </row>
    <row r="3" spans="1:8" s="94" customFormat="1" x14ac:dyDescent="0.25">
      <c r="A3" s="120" t="s">
        <v>1021</v>
      </c>
      <c r="B3" s="36">
        <v>232123134040</v>
      </c>
      <c r="C3" s="94">
        <v>1.5</v>
      </c>
      <c r="D3" s="97">
        <v>40</v>
      </c>
      <c r="E3" s="94" t="s">
        <v>411</v>
      </c>
      <c r="F3" s="94">
        <v>2397.08</v>
      </c>
      <c r="G3" s="94">
        <v>183.33</v>
      </c>
      <c r="H3" s="46">
        <f>SUM(F3:G3)</f>
        <v>2580.41</v>
      </c>
    </row>
    <row r="4" spans="1:8" s="94" customFormat="1" x14ac:dyDescent="0.25">
      <c r="A4" s="120"/>
      <c r="B4" s="36">
        <v>232123134090</v>
      </c>
      <c r="C4" s="94">
        <v>2</v>
      </c>
      <c r="D4" s="97">
        <v>50</v>
      </c>
      <c r="E4" s="94" t="s">
        <v>411</v>
      </c>
      <c r="F4" s="94">
        <v>2861.03</v>
      </c>
      <c r="G4" s="94">
        <v>183.33</v>
      </c>
      <c r="H4" s="46">
        <f t="shared" ref="H4:H13" si="0">SUM(F4:G4)</f>
        <v>3044.36</v>
      </c>
    </row>
    <row r="5" spans="1:8" s="94" customFormat="1" x14ac:dyDescent="0.25">
      <c r="A5" s="120"/>
      <c r="B5" s="36">
        <v>232123134100</v>
      </c>
      <c r="C5" s="94">
        <v>3</v>
      </c>
      <c r="D5" s="94">
        <v>90</v>
      </c>
      <c r="E5" s="94" t="s">
        <v>411</v>
      </c>
      <c r="F5" s="94">
        <v>2989.9</v>
      </c>
      <c r="G5" s="94">
        <v>239.2</v>
      </c>
      <c r="H5" s="46">
        <f t="shared" si="0"/>
        <v>3229.1</v>
      </c>
    </row>
    <row r="6" spans="1:8" s="94" customFormat="1" x14ac:dyDescent="0.25">
      <c r="A6" s="120"/>
      <c r="B6" s="36">
        <v>232123134190</v>
      </c>
      <c r="C6" s="94">
        <v>3</v>
      </c>
      <c r="D6" s="97">
        <v>150</v>
      </c>
      <c r="E6" s="94" t="s">
        <v>411</v>
      </c>
      <c r="F6" s="94">
        <v>3221.88</v>
      </c>
      <c r="G6" s="94">
        <v>275</v>
      </c>
      <c r="H6" s="46">
        <f t="shared" si="0"/>
        <v>3496.88</v>
      </c>
    </row>
    <row r="7" spans="1:8" s="94" customFormat="1" x14ac:dyDescent="0.25">
      <c r="A7" s="120"/>
      <c r="B7" s="36">
        <v>232123134300</v>
      </c>
      <c r="C7" s="94">
        <v>5</v>
      </c>
      <c r="D7" s="97">
        <v>225</v>
      </c>
      <c r="E7" s="94" t="s">
        <v>411</v>
      </c>
      <c r="F7" s="94">
        <v>3685.83</v>
      </c>
      <c r="G7" s="94">
        <v>305.55</v>
      </c>
      <c r="H7" s="46">
        <f t="shared" si="0"/>
        <v>3991.38</v>
      </c>
    </row>
    <row r="8" spans="1:8" x14ac:dyDescent="0.25">
      <c r="A8" s="120"/>
      <c r="B8" s="36">
        <v>232123134410</v>
      </c>
      <c r="C8" s="94">
        <v>10</v>
      </c>
      <c r="D8" s="97">
        <v>350</v>
      </c>
      <c r="E8" s="94" t="s">
        <v>411</v>
      </c>
      <c r="F8" s="94">
        <v>5386.98</v>
      </c>
      <c r="G8" s="94">
        <v>344.84</v>
      </c>
      <c r="H8" s="46">
        <f t="shared" si="0"/>
        <v>5731.82</v>
      </c>
    </row>
    <row r="9" spans="1:8" x14ac:dyDescent="0.25">
      <c r="A9" s="120"/>
      <c r="B9" s="36">
        <v>232123134420</v>
      </c>
      <c r="C9" s="94">
        <v>7.5</v>
      </c>
      <c r="D9" s="97">
        <v>350</v>
      </c>
      <c r="E9" s="94" t="s">
        <v>411</v>
      </c>
      <c r="F9" s="94">
        <v>5438.53</v>
      </c>
      <c r="G9" s="94">
        <v>344.84</v>
      </c>
      <c r="H9" s="46">
        <f t="shared" si="0"/>
        <v>5783.37</v>
      </c>
    </row>
    <row r="10" spans="1:8" x14ac:dyDescent="0.25">
      <c r="A10" s="120"/>
      <c r="B10" s="36">
        <v>232123134520</v>
      </c>
      <c r="C10" s="94">
        <v>10</v>
      </c>
      <c r="D10" s="97">
        <v>600</v>
      </c>
      <c r="E10" s="94" t="s">
        <v>411</v>
      </c>
      <c r="F10" s="94">
        <v>5490.08</v>
      </c>
      <c r="G10" s="94">
        <v>467.06</v>
      </c>
      <c r="H10" s="46">
        <f t="shared" si="0"/>
        <v>5957.14</v>
      </c>
    </row>
    <row r="11" spans="1:8" x14ac:dyDescent="0.25">
      <c r="A11" s="120"/>
      <c r="B11" s="36">
        <v>232123134530</v>
      </c>
      <c r="C11" s="94">
        <v>15</v>
      </c>
      <c r="D11" s="97">
        <v>1000</v>
      </c>
      <c r="E11" s="94" t="s">
        <v>411</v>
      </c>
      <c r="F11" s="94">
        <v>5490.08</v>
      </c>
      <c r="G11" s="94">
        <v>467.06</v>
      </c>
      <c r="H11" s="46">
        <f t="shared" si="0"/>
        <v>5957.14</v>
      </c>
    </row>
    <row r="12" spans="1:8" x14ac:dyDescent="0.25">
      <c r="A12" s="120"/>
      <c r="B12" s="36">
        <v>232123134610</v>
      </c>
      <c r="C12" s="94">
        <v>20</v>
      </c>
      <c r="D12" s="97">
        <v>1350</v>
      </c>
      <c r="E12" s="94" t="s">
        <v>411</v>
      </c>
      <c r="F12" s="94">
        <v>5850.93</v>
      </c>
      <c r="G12" s="94">
        <v>532.53</v>
      </c>
      <c r="H12" s="46">
        <f t="shared" si="0"/>
        <v>6383.46</v>
      </c>
    </row>
    <row r="13" spans="1:8" x14ac:dyDescent="0.25">
      <c r="A13" s="120"/>
      <c r="B13" s="36">
        <v>232123134620</v>
      </c>
      <c r="C13" s="94">
        <v>25</v>
      </c>
      <c r="D13" s="97">
        <v>1550</v>
      </c>
      <c r="E13" s="94" t="s">
        <v>411</v>
      </c>
      <c r="F13" s="94">
        <v>7990.25</v>
      </c>
      <c r="G13" s="94">
        <v>532.53</v>
      </c>
      <c r="H13" s="46">
        <f t="shared" si="0"/>
        <v>8522.7800000000007</v>
      </c>
    </row>
  </sheetData>
  <mergeCells count="1">
    <mergeCell ref="A3:A13"/>
  </mergeCells>
  <pageMargins left="0.7" right="0.7" top="0.75" bottom="0.75" header="0.3" footer="0.3"/>
  <pageSetup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4"/>
  <sheetViews>
    <sheetView topLeftCell="A56" workbookViewId="0">
      <selection activeCell="A2" sqref="A2:H2"/>
    </sheetView>
  </sheetViews>
  <sheetFormatPr defaultRowHeight="15" x14ac:dyDescent="0.25"/>
  <cols>
    <col min="1" max="1" width="13.140625" customWidth="1"/>
    <col min="2" max="2" width="26.7109375" style="91" customWidth="1"/>
    <col min="5" max="5" width="15" customWidth="1"/>
    <col min="9" max="14" width="9.140625" hidden="1" customWidth="1"/>
    <col min="15" max="16" width="9.140625" style="109" hidden="1" customWidth="1"/>
    <col min="17" max="17" width="9.140625" hidden="1" customWidth="1"/>
    <col min="18" max="19" width="9.140625" style="87"/>
  </cols>
  <sheetData>
    <row r="1" spans="1:19" ht="21" x14ac:dyDescent="0.35">
      <c r="A1" s="49" t="s">
        <v>1025</v>
      </c>
      <c r="F1" s="99" t="s">
        <v>1132</v>
      </c>
      <c r="G1" s="103"/>
      <c r="H1" s="104"/>
      <c r="I1" s="99" t="s">
        <v>2</v>
      </c>
      <c r="J1" s="103"/>
      <c r="K1" s="104"/>
      <c r="L1" s="105" t="s">
        <v>1136</v>
      </c>
      <c r="M1" s="104"/>
      <c r="N1" s="104"/>
      <c r="O1" s="106" t="s">
        <v>1135</v>
      </c>
      <c r="P1" s="107"/>
      <c r="Q1" s="104"/>
      <c r="R1" s="87" t="s">
        <v>1134</v>
      </c>
      <c r="S1" s="87" t="s">
        <v>1133</v>
      </c>
    </row>
    <row r="2" spans="1:19" x14ac:dyDescent="0.25">
      <c r="A2" s="53" t="s">
        <v>1018</v>
      </c>
      <c r="B2" s="92" t="s">
        <v>572</v>
      </c>
      <c r="C2" s="53" t="s">
        <v>1026</v>
      </c>
      <c r="D2" s="53" t="s">
        <v>1027</v>
      </c>
      <c r="E2" s="53" t="s">
        <v>0</v>
      </c>
      <c r="F2" s="53" t="s">
        <v>2</v>
      </c>
      <c r="G2" s="53" t="s">
        <v>3</v>
      </c>
      <c r="H2" s="54" t="s">
        <v>4</v>
      </c>
      <c r="I2" s="53" t="s">
        <v>2</v>
      </c>
      <c r="J2" s="53" t="s">
        <v>3</v>
      </c>
      <c r="K2" s="54" t="s">
        <v>4</v>
      </c>
      <c r="L2" s="53" t="s">
        <v>2</v>
      </c>
      <c r="M2" s="53" t="s">
        <v>3</v>
      </c>
      <c r="N2" s="54" t="s">
        <v>4</v>
      </c>
      <c r="O2" s="108" t="s">
        <v>1137</v>
      </c>
      <c r="P2" s="108" t="s">
        <v>3</v>
      </c>
      <c r="Q2" s="54"/>
    </row>
    <row r="3" spans="1:19" x14ac:dyDescent="0.25">
      <c r="A3" t="s">
        <v>1028</v>
      </c>
      <c r="B3" s="91" t="s">
        <v>1029</v>
      </c>
      <c r="C3">
        <v>0.36599999999999999</v>
      </c>
      <c r="D3">
        <v>19</v>
      </c>
      <c r="E3" t="s">
        <v>1036</v>
      </c>
      <c r="F3">
        <v>0.55000000000000004</v>
      </c>
      <c r="G3">
        <v>0.24</v>
      </c>
      <c r="I3">
        <v>0.49</v>
      </c>
      <c r="J3">
        <v>0.27</v>
      </c>
      <c r="L3">
        <v>0.57999999999999996</v>
      </c>
      <c r="M3">
        <v>0.27</v>
      </c>
      <c r="O3" s="109">
        <f>127.9/126.1*F3</f>
        <v>0.55785091197462344</v>
      </c>
      <c r="P3" s="109">
        <f>101.6/91.7*G3</f>
        <v>0.26591057797164663</v>
      </c>
      <c r="R3" s="87">
        <f>((L3-O3)/L3)*100</f>
        <v>3.8188082802373313</v>
      </c>
      <c r="S3" s="87">
        <f>((M3-P3)/M3)*100</f>
        <v>1.5146007512419941</v>
      </c>
    </row>
    <row r="4" spans="1:19" x14ac:dyDescent="0.25">
      <c r="B4" s="91" t="s">
        <v>1030</v>
      </c>
      <c r="C4">
        <v>0.49</v>
      </c>
      <c r="D4">
        <v>26</v>
      </c>
      <c r="F4">
        <v>0.72</v>
      </c>
      <c r="G4">
        <v>0.34</v>
      </c>
      <c r="I4">
        <v>0.65</v>
      </c>
      <c r="J4">
        <v>0.38</v>
      </c>
      <c r="L4">
        <v>0.76</v>
      </c>
      <c r="M4">
        <v>0.39</v>
      </c>
      <c r="O4" s="109">
        <f t="shared" ref="O4:O67" si="0">127.9/126.1*F4</f>
        <v>0.73027755749405243</v>
      </c>
      <c r="P4" s="109">
        <f t="shared" ref="P4:P67" si="1">101.6/91.7*G4</f>
        <v>0.37670665212649945</v>
      </c>
      <c r="R4" s="87">
        <f t="shared" ref="R4:R67" si="2">((L4-O4)/L4)*100</f>
        <v>3.9108476981509965</v>
      </c>
      <c r="S4" s="87">
        <f t="shared" ref="S4:S67" si="3">((M4-P4)/M4)*100</f>
        <v>3.4085507367950156</v>
      </c>
    </row>
    <row r="5" spans="1:19" x14ac:dyDescent="0.25">
      <c r="B5" s="91" t="s">
        <v>1031</v>
      </c>
      <c r="C5">
        <v>0.92600000000000005</v>
      </c>
      <c r="D5">
        <v>51</v>
      </c>
      <c r="F5">
        <v>1.35</v>
      </c>
      <c r="G5">
        <v>0.37</v>
      </c>
      <c r="I5">
        <v>1.21</v>
      </c>
      <c r="J5">
        <v>0.41</v>
      </c>
      <c r="L5">
        <v>1.43</v>
      </c>
      <c r="M5">
        <v>0.42</v>
      </c>
      <c r="O5" s="109">
        <f t="shared" si="0"/>
        <v>1.3692704203013484</v>
      </c>
      <c r="P5" s="109">
        <f t="shared" si="1"/>
        <v>0.40994547437295525</v>
      </c>
      <c r="R5" s="87">
        <f t="shared" si="2"/>
        <v>4.2468237551504595</v>
      </c>
      <c r="S5" s="87">
        <f t="shared" si="3"/>
        <v>2.3939346731058886</v>
      </c>
    </row>
    <row r="6" spans="1:19" x14ac:dyDescent="0.25">
      <c r="B6" s="91" t="s">
        <v>1032</v>
      </c>
      <c r="C6">
        <v>0.72199999999999998</v>
      </c>
      <c r="D6">
        <v>26</v>
      </c>
      <c r="E6" t="s">
        <v>1037</v>
      </c>
      <c r="F6">
        <v>0.38</v>
      </c>
      <c r="G6">
        <v>0.27</v>
      </c>
      <c r="I6">
        <v>0.34</v>
      </c>
      <c r="J6">
        <v>0.34</v>
      </c>
      <c r="L6">
        <v>0.4</v>
      </c>
      <c r="M6">
        <v>0.3</v>
      </c>
      <c r="O6" s="109">
        <f t="shared" si="0"/>
        <v>0.38542426645519434</v>
      </c>
      <c r="P6" s="109">
        <f t="shared" si="1"/>
        <v>0.29914940021810249</v>
      </c>
      <c r="R6" s="87">
        <f t="shared" si="2"/>
        <v>3.6439333862014198</v>
      </c>
      <c r="S6" s="87">
        <f t="shared" si="3"/>
        <v>0.28353326063249956</v>
      </c>
    </row>
    <row r="7" spans="1:19" x14ac:dyDescent="0.25">
      <c r="B7" s="91" t="s">
        <v>1033</v>
      </c>
      <c r="C7">
        <v>1.0900000000000001</v>
      </c>
      <c r="D7">
        <v>38</v>
      </c>
      <c r="F7">
        <v>0.5</v>
      </c>
      <c r="G7">
        <v>0.27</v>
      </c>
      <c r="I7">
        <v>0.45</v>
      </c>
      <c r="J7">
        <v>0.3</v>
      </c>
      <c r="L7">
        <v>0.53</v>
      </c>
      <c r="M7">
        <v>0.3</v>
      </c>
      <c r="O7" s="109">
        <f t="shared" si="0"/>
        <v>0.5071371927042031</v>
      </c>
      <c r="P7" s="109">
        <f t="shared" si="1"/>
        <v>0.29914940021810249</v>
      </c>
      <c r="R7" s="87">
        <f t="shared" si="2"/>
        <v>4.3137372256220612</v>
      </c>
      <c r="S7" s="87">
        <f t="shared" si="3"/>
        <v>0.28353326063249956</v>
      </c>
    </row>
    <row r="8" spans="1:19" x14ac:dyDescent="0.25">
      <c r="B8" s="91" t="s">
        <v>1034</v>
      </c>
      <c r="C8">
        <v>1.46</v>
      </c>
      <c r="D8">
        <v>51</v>
      </c>
      <c r="F8">
        <v>0.64</v>
      </c>
      <c r="G8">
        <v>0.27</v>
      </c>
      <c r="I8">
        <v>0.57999999999999996</v>
      </c>
      <c r="J8">
        <v>0.3</v>
      </c>
      <c r="L8">
        <v>0.68</v>
      </c>
      <c r="M8">
        <v>0.3</v>
      </c>
      <c r="O8" s="109">
        <f t="shared" si="0"/>
        <v>0.64913560666137993</v>
      </c>
      <c r="P8" s="109">
        <f t="shared" si="1"/>
        <v>0.29914940021810249</v>
      </c>
      <c r="R8" s="87">
        <f t="shared" si="2"/>
        <v>4.5388813733264879</v>
      </c>
      <c r="S8" s="87">
        <f t="shared" si="3"/>
        <v>0.28353326063249956</v>
      </c>
    </row>
    <row r="9" spans="1:19" x14ac:dyDescent="0.25">
      <c r="B9" s="91" t="s">
        <v>1035</v>
      </c>
      <c r="C9">
        <v>2.1800000000000002</v>
      </c>
      <c r="D9">
        <v>76</v>
      </c>
      <c r="F9">
        <v>0.73</v>
      </c>
      <c r="G9">
        <v>0.34</v>
      </c>
      <c r="I9">
        <v>0.66</v>
      </c>
      <c r="J9">
        <v>0.38</v>
      </c>
      <c r="L9">
        <v>0.78</v>
      </c>
      <c r="M9">
        <v>0.39</v>
      </c>
      <c r="O9" s="109">
        <f t="shared" si="0"/>
        <v>0.74042030134813652</v>
      </c>
      <c r="P9" s="109">
        <f t="shared" si="1"/>
        <v>0.37670665212649945</v>
      </c>
      <c r="R9" s="87">
        <f t="shared" si="2"/>
        <v>5.0743203399825001</v>
      </c>
      <c r="S9" s="87">
        <f t="shared" si="3"/>
        <v>3.4085507367950156</v>
      </c>
    </row>
    <row r="10" spans="1:19" x14ac:dyDescent="0.25">
      <c r="B10" s="91" t="s">
        <v>1038</v>
      </c>
      <c r="C10">
        <v>0.49</v>
      </c>
      <c r="D10">
        <v>13</v>
      </c>
      <c r="E10" t="s">
        <v>1046</v>
      </c>
      <c r="F10">
        <v>0.41</v>
      </c>
      <c r="G10">
        <v>0.34</v>
      </c>
      <c r="I10">
        <v>0.36</v>
      </c>
      <c r="J10">
        <v>0.38</v>
      </c>
      <c r="L10">
        <v>0.43</v>
      </c>
      <c r="M10">
        <v>0.39</v>
      </c>
      <c r="O10" s="109">
        <f t="shared" si="0"/>
        <v>0.4158524980174465</v>
      </c>
      <c r="P10" s="109">
        <f t="shared" si="1"/>
        <v>0.37670665212649945</v>
      </c>
      <c r="R10" s="87">
        <f t="shared" si="2"/>
        <v>3.2901167401287186</v>
      </c>
      <c r="S10" s="87">
        <f t="shared" si="3"/>
        <v>3.4085507367950156</v>
      </c>
    </row>
    <row r="11" spans="1:19" x14ac:dyDescent="0.25">
      <c r="B11" s="91" t="s">
        <v>1039</v>
      </c>
      <c r="C11">
        <v>0.61</v>
      </c>
      <c r="D11">
        <v>16</v>
      </c>
      <c r="F11">
        <v>0.43</v>
      </c>
      <c r="G11">
        <v>0.34</v>
      </c>
      <c r="I11">
        <v>0.39</v>
      </c>
      <c r="J11">
        <v>0.38</v>
      </c>
      <c r="L11">
        <v>0.46</v>
      </c>
      <c r="M11">
        <v>0.39</v>
      </c>
      <c r="O11" s="109">
        <f t="shared" si="0"/>
        <v>0.43613798572561469</v>
      </c>
      <c r="P11" s="109">
        <f t="shared" si="1"/>
        <v>0.37670665212649945</v>
      </c>
      <c r="R11" s="87">
        <f t="shared" si="2"/>
        <v>5.1873944074750726</v>
      </c>
      <c r="S11" s="87">
        <f t="shared" si="3"/>
        <v>3.4085507367950156</v>
      </c>
    </row>
    <row r="12" spans="1:19" x14ac:dyDescent="0.25">
      <c r="B12" s="91" t="s">
        <v>1040</v>
      </c>
      <c r="C12">
        <v>0.72</v>
      </c>
      <c r="D12">
        <v>19</v>
      </c>
      <c r="F12">
        <v>0.5</v>
      </c>
      <c r="G12">
        <v>0.34</v>
      </c>
      <c r="I12">
        <v>0.45</v>
      </c>
      <c r="J12">
        <v>0.38</v>
      </c>
      <c r="L12">
        <v>0.53</v>
      </c>
      <c r="M12">
        <v>0.39</v>
      </c>
      <c r="O12" s="109">
        <f t="shared" si="0"/>
        <v>0.5071371927042031</v>
      </c>
      <c r="P12" s="109">
        <f t="shared" si="1"/>
        <v>0.37670665212649945</v>
      </c>
      <c r="R12" s="87">
        <f t="shared" si="2"/>
        <v>4.3137372256220612</v>
      </c>
      <c r="S12" s="87">
        <f t="shared" si="3"/>
        <v>3.4085507367950156</v>
      </c>
    </row>
    <row r="13" spans="1:19" x14ac:dyDescent="0.25">
      <c r="B13" s="91" t="s">
        <v>1041</v>
      </c>
      <c r="C13">
        <v>0.98</v>
      </c>
      <c r="D13">
        <v>26</v>
      </c>
      <c r="F13">
        <v>0.67</v>
      </c>
      <c r="G13">
        <v>0.34</v>
      </c>
      <c r="I13">
        <v>0.6</v>
      </c>
      <c r="J13">
        <v>0.38</v>
      </c>
      <c r="L13">
        <v>0.71</v>
      </c>
      <c r="M13">
        <v>0.39</v>
      </c>
      <c r="O13" s="109">
        <f t="shared" si="0"/>
        <v>0.6795638382236322</v>
      </c>
      <c r="P13" s="109">
        <f t="shared" si="1"/>
        <v>0.37670665212649945</v>
      </c>
      <c r="R13" s="87">
        <f t="shared" si="2"/>
        <v>4.2867833487841924</v>
      </c>
      <c r="S13" s="87">
        <f t="shared" si="3"/>
        <v>3.4085507367950156</v>
      </c>
    </row>
    <row r="14" spans="1:19" x14ac:dyDescent="0.25">
      <c r="B14" s="91" t="s">
        <v>1042</v>
      </c>
      <c r="C14">
        <v>1.44</v>
      </c>
      <c r="D14">
        <v>38</v>
      </c>
      <c r="F14">
        <v>0.77</v>
      </c>
      <c r="G14">
        <v>0.37</v>
      </c>
      <c r="I14">
        <v>0.69</v>
      </c>
      <c r="J14">
        <v>0.41</v>
      </c>
      <c r="L14">
        <v>0.82</v>
      </c>
      <c r="M14">
        <v>0.42</v>
      </c>
      <c r="O14" s="109">
        <f t="shared" si="0"/>
        <v>0.78099127676447277</v>
      </c>
      <c r="P14" s="109">
        <f t="shared" si="1"/>
        <v>0.40994547437295525</v>
      </c>
      <c r="R14" s="87">
        <f t="shared" si="2"/>
        <v>4.7571613701862416</v>
      </c>
      <c r="S14" s="87">
        <f t="shared" si="3"/>
        <v>2.3939346731058886</v>
      </c>
    </row>
    <row r="15" spans="1:19" x14ac:dyDescent="0.25">
      <c r="B15" s="91" t="s">
        <v>1043</v>
      </c>
      <c r="C15">
        <v>1.93</v>
      </c>
      <c r="D15">
        <v>51</v>
      </c>
      <c r="F15">
        <v>0.98</v>
      </c>
      <c r="G15">
        <v>0.37</v>
      </c>
      <c r="I15">
        <v>0.88</v>
      </c>
      <c r="J15">
        <v>0.41</v>
      </c>
      <c r="L15">
        <v>1.04</v>
      </c>
      <c r="M15">
        <v>0.42</v>
      </c>
      <c r="O15" s="109">
        <f t="shared" si="0"/>
        <v>0.99398889770023802</v>
      </c>
      <c r="P15" s="109">
        <f t="shared" si="1"/>
        <v>0.40994547437295525</v>
      </c>
      <c r="R15" s="87">
        <f t="shared" si="2"/>
        <v>4.4241444519001938</v>
      </c>
      <c r="S15" s="87">
        <f t="shared" si="3"/>
        <v>2.3939346731058886</v>
      </c>
    </row>
    <row r="16" spans="1:19" x14ac:dyDescent="0.25">
      <c r="B16" s="91" t="s">
        <v>1044</v>
      </c>
      <c r="C16">
        <v>2.88</v>
      </c>
      <c r="D16">
        <v>76</v>
      </c>
      <c r="F16">
        <v>2.42</v>
      </c>
      <c r="G16">
        <v>0.37</v>
      </c>
      <c r="I16">
        <v>2.17</v>
      </c>
      <c r="J16">
        <v>0.41</v>
      </c>
      <c r="L16">
        <v>2.56</v>
      </c>
      <c r="M16">
        <v>0.42</v>
      </c>
      <c r="O16" s="109">
        <f t="shared" si="0"/>
        <v>2.4545440126883431</v>
      </c>
      <c r="P16" s="109">
        <f t="shared" si="1"/>
        <v>0.40994547437295525</v>
      </c>
      <c r="R16" s="87">
        <f t="shared" si="2"/>
        <v>4.1193745043615992</v>
      </c>
      <c r="S16" s="87">
        <f t="shared" si="3"/>
        <v>2.3939346731058886</v>
      </c>
    </row>
    <row r="17" spans="1:19" x14ac:dyDescent="0.25">
      <c r="B17" s="91" t="s">
        <v>1045</v>
      </c>
      <c r="C17">
        <v>3.87</v>
      </c>
      <c r="D17">
        <v>102</v>
      </c>
      <c r="F17">
        <v>2.75</v>
      </c>
      <c r="G17">
        <v>0.37</v>
      </c>
      <c r="I17">
        <v>2.4700000000000002</v>
      </c>
      <c r="J17">
        <v>0.41</v>
      </c>
      <c r="L17">
        <v>2.91</v>
      </c>
      <c r="M17">
        <v>0.42</v>
      </c>
      <c r="O17" s="109">
        <f t="shared" si="0"/>
        <v>2.7892545598731169</v>
      </c>
      <c r="P17" s="109">
        <f t="shared" si="1"/>
        <v>0.40994547437295525</v>
      </c>
      <c r="R17" s="87">
        <f t="shared" si="2"/>
        <v>4.1493278394117956</v>
      </c>
      <c r="S17" s="87">
        <f t="shared" si="3"/>
        <v>2.3939346731058886</v>
      </c>
    </row>
    <row r="18" spans="1:19" x14ac:dyDescent="0.25">
      <c r="B18" s="91" t="s">
        <v>1047</v>
      </c>
      <c r="C18">
        <v>0.88</v>
      </c>
      <c r="D18">
        <v>26</v>
      </c>
      <c r="E18" t="s">
        <v>1130</v>
      </c>
      <c r="F18">
        <v>0.73</v>
      </c>
      <c r="G18">
        <v>0.34</v>
      </c>
      <c r="I18">
        <v>0.66</v>
      </c>
      <c r="J18">
        <v>0.38</v>
      </c>
      <c r="L18">
        <v>0.78</v>
      </c>
      <c r="M18">
        <v>0.39</v>
      </c>
      <c r="O18" s="109">
        <f t="shared" si="0"/>
        <v>0.74042030134813652</v>
      </c>
      <c r="P18" s="109">
        <f t="shared" si="1"/>
        <v>0.37670665212649945</v>
      </c>
      <c r="R18" s="87">
        <f t="shared" si="2"/>
        <v>5.0743203399825001</v>
      </c>
      <c r="S18" s="87">
        <f t="shared" si="3"/>
        <v>3.4085507367950156</v>
      </c>
    </row>
    <row r="19" spans="1:19" x14ac:dyDescent="0.25">
      <c r="B19" s="91" t="s">
        <v>1048</v>
      </c>
      <c r="C19">
        <v>1.76</v>
      </c>
      <c r="D19">
        <v>51</v>
      </c>
      <c r="F19">
        <v>1.48</v>
      </c>
      <c r="G19">
        <v>0.37</v>
      </c>
      <c r="I19">
        <v>1.33</v>
      </c>
      <c r="J19">
        <v>0.41</v>
      </c>
      <c r="L19">
        <v>1.57</v>
      </c>
      <c r="M19">
        <v>0.42</v>
      </c>
      <c r="O19" s="109">
        <f t="shared" si="0"/>
        <v>1.5011260904044412</v>
      </c>
      <c r="P19" s="109">
        <f t="shared" si="1"/>
        <v>0.40994547437295525</v>
      </c>
      <c r="R19" s="87">
        <f t="shared" si="2"/>
        <v>4.3868732226470595</v>
      </c>
      <c r="S19" s="87">
        <f t="shared" si="3"/>
        <v>2.3939346731058886</v>
      </c>
    </row>
    <row r="20" spans="1:19" x14ac:dyDescent="0.25">
      <c r="B20" s="91" t="s">
        <v>1049</v>
      </c>
      <c r="C20">
        <v>2.64</v>
      </c>
      <c r="D20">
        <v>76</v>
      </c>
      <c r="F20">
        <v>2.0699999999999998</v>
      </c>
      <c r="G20">
        <v>0.37</v>
      </c>
      <c r="I20">
        <v>1.85</v>
      </c>
      <c r="J20">
        <v>0.41</v>
      </c>
      <c r="L20">
        <v>2.19</v>
      </c>
      <c r="M20">
        <v>0.42</v>
      </c>
      <c r="O20" s="109">
        <f t="shared" si="0"/>
        <v>2.0995479777954005</v>
      </c>
      <c r="P20" s="109">
        <f t="shared" si="1"/>
        <v>0.40994547437295525</v>
      </c>
      <c r="R20" s="87">
        <f t="shared" si="2"/>
        <v>4.1302293244109345</v>
      </c>
      <c r="S20" s="87">
        <f t="shared" si="3"/>
        <v>2.3939346731058886</v>
      </c>
    </row>
    <row r="21" spans="1:19" x14ac:dyDescent="0.25">
      <c r="B21" s="91" t="s">
        <v>1050</v>
      </c>
      <c r="C21">
        <v>0.74</v>
      </c>
      <c r="D21">
        <v>26</v>
      </c>
      <c r="E21" t="s">
        <v>1052</v>
      </c>
      <c r="F21">
        <v>0.72</v>
      </c>
      <c r="G21">
        <v>0.34</v>
      </c>
      <c r="I21">
        <v>0.65</v>
      </c>
      <c r="J21">
        <v>0.38</v>
      </c>
      <c r="L21">
        <v>0.76</v>
      </c>
      <c r="M21">
        <v>0.39</v>
      </c>
      <c r="O21" s="109">
        <f t="shared" si="0"/>
        <v>0.73027755749405243</v>
      </c>
      <c r="P21" s="109">
        <f t="shared" si="1"/>
        <v>0.37670665212649945</v>
      </c>
      <c r="R21" s="87">
        <f t="shared" si="2"/>
        <v>3.9108476981509965</v>
      </c>
      <c r="S21" s="87">
        <f t="shared" si="3"/>
        <v>3.4085507367950156</v>
      </c>
    </row>
    <row r="22" spans="1:19" x14ac:dyDescent="0.25">
      <c r="B22" s="91" t="s">
        <v>1051</v>
      </c>
      <c r="C22">
        <v>1.48</v>
      </c>
      <c r="D22">
        <v>51</v>
      </c>
      <c r="F22">
        <v>1.35</v>
      </c>
      <c r="G22">
        <v>0.37</v>
      </c>
      <c r="I22">
        <v>1.21</v>
      </c>
      <c r="J22">
        <v>0.41</v>
      </c>
      <c r="L22">
        <v>1.43</v>
      </c>
      <c r="M22">
        <v>0.42</v>
      </c>
      <c r="O22" s="109">
        <f t="shared" si="0"/>
        <v>1.3692704203013484</v>
      </c>
      <c r="P22" s="109">
        <f t="shared" si="1"/>
        <v>0.40994547437295525</v>
      </c>
      <c r="R22" s="87">
        <f t="shared" si="2"/>
        <v>4.2468237551504595</v>
      </c>
      <c r="S22" s="87">
        <f t="shared" si="3"/>
        <v>2.3939346731058886</v>
      </c>
    </row>
    <row r="23" spans="1:19" x14ac:dyDescent="0.25">
      <c r="B23" s="91" t="s">
        <v>1054</v>
      </c>
      <c r="C23">
        <v>0.71</v>
      </c>
      <c r="D23">
        <v>26</v>
      </c>
      <c r="E23" t="s">
        <v>1053</v>
      </c>
      <c r="F23">
        <v>0.34</v>
      </c>
      <c r="G23">
        <v>0.39</v>
      </c>
      <c r="I23">
        <v>0.31</v>
      </c>
      <c r="J23">
        <v>0.44</v>
      </c>
      <c r="L23">
        <v>0.36</v>
      </c>
      <c r="M23">
        <v>0.45</v>
      </c>
      <c r="O23" s="109">
        <f t="shared" si="0"/>
        <v>0.34485329103885815</v>
      </c>
      <c r="P23" s="109">
        <f t="shared" si="1"/>
        <v>0.43210468920392586</v>
      </c>
      <c r="R23" s="87">
        <f t="shared" si="2"/>
        <v>4.2074191558727341</v>
      </c>
      <c r="S23" s="87">
        <f t="shared" si="3"/>
        <v>3.9767357324609218</v>
      </c>
    </row>
    <row r="24" spans="1:19" x14ac:dyDescent="0.25">
      <c r="B24" s="91" t="s">
        <v>1055</v>
      </c>
      <c r="C24">
        <v>1.41</v>
      </c>
      <c r="D24">
        <v>51</v>
      </c>
      <c r="F24">
        <v>0.68</v>
      </c>
      <c r="G24">
        <v>0.4</v>
      </c>
      <c r="I24">
        <v>0.61</v>
      </c>
      <c r="J24">
        <v>0.45</v>
      </c>
      <c r="L24">
        <v>0.72</v>
      </c>
      <c r="M24">
        <v>0.46</v>
      </c>
      <c r="O24" s="109">
        <f t="shared" si="0"/>
        <v>0.68970658207771629</v>
      </c>
      <c r="P24" s="109">
        <f t="shared" si="1"/>
        <v>0.44318429661941111</v>
      </c>
      <c r="R24" s="87">
        <f t="shared" si="2"/>
        <v>4.2074191558727341</v>
      </c>
      <c r="S24" s="87">
        <f t="shared" si="3"/>
        <v>3.6555876914323715</v>
      </c>
    </row>
    <row r="25" spans="1:19" x14ac:dyDescent="0.25">
      <c r="A25" t="s">
        <v>1056</v>
      </c>
      <c r="B25" s="91" t="s">
        <v>1057</v>
      </c>
      <c r="C25">
        <v>2.29</v>
      </c>
      <c r="D25">
        <v>89</v>
      </c>
      <c r="E25" t="s">
        <v>1061</v>
      </c>
      <c r="F25">
        <v>0.52</v>
      </c>
      <c r="G25">
        <v>0.38</v>
      </c>
      <c r="I25">
        <v>0.47</v>
      </c>
      <c r="J25">
        <v>0.43</v>
      </c>
      <c r="L25">
        <v>0.55000000000000004</v>
      </c>
      <c r="M25">
        <v>0.44</v>
      </c>
      <c r="O25" s="109">
        <f t="shared" si="0"/>
        <v>0.52742268041237128</v>
      </c>
      <c r="P25" s="109">
        <f t="shared" si="1"/>
        <v>0.42102508178844056</v>
      </c>
      <c r="R25" s="87">
        <f t="shared" si="2"/>
        <v>4.1049671977506845</v>
      </c>
      <c r="S25" s="87">
        <f t="shared" si="3"/>
        <v>4.3124814117180552</v>
      </c>
    </row>
    <row r="26" spans="1:19" x14ac:dyDescent="0.25">
      <c r="B26" s="91" t="s">
        <v>1058</v>
      </c>
      <c r="C26">
        <v>3.35</v>
      </c>
      <c r="D26">
        <v>159</v>
      </c>
      <c r="F26">
        <v>0.67</v>
      </c>
      <c r="G26">
        <v>0.45</v>
      </c>
      <c r="I26">
        <v>0.6</v>
      </c>
      <c r="J26">
        <v>0.5</v>
      </c>
      <c r="L26">
        <v>0.71</v>
      </c>
      <c r="M26">
        <v>0.51</v>
      </c>
      <c r="O26" s="109">
        <f t="shared" si="0"/>
        <v>0.6795638382236322</v>
      </c>
      <c r="P26" s="109">
        <f t="shared" si="1"/>
        <v>0.49858233369683752</v>
      </c>
      <c r="R26" s="87">
        <f t="shared" si="2"/>
        <v>4.2867833487841924</v>
      </c>
      <c r="S26" s="87">
        <f t="shared" si="3"/>
        <v>2.2387580986593112</v>
      </c>
    </row>
    <row r="27" spans="1:19" x14ac:dyDescent="0.25">
      <c r="B27" s="91" t="s">
        <v>1059</v>
      </c>
      <c r="C27">
        <v>5.28</v>
      </c>
      <c r="D27">
        <v>241</v>
      </c>
      <c r="F27">
        <v>0.96</v>
      </c>
      <c r="G27">
        <v>0.54</v>
      </c>
      <c r="I27">
        <v>0.86</v>
      </c>
      <c r="J27">
        <v>0.59</v>
      </c>
      <c r="L27">
        <v>1.01</v>
      </c>
      <c r="M27">
        <v>0.61</v>
      </c>
      <c r="O27" s="109">
        <f t="shared" si="0"/>
        <v>0.97370340999206995</v>
      </c>
      <c r="P27" s="109">
        <f t="shared" si="1"/>
        <v>0.59829880043620498</v>
      </c>
      <c r="R27" s="87">
        <f t="shared" si="2"/>
        <v>3.5937217829633723</v>
      </c>
      <c r="S27" s="87">
        <f t="shared" si="3"/>
        <v>1.918229436687706</v>
      </c>
    </row>
    <row r="28" spans="1:19" x14ac:dyDescent="0.25">
      <c r="B28" s="91" t="s">
        <v>1060</v>
      </c>
      <c r="C28">
        <v>6.69</v>
      </c>
      <c r="D28">
        <v>305</v>
      </c>
      <c r="F28">
        <v>1.37</v>
      </c>
      <c r="G28">
        <v>0.56999999999999995</v>
      </c>
      <c r="I28">
        <v>1.23</v>
      </c>
      <c r="J28">
        <v>0.63</v>
      </c>
      <c r="L28">
        <v>1.45</v>
      </c>
      <c r="M28">
        <v>0.65</v>
      </c>
      <c r="O28" s="109">
        <f t="shared" si="0"/>
        <v>1.3895559080095166</v>
      </c>
      <c r="P28" s="109">
        <f t="shared" si="1"/>
        <v>0.63153762268266078</v>
      </c>
      <c r="R28" s="87">
        <f t="shared" si="2"/>
        <v>4.1685580683092001</v>
      </c>
      <c r="S28" s="87">
        <f t="shared" si="3"/>
        <v>2.8403657411291139</v>
      </c>
    </row>
    <row r="29" spans="1:19" x14ac:dyDescent="0.25">
      <c r="A29" t="s">
        <v>1062</v>
      </c>
      <c r="B29" s="91" t="s">
        <v>1064</v>
      </c>
      <c r="C29">
        <v>2.29</v>
      </c>
      <c r="D29">
        <v>89</v>
      </c>
      <c r="E29" t="s">
        <v>1063</v>
      </c>
      <c r="F29">
        <v>0.62</v>
      </c>
      <c r="G29">
        <v>0.17</v>
      </c>
      <c r="I29">
        <v>0.55000000000000004</v>
      </c>
      <c r="J29">
        <v>0.19</v>
      </c>
      <c r="L29">
        <v>0.65</v>
      </c>
      <c r="M29">
        <v>0.19</v>
      </c>
      <c r="O29" s="109">
        <f t="shared" si="0"/>
        <v>0.62885011895321186</v>
      </c>
      <c r="P29" s="109">
        <f t="shared" si="1"/>
        <v>0.18835332606324973</v>
      </c>
      <c r="R29" s="87">
        <f t="shared" si="2"/>
        <v>3.2538278533520253</v>
      </c>
      <c r="S29" s="87">
        <f t="shared" si="3"/>
        <v>0.86667049302646093</v>
      </c>
    </row>
    <row r="30" spans="1:19" x14ac:dyDescent="0.25">
      <c r="B30" s="91" t="s">
        <v>1065</v>
      </c>
      <c r="C30">
        <v>2.64</v>
      </c>
      <c r="D30">
        <v>89</v>
      </c>
      <c r="F30">
        <v>0.63</v>
      </c>
      <c r="G30">
        <v>0.17</v>
      </c>
      <c r="I30">
        <v>0.56000000000000005</v>
      </c>
      <c r="J30">
        <v>0.19</v>
      </c>
      <c r="L30">
        <v>0.66</v>
      </c>
      <c r="M30">
        <v>0.19</v>
      </c>
      <c r="O30" s="109">
        <f t="shared" si="0"/>
        <v>0.63899286280729595</v>
      </c>
      <c r="P30" s="109">
        <f t="shared" si="1"/>
        <v>0.18835332606324973</v>
      </c>
      <c r="R30" s="87">
        <f t="shared" si="2"/>
        <v>3.1828995746521338</v>
      </c>
      <c r="S30" s="87">
        <f t="shared" si="3"/>
        <v>0.86667049302646093</v>
      </c>
    </row>
    <row r="31" spans="1:19" x14ac:dyDescent="0.25">
      <c r="B31" s="91" t="s">
        <v>1066</v>
      </c>
      <c r="C31">
        <v>3.35</v>
      </c>
      <c r="D31">
        <v>152</v>
      </c>
      <c r="F31">
        <v>0.81</v>
      </c>
      <c r="G31">
        <v>0.17</v>
      </c>
      <c r="I31">
        <v>0.73</v>
      </c>
      <c r="J31">
        <v>0.19</v>
      </c>
      <c r="L31">
        <v>0.86</v>
      </c>
      <c r="M31">
        <v>0.19</v>
      </c>
      <c r="O31" s="109">
        <f t="shared" si="0"/>
        <v>0.82156225218080903</v>
      </c>
      <c r="P31" s="109">
        <f t="shared" si="1"/>
        <v>0.18835332606324973</v>
      </c>
      <c r="R31" s="87">
        <f t="shared" si="2"/>
        <v>4.4695055603710419</v>
      </c>
      <c r="S31" s="87">
        <f t="shared" si="3"/>
        <v>0.86667049302646093</v>
      </c>
    </row>
    <row r="32" spans="1:19" x14ac:dyDescent="0.25">
      <c r="B32" s="91" t="s">
        <v>1067</v>
      </c>
      <c r="C32">
        <v>3.7</v>
      </c>
      <c r="D32">
        <v>152</v>
      </c>
      <c r="F32">
        <v>0.84</v>
      </c>
      <c r="G32">
        <v>0.17</v>
      </c>
      <c r="I32">
        <v>0.75</v>
      </c>
      <c r="J32">
        <v>0.19</v>
      </c>
      <c r="L32">
        <v>0.89</v>
      </c>
      <c r="M32">
        <v>0.19</v>
      </c>
      <c r="O32" s="109">
        <f t="shared" si="0"/>
        <v>0.85199048374306119</v>
      </c>
      <c r="P32" s="109">
        <f t="shared" si="1"/>
        <v>0.18835332606324973</v>
      </c>
      <c r="R32" s="87">
        <f t="shared" si="2"/>
        <v>4.2707321637009921</v>
      </c>
      <c r="S32" s="87">
        <f t="shared" si="3"/>
        <v>0.86667049302646093</v>
      </c>
    </row>
    <row r="33" spans="1:19" x14ac:dyDescent="0.25">
      <c r="B33" s="91" t="s">
        <v>1068</v>
      </c>
      <c r="C33">
        <v>5.28</v>
      </c>
      <c r="D33">
        <v>229</v>
      </c>
      <c r="F33">
        <v>1.23</v>
      </c>
      <c r="G33">
        <v>0.2</v>
      </c>
      <c r="I33">
        <v>1.1000000000000001</v>
      </c>
      <c r="J33">
        <v>0.22</v>
      </c>
      <c r="L33">
        <v>1.3</v>
      </c>
      <c r="M33">
        <v>0.22</v>
      </c>
      <c r="O33" s="109">
        <f t="shared" si="0"/>
        <v>1.2475574940523395</v>
      </c>
      <c r="P33" s="109">
        <f t="shared" si="1"/>
        <v>0.22159214830970556</v>
      </c>
      <c r="R33" s="87">
        <f t="shared" si="2"/>
        <v>4.0340389190508104</v>
      </c>
      <c r="S33" s="87">
        <f t="shared" si="3"/>
        <v>-0.72370377713888845</v>
      </c>
    </row>
    <row r="34" spans="1:19" x14ac:dyDescent="0.25">
      <c r="B34" s="91" t="s">
        <v>1069</v>
      </c>
      <c r="C34">
        <v>6.69</v>
      </c>
      <c r="D34">
        <v>305</v>
      </c>
      <c r="F34">
        <v>1.51</v>
      </c>
      <c r="G34">
        <v>0.2</v>
      </c>
      <c r="I34">
        <v>1.35</v>
      </c>
      <c r="J34">
        <v>0.22</v>
      </c>
      <c r="L34">
        <v>1.59</v>
      </c>
      <c r="M34">
        <v>0.22</v>
      </c>
      <c r="O34" s="109">
        <f t="shared" si="0"/>
        <v>1.5315543219666934</v>
      </c>
      <c r="P34" s="109">
        <f t="shared" si="1"/>
        <v>0.22159214830970556</v>
      </c>
      <c r="R34" s="87">
        <f t="shared" si="2"/>
        <v>3.6758288071262064</v>
      </c>
      <c r="S34" s="87">
        <f t="shared" si="3"/>
        <v>-0.72370377713888845</v>
      </c>
    </row>
    <row r="35" spans="1:19" x14ac:dyDescent="0.25">
      <c r="A35" t="s">
        <v>1070</v>
      </c>
      <c r="B35" s="91" t="s">
        <v>1072</v>
      </c>
      <c r="C35">
        <v>1.1399999999999999</v>
      </c>
      <c r="D35">
        <v>26</v>
      </c>
      <c r="E35" t="s">
        <v>1071</v>
      </c>
      <c r="F35">
        <v>0.69</v>
      </c>
      <c r="G35">
        <v>0.1</v>
      </c>
      <c r="I35">
        <v>0.62</v>
      </c>
      <c r="J35">
        <v>0.11</v>
      </c>
      <c r="L35">
        <v>0.73</v>
      </c>
      <c r="M35">
        <v>0.11</v>
      </c>
      <c r="O35" s="109">
        <f t="shared" si="0"/>
        <v>0.69984932593180027</v>
      </c>
      <c r="P35" s="109">
        <f t="shared" si="1"/>
        <v>0.11079607415485278</v>
      </c>
      <c r="R35" s="87">
        <f t="shared" si="2"/>
        <v>4.1302293244109194</v>
      </c>
      <c r="S35" s="87">
        <f t="shared" si="3"/>
        <v>-0.72370377713888845</v>
      </c>
    </row>
    <row r="36" spans="1:19" x14ac:dyDescent="0.25">
      <c r="B36" s="91" t="s">
        <v>1073</v>
      </c>
      <c r="C36">
        <v>2.29</v>
      </c>
      <c r="D36">
        <v>51</v>
      </c>
      <c r="F36">
        <v>1.37</v>
      </c>
      <c r="G36">
        <v>0.21</v>
      </c>
      <c r="I36">
        <v>1.23</v>
      </c>
      <c r="J36">
        <v>0.23</v>
      </c>
      <c r="L36">
        <v>1.45</v>
      </c>
      <c r="M36">
        <v>0.23</v>
      </c>
      <c r="O36" s="109">
        <f t="shared" si="0"/>
        <v>1.3895559080095166</v>
      </c>
      <c r="P36" s="109">
        <f t="shared" si="1"/>
        <v>0.23267175572519083</v>
      </c>
      <c r="R36" s="87">
        <f t="shared" si="2"/>
        <v>4.1685580683092001</v>
      </c>
      <c r="S36" s="87">
        <f t="shared" si="3"/>
        <v>-1.1616329239960095</v>
      </c>
    </row>
    <row r="37" spans="1:19" x14ac:dyDescent="0.25">
      <c r="B37" s="91" t="s">
        <v>1074</v>
      </c>
      <c r="C37">
        <v>3.43</v>
      </c>
      <c r="D37">
        <v>76</v>
      </c>
      <c r="F37">
        <v>2.0699999999999998</v>
      </c>
      <c r="G37">
        <v>0.3</v>
      </c>
      <c r="I37">
        <v>1.85</v>
      </c>
      <c r="J37">
        <v>0.34</v>
      </c>
      <c r="L37">
        <v>2.19</v>
      </c>
      <c r="M37">
        <v>0.35</v>
      </c>
      <c r="O37" s="109">
        <f t="shared" si="0"/>
        <v>2.0995479777954005</v>
      </c>
      <c r="P37" s="109">
        <f t="shared" si="1"/>
        <v>0.33238822246455829</v>
      </c>
      <c r="R37" s="87">
        <f t="shared" si="2"/>
        <v>4.1302293244109345</v>
      </c>
      <c r="S37" s="87">
        <f t="shared" si="3"/>
        <v>5.0319364386976249</v>
      </c>
    </row>
    <row r="38" spans="1:19" x14ac:dyDescent="0.25">
      <c r="B38" s="91" t="s">
        <v>1075</v>
      </c>
      <c r="C38">
        <v>4.05</v>
      </c>
      <c r="D38">
        <v>88</v>
      </c>
      <c r="F38">
        <v>2.41</v>
      </c>
      <c r="G38">
        <v>0.36</v>
      </c>
      <c r="I38">
        <v>2.16</v>
      </c>
      <c r="J38">
        <v>0.4</v>
      </c>
      <c r="L38">
        <v>2.5499999999999998</v>
      </c>
      <c r="M38">
        <v>0.41</v>
      </c>
      <c r="O38" s="109">
        <f t="shared" si="0"/>
        <v>2.4444012688342589</v>
      </c>
      <c r="P38" s="109">
        <f t="shared" si="1"/>
        <v>0.39886586695746995</v>
      </c>
      <c r="R38" s="87">
        <f t="shared" si="2"/>
        <v>4.1411267123819968</v>
      </c>
      <c r="S38" s="87">
        <f t="shared" si="3"/>
        <v>2.7156422054951284</v>
      </c>
    </row>
    <row r="39" spans="1:19" x14ac:dyDescent="0.25">
      <c r="B39" s="91" t="s">
        <v>1076</v>
      </c>
      <c r="C39">
        <v>4.58</v>
      </c>
      <c r="D39">
        <v>102</v>
      </c>
      <c r="F39">
        <v>2.75</v>
      </c>
      <c r="G39">
        <v>0.41</v>
      </c>
      <c r="I39">
        <v>2.4700000000000002</v>
      </c>
      <c r="J39">
        <v>0.46</v>
      </c>
      <c r="L39">
        <v>2.91</v>
      </c>
      <c r="M39">
        <v>0.47</v>
      </c>
      <c r="O39" s="109">
        <f t="shared" si="0"/>
        <v>2.7892545598731169</v>
      </c>
      <c r="P39" s="109">
        <f t="shared" si="1"/>
        <v>0.45426390403489636</v>
      </c>
      <c r="R39" s="87">
        <f t="shared" si="2"/>
        <v>4.1493278394117956</v>
      </c>
      <c r="S39" s="87">
        <f t="shared" si="3"/>
        <v>3.3481055244901312</v>
      </c>
    </row>
    <row r="40" spans="1:19" x14ac:dyDescent="0.25">
      <c r="B40" s="91" t="s">
        <v>1077</v>
      </c>
      <c r="C40">
        <v>5.72</v>
      </c>
      <c r="D40">
        <v>127</v>
      </c>
      <c r="F40">
        <v>3.44</v>
      </c>
      <c r="G40">
        <v>0.51</v>
      </c>
      <c r="I40">
        <v>3.09</v>
      </c>
      <c r="J40">
        <v>0.56000000000000005</v>
      </c>
      <c r="L40">
        <v>3.64</v>
      </c>
      <c r="M40">
        <v>0.57999999999999996</v>
      </c>
      <c r="O40" s="109">
        <f t="shared" si="0"/>
        <v>3.4891038858049175</v>
      </c>
      <c r="P40" s="109">
        <f t="shared" si="1"/>
        <v>0.56505997818974918</v>
      </c>
      <c r="R40" s="87">
        <f t="shared" si="2"/>
        <v>4.1454976427220505</v>
      </c>
      <c r="S40" s="87">
        <f t="shared" si="3"/>
        <v>2.575865829353583</v>
      </c>
    </row>
    <row r="41" spans="1:19" x14ac:dyDescent="0.25">
      <c r="B41" s="91" t="s">
        <v>1078</v>
      </c>
      <c r="C41">
        <v>6.87</v>
      </c>
      <c r="D41">
        <v>152</v>
      </c>
      <c r="F41">
        <v>4.12</v>
      </c>
      <c r="G41">
        <v>0.61</v>
      </c>
      <c r="I41">
        <v>3.7</v>
      </c>
      <c r="J41">
        <v>0.67</v>
      </c>
      <c r="L41">
        <v>4.3600000000000003</v>
      </c>
      <c r="M41">
        <v>0.69</v>
      </c>
      <c r="O41" s="109">
        <f t="shared" si="0"/>
        <v>4.1788104678826334</v>
      </c>
      <c r="P41" s="109">
        <f t="shared" si="1"/>
        <v>0.67585605234460189</v>
      </c>
      <c r="R41" s="87">
        <f t="shared" si="2"/>
        <v>4.1557232137010747</v>
      </c>
      <c r="S41" s="87">
        <f t="shared" si="3"/>
        <v>2.0498474862895741</v>
      </c>
    </row>
    <row r="42" spans="1:19" x14ac:dyDescent="0.25">
      <c r="A42" t="s">
        <v>1079</v>
      </c>
      <c r="B42" s="91" t="s">
        <v>1080</v>
      </c>
      <c r="C42">
        <v>2.29</v>
      </c>
      <c r="D42">
        <v>89</v>
      </c>
      <c r="E42" t="s">
        <v>1090</v>
      </c>
      <c r="F42">
        <v>0.31</v>
      </c>
      <c r="G42">
        <v>0.12</v>
      </c>
      <c r="I42">
        <v>0.28000000000000003</v>
      </c>
      <c r="J42">
        <v>0.14000000000000001</v>
      </c>
      <c r="L42">
        <v>0.33</v>
      </c>
      <c r="M42">
        <v>0.14000000000000001</v>
      </c>
      <c r="O42" s="109">
        <f t="shared" si="0"/>
        <v>0.31442505947660593</v>
      </c>
      <c r="P42" s="109">
        <f t="shared" si="1"/>
        <v>0.13295528898582332</v>
      </c>
      <c r="R42" s="87">
        <f t="shared" si="2"/>
        <v>4.7196789464830564</v>
      </c>
      <c r="S42" s="87">
        <f t="shared" si="3"/>
        <v>5.03193643869764</v>
      </c>
    </row>
    <row r="43" spans="1:19" x14ac:dyDescent="0.25">
      <c r="B43" s="91" t="s">
        <v>1081</v>
      </c>
      <c r="C43">
        <v>3.35</v>
      </c>
      <c r="D43">
        <v>132</v>
      </c>
      <c r="F43">
        <v>0.46</v>
      </c>
      <c r="G43">
        <v>0.17</v>
      </c>
      <c r="I43">
        <v>0.41</v>
      </c>
      <c r="J43">
        <v>0.19</v>
      </c>
      <c r="L43">
        <v>0.48</v>
      </c>
      <c r="M43">
        <v>0.19</v>
      </c>
      <c r="O43" s="109">
        <f t="shared" si="0"/>
        <v>0.46656621728786685</v>
      </c>
      <c r="P43" s="109">
        <f t="shared" si="1"/>
        <v>0.18835332606324973</v>
      </c>
      <c r="R43" s="87">
        <f t="shared" si="2"/>
        <v>2.7987047316944036</v>
      </c>
      <c r="S43" s="87">
        <f t="shared" si="3"/>
        <v>0.86667049302646093</v>
      </c>
    </row>
    <row r="44" spans="1:19" x14ac:dyDescent="0.25">
      <c r="B44" s="91" t="s">
        <v>1082</v>
      </c>
      <c r="C44">
        <v>3.87</v>
      </c>
      <c r="D44">
        <v>165</v>
      </c>
      <c r="F44">
        <v>0.59</v>
      </c>
      <c r="G44">
        <v>0.21</v>
      </c>
      <c r="I44">
        <v>0.53</v>
      </c>
      <c r="J44">
        <v>0.24</v>
      </c>
      <c r="L44">
        <v>0.62</v>
      </c>
      <c r="M44">
        <v>0.24</v>
      </c>
      <c r="O44" s="109">
        <f t="shared" si="0"/>
        <v>0.59842188739095958</v>
      </c>
      <c r="P44" s="109">
        <f t="shared" si="1"/>
        <v>0.23267175572519083</v>
      </c>
      <c r="R44" s="87">
        <f t="shared" si="2"/>
        <v>3.4803407433936147</v>
      </c>
      <c r="S44" s="87">
        <f t="shared" si="3"/>
        <v>3.0534351145038165</v>
      </c>
    </row>
    <row r="45" spans="1:19" x14ac:dyDescent="0.25">
      <c r="B45" s="91" t="s">
        <v>1083</v>
      </c>
      <c r="C45">
        <v>5.28</v>
      </c>
      <c r="D45">
        <v>221</v>
      </c>
      <c r="F45">
        <v>0.8</v>
      </c>
      <c r="G45">
        <v>0.25</v>
      </c>
      <c r="I45">
        <v>0.72</v>
      </c>
      <c r="J45">
        <v>0.28000000000000003</v>
      </c>
      <c r="L45">
        <v>0.84</v>
      </c>
      <c r="M45">
        <v>0.28000000000000003</v>
      </c>
      <c r="O45" s="109">
        <f t="shared" si="0"/>
        <v>0.81141950832672505</v>
      </c>
      <c r="P45" s="109">
        <f t="shared" si="1"/>
        <v>0.27699018538713194</v>
      </c>
      <c r="R45" s="87">
        <f t="shared" si="2"/>
        <v>3.4024394849136814</v>
      </c>
      <c r="S45" s="87">
        <f t="shared" si="3"/>
        <v>1.0749337903100318</v>
      </c>
    </row>
    <row r="46" spans="1:19" x14ac:dyDescent="0.25">
      <c r="B46" s="91" t="s">
        <v>1084</v>
      </c>
      <c r="C46">
        <v>6.7</v>
      </c>
      <c r="D46">
        <v>276</v>
      </c>
      <c r="F46">
        <v>1.02</v>
      </c>
      <c r="G46">
        <v>0.36</v>
      </c>
      <c r="I46">
        <v>0.92</v>
      </c>
      <c r="J46">
        <v>0.4</v>
      </c>
      <c r="L46">
        <v>1.08</v>
      </c>
      <c r="M46">
        <v>0.41</v>
      </c>
      <c r="O46" s="109">
        <f t="shared" si="0"/>
        <v>1.0345598731165744</v>
      </c>
      <c r="P46" s="109">
        <f t="shared" si="1"/>
        <v>0.39886586695746995</v>
      </c>
      <c r="R46" s="87">
        <f t="shared" si="2"/>
        <v>4.2074191558727492</v>
      </c>
      <c r="S46" s="87">
        <f t="shared" si="3"/>
        <v>2.7156422054951284</v>
      </c>
    </row>
    <row r="47" spans="1:19" x14ac:dyDescent="0.25">
      <c r="B47" s="91" t="s">
        <v>1085</v>
      </c>
      <c r="C47">
        <v>1.94</v>
      </c>
      <c r="D47">
        <v>140</v>
      </c>
      <c r="E47" t="s">
        <v>1091</v>
      </c>
      <c r="F47">
        <v>0.25</v>
      </c>
      <c r="G47">
        <v>0.17</v>
      </c>
      <c r="I47">
        <v>0.22</v>
      </c>
      <c r="J47">
        <v>0.19</v>
      </c>
      <c r="L47">
        <v>0.26</v>
      </c>
      <c r="M47">
        <v>0.19</v>
      </c>
      <c r="O47" s="109">
        <f t="shared" si="0"/>
        <v>0.25356859635210155</v>
      </c>
      <c r="P47" s="109">
        <f t="shared" si="1"/>
        <v>0.18835332606324973</v>
      </c>
      <c r="R47" s="87">
        <f t="shared" si="2"/>
        <v>2.4736167876532535</v>
      </c>
      <c r="S47" s="87">
        <f t="shared" si="3"/>
        <v>0.86667049302646093</v>
      </c>
    </row>
    <row r="48" spans="1:19" x14ac:dyDescent="0.25">
      <c r="B48" s="91" t="s">
        <v>1086</v>
      </c>
      <c r="C48">
        <v>2.11</v>
      </c>
      <c r="D48">
        <v>152</v>
      </c>
      <c r="F48">
        <v>0.34</v>
      </c>
      <c r="G48">
        <v>0.21</v>
      </c>
      <c r="I48">
        <v>0.31</v>
      </c>
      <c r="J48">
        <v>0.24</v>
      </c>
      <c r="L48">
        <v>0.36</v>
      </c>
      <c r="M48">
        <v>0.24</v>
      </c>
      <c r="O48" s="109">
        <f t="shared" si="0"/>
        <v>0.34485329103885815</v>
      </c>
      <c r="P48" s="109">
        <f t="shared" si="1"/>
        <v>0.23267175572519083</v>
      </c>
      <c r="R48" s="87">
        <f t="shared" si="2"/>
        <v>4.2074191558727341</v>
      </c>
      <c r="S48" s="87">
        <f t="shared" si="3"/>
        <v>3.0534351145038165</v>
      </c>
    </row>
    <row r="49" spans="1:19" x14ac:dyDescent="0.25">
      <c r="B49" s="91" t="s">
        <v>1087</v>
      </c>
      <c r="C49">
        <v>3.34</v>
      </c>
      <c r="D49">
        <v>224</v>
      </c>
      <c r="F49">
        <v>0.43</v>
      </c>
      <c r="G49">
        <v>0.28999999999999998</v>
      </c>
      <c r="I49">
        <v>0.39</v>
      </c>
      <c r="J49">
        <v>0.33</v>
      </c>
      <c r="L49">
        <v>0.46</v>
      </c>
      <c r="M49">
        <v>0.33</v>
      </c>
      <c r="O49" s="109">
        <f t="shared" si="0"/>
        <v>0.43613798572561469</v>
      </c>
      <c r="P49" s="109">
        <f t="shared" si="1"/>
        <v>0.32130861504907304</v>
      </c>
      <c r="R49" s="87">
        <f t="shared" si="2"/>
        <v>5.1873944074750726</v>
      </c>
      <c r="S49" s="87">
        <f t="shared" si="3"/>
        <v>2.6337530154324158</v>
      </c>
    </row>
    <row r="50" spans="1:19" x14ac:dyDescent="0.25">
      <c r="B50" s="91" t="s">
        <v>1088</v>
      </c>
      <c r="C50">
        <v>3.87</v>
      </c>
      <c r="D50">
        <v>254</v>
      </c>
      <c r="F50">
        <v>0.5</v>
      </c>
      <c r="G50">
        <v>0.36</v>
      </c>
      <c r="I50">
        <v>0.45</v>
      </c>
      <c r="J50">
        <v>0.4</v>
      </c>
      <c r="L50">
        <v>0.53</v>
      </c>
      <c r="M50">
        <v>0.41</v>
      </c>
      <c r="O50" s="109">
        <f t="shared" si="0"/>
        <v>0.5071371927042031</v>
      </c>
      <c r="P50" s="109">
        <f t="shared" si="1"/>
        <v>0.39886586695746995</v>
      </c>
      <c r="R50" s="87">
        <f t="shared" si="2"/>
        <v>4.3137372256220612</v>
      </c>
      <c r="S50" s="87">
        <f t="shared" si="3"/>
        <v>2.7156422054951284</v>
      </c>
    </row>
    <row r="51" spans="1:19" x14ac:dyDescent="0.25">
      <c r="B51" s="91" t="s">
        <v>1089</v>
      </c>
      <c r="C51">
        <v>4.58</v>
      </c>
      <c r="D51">
        <v>292</v>
      </c>
      <c r="F51">
        <v>0.6</v>
      </c>
      <c r="G51">
        <v>0.43</v>
      </c>
      <c r="I51">
        <v>0.54</v>
      </c>
      <c r="J51">
        <v>0.48</v>
      </c>
      <c r="L51">
        <v>0.64</v>
      </c>
      <c r="M51">
        <v>0.49</v>
      </c>
      <c r="O51" s="109">
        <f t="shared" si="0"/>
        <v>0.60856463124504367</v>
      </c>
      <c r="P51" s="109">
        <f t="shared" si="1"/>
        <v>0.47642311886586691</v>
      </c>
      <c r="R51" s="87">
        <f t="shared" si="2"/>
        <v>4.9117763679619282</v>
      </c>
      <c r="S51" s="87">
        <f t="shared" si="3"/>
        <v>2.7707920681904241</v>
      </c>
    </row>
    <row r="52" spans="1:19" x14ac:dyDescent="0.25">
      <c r="B52" s="91" t="s">
        <v>1092</v>
      </c>
      <c r="C52">
        <v>5.28</v>
      </c>
      <c r="D52">
        <v>330</v>
      </c>
      <c r="F52">
        <v>0.69</v>
      </c>
      <c r="G52">
        <v>0.45</v>
      </c>
      <c r="I52">
        <v>0.62</v>
      </c>
      <c r="J52">
        <v>0.51</v>
      </c>
      <c r="L52">
        <v>0.73</v>
      </c>
      <c r="M52">
        <v>0.52</v>
      </c>
      <c r="O52" s="109">
        <f t="shared" si="0"/>
        <v>0.69984932593180027</v>
      </c>
      <c r="P52" s="109">
        <f t="shared" si="1"/>
        <v>0.49858233369683752</v>
      </c>
      <c r="R52" s="87">
        <f t="shared" si="2"/>
        <v>4.1302293244109194</v>
      </c>
      <c r="S52" s="87">
        <f t="shared" si="3"/>
        <v>4.1187819813774027</v>
      </c>
    </row>
    <row r="53" spans="1:19" x14ac:dyDescent="0.25">
      <c r="B53" s="91" t="s">
        <v>1093</v>
      </c>
      <c r="C53">
        <v>6.7</v>
      </c>
      <c r="D53">
        <v>406</v>
      </c>
      <c r="F53">
        <v>0.89</v>
      </c>
      <c r="G53">
        <v>0.56000000000000005</v>
      </c>
      <c r="I53">
        <v>0.8</v>
      </c>
      <c r="J53">
        <v>0.62</v>
      </c>
      <c r="L53">
        <v>0.94</v>
      </c>
      <c r="M53">
        <v>0.64</v>
      </c>
      <c r="O53" s="109">
        <f t="shared" si="0"/>
        <v>0.90270420301348153</v>
      </c>
      <c r="P53" s="109">
        <f t="shared" si="1"/>
        <v>0.62045801526717559</v>
      </c>
      <c r="R53" s="87">
        <f t="shared" si="2"/>
        <v>3.9676379772891934</v>
      </c>
      <c r="S53" s="87">
        <f t="shared" si="3"/>
        <v>3.0534351145038165</v>
      </c>
    </row>
    <row r="54" spans="1:19" x14ac:dyDescent="0.25">
      <c r="B54" s="91" t="s">
        <v>1094</v>
      </c>
      <c r="C54">
        <v>8.6300000000000008</v>
      </c>
      <c r="D54">
        <v>508</v>
      </c>
      <c r="F54">
        <v>1.17</v>
      </c>
      <c r="G54">
        <v>0.7</v>
      </c>
      <c r="I54">
        <v>1.04</v>
      </c>
      <c r="J54">
        <v>0.77</v>
      </c>
      <c r="L54">
        <v>1.23</v>
      </c>
      <c r="M54">
        <v>0.79</v>
      </c>
      <c r="O54" s="109">
        <f t="shared" si="0"/>
        <v>1.1867010309278352</v>
      </c>
      <c r="P54" s="109">
        <f t="shared" si="1"/>
        <v>0.7755725190839694</v>
      </c>
      <c r="R54" s="87">
        <f t="shared" si="2"/>
        <v>3.5202413879808776</v>
      </c>
      <c r="S54" s="87">
        <f t="shared" si="3"/>
        <v>1.826263407092485</v>
      </c>
    </row>
    <row r="55" spans="1:19" x14ac:dyDescent="0.25">
      <c r="A55" t="s">
        <v>1095</v>
      </c>
      <c r="B55" s="91" t="s">
        <v>1096</v>
      </c>
      <c r="C55">
        <v>1.94</v>
      </c>
      <c r="D55">
        <v>127</v>
      </c>
      <c r="E55" t="s">
        <v>1091</v>
      </c>
      <c r="F55">
        <v>0.34</v>
      </c>
      <c r="G55">
        <v>0.93</v>
      </c>
      <c r="I55">
        <v>0.31</v>
      </c>
      <c r="J55">
        <v>1.03</v>
      </c>
      <c r="L55">
        <v>0.36</v>
      </c>
      <c r="M55">
        <v>1.06</v>
      </c>
      <c r="O55" s="109">
        <f t="shared" si="0"/>
        <v>0.34485329103885815</v>
      </c>
      <c r="P55" s="109">
        <f t="shared" si="1"/>
        <v>1.0304034896401308</v>
      </c>
      <c r="R55" s="87">
        <f t="shared" si="2"/>
        <v>4.2074191558727341</v>
      </c>
      <c r="S55" s="87">
        <f t="shared" si="3"/>
        <v>2.7921236188555856</v>
      </c>
    </row>
    <row r="56" spans="1:19" x14ac:dyDescent="0.25">
      <c r="B56" s="91" t="s">
        <v>1097</v>
      </c>
      <c r="C56">
        <v>3.35</v>
      </c>
      <c r="D56">
        <v>216</v>
      </c>
      <c r="F56">
        <v>0.52</v>
      </c>
      <c r="G56">
        <v>1.06</v>
      </c>
      <c r="I56">
        <v>0.47</v>
      </c>
      <c r="J56">
        <v>1.18</v>
      </c>
      <c r="L56">
        <v>0.55000000000000004</v>
      </c>
      <c r="M56">
        <v>1.21</v>
      </c>
      <c r="O56" s="109">
        <f t="shared" si="0"/>
        <v>0.52742268041237128</v>
      </c>
      <c r="P56" s="109">
        <f t="shared" si="1"/>
        <v>1.1744383860414396</v>
      </c>
      <c r="R56" s="87">
        <f t="shared" si="2"/>
        <v>4.1049671977506845</v>
      </c>
      <c r="S56" s="87">
        <f t="shared" si="3"/>
        <v>2.9389763602116026</v>
      </c>
    </row>
    <row r="57" spans="1:19" x14ac:dyDescent="0.25">
      <c r="A57" t="s">
        <v>1098</v>
      </c>
      <c r="B57" s="91" t="s">
        <v>1099</v>
      </c>
      <c r="C57">
        <v>0.7</v>
      </c>
      <c r="D57">
        <v>26</v>
      </c>
      <c r="E57" t="s">
        <v>1098</v>
      </c>
      <c r="F57">
        <v>2.5299999999999998</v>
      </c>
      <c r="G57">
        <v>3.01</v>
      </c>
      <c r="I57">
        <v>2.27</v>
      </c>
      <c r="J57">
        <v>3.34</v>
      </c>
      <c r="L57">
        <v>2.67</v>
      </c>
      <c r="M57">
        <v>3.42</v>
      </c>
      <c r="O57" s="109">
        <f t="shared" si="0"/>
        <v>2.5661141950832675</v>
      </c>
      <c r="P57" s="109">
        <f t="shared" si="1"/>
        <v>3.3349618320610683</v>
      </c>
      <c r="R57" s="87">
        <f t="shared" si="2"/>
        <v>3.8908541167315498</v>
      </c>
      <c r="S57" s="87">
        <f t="shared" si="3"/>
        <v>2.4864961385652515</v>
      </c>
    </row>
    <row r="58" spans="1:19" x14ac:dyDescent="0.25">
      <c r="B58" s="91" t="s">
        <v>1100</v>
      </c>
      <c r="C58">
        <v>1.42</v>
      </c>
      <c r="D58">
        <v>52</v>
      </c>
      <c r="F58">
        <v>2.87</v>
      </c>
      <c r="G58">
        <v>3.01</v>
      </c>
      <c r="I58">
        <v>2.57</v>
      </c>
      <c r="J58">
        <v>3.34</v>
      </c>
      <c r="L58">
        <v>3.03</v>
      </c>
      <c r="M58">
        <v>3.42</v>
      </c>
      <c r="O58" s="109">
        <f t="shared" si="0"/>
        <v>2.910967486122126</v>
      </c>
      <c r="P58" s="109">
        <f t="shared" si="1"/>
        <v>3.3349618320610683</v>
      </c>
      <c r="R58" s="87">
        <f t="shared" si="2"/>
        <v>3.9284658045502923</v>
      </c>
      <c r="S58" s="87">
        <f t="shared" si="3"/>
        <v>2.4864961385652515</v>
      </c>
    </row>
    <row r="59" spans="1:19" x14ac:dyDescent="0.25">
      <c r="B59" s="91" t="s">
        <v>1101</v>
      </c>
      <c r="C59">
        <v>2.11</v>
      </c>
      <c r="D59">
        <v>76</v>
      </c>
      <c r="F59">
        <v>3.21</v>
      </c>
      <c r="G59">
        <v>3.01</v>
      </c>
      <c r="I59">
        <v>2.88</v>
      </c>
      <c r="J59">
        <v>3.34</v>
      </c>
      <c r="L59">
        <v>3.39</v>
      </c>
      <c r="M59">
        <v>3.42</v>
      </c>
      <c r="O59" s="109">
        <f t="shared" si="0"/>
        <v>3.2558207771609839</v>
      </c>
      <c r="P59" s="109">
        <f t="shared" si="1"/>
        <v>3.3349618320610683</v>
      </c>
      <c r="R59" s="87">
        <f t="shared" si="2"/>
        <v>3.9580891692925126</v>
      </c>
      <c r="S59" s="87">
        <f t="shared" si="3"/>
        <v>2.4864961385652515</v>
      </c>
    </row>
    <row r="60" spans="1:19" x14ac:dyDescent="0.25">
      <c r="B60" s="91" t="s">
        <v>1102</v>
      </c>
      <c r="C60">
        <v>2.88</v>
      </c>
      <c r="D60">
        <v>102</v>
      </c>
      <c r="F60">
        <v>3.55</v>
      </c>
      <c r="G60">
        <v>3.01</v>
      </c>
      <c r="I60">
        <v>3.18</v>
      </c>
      <c r="J60">
        <v>3.34</v>
      </c>
      <c r="L60">
        <v>3.75</v>
      </c>
      <c r="M60">
        <v>3.42</v>
      </c>
      <c r="O60" s="109">
        <f t="shared" si="0"/>
        <v>3.6006740681998419</v>
      </c>
      <c r="P60" s="109">
        <f t="shared" si="1"/>
        <v>3.3349618320610683</v>
      </c>
      <c r="R60" s="87">
        <f t="shared" si="2"/>
        <v>3.9820248480042153</v>
      </c>
      <c r="S60" s="87">
        <f t="shared" si="3"/>
        <v>2.4864961385652515</v>
      </c>
    </row>
    <row r="61" spans="1:19" x14ac:dyDescent="0.25">
      <c r="A61" t="s">
        <v>1103</v>
      </c>
      <c r="B61" s="91" t="s">
        <v>1104</v>
      </c>
      <c r="C61">
        <v>0.49</v>
      </c>
      <c r="D61">
        <v>19</v>
      </c>
      <c r="E61" t="s">
        <v>1110</v>
      </c>
      <c r="F61">
        <v>0.8</v>
      </c>
      <c r="G61">
        <v>0.18</v>
      </c>
      <c r="I61">
        <v>0.72</v>
      </c>
      <c r="J61">
        <v>0.2</v>
      </c>
      <c r="L61">
        <v>0.84</v>
      </c>
      <c r="M61">
        <v>0.2</v>
      </c>
      <c r="O61" s="109">
        <f t="shared" si="0"/>
        <v>0.81141950832672505</v>
      </c>
      <c r="P61" s="109">
        <f t="shared" si="1"/>
        <v>0.19943293347873498</v>
      </c>
      <c r="R61" s="87">
        <f t="shared" si="2"/>
        <v>3.4024394849136814</v>
      </c>
      <c r="S61" s="87">
        <f t="shared" si="3"/>
        <v>0.28353326063251805</v>
      </c>
    </row>
    <row r="62" spans="1:19" x14ac:dyDescent="0.25">
      <c r="B62" s="91" t="s">
        <v>1105</v>
      </c>
      <c r="C62">
        <v>0.65</v>
      </c>
      <c r="D62">
        <v>24</v>
      </c>
      <c r="F62">
        <v>1.06</v>
      </c>
      <c r="G62">
        <v>0.18</v>
      </c>
      <c r="I62">
        <v>0.95</v>
      </c>
      <c r="J62">
        <v>0.2</v>
      </c>
      <c r="L62">
        <v>1.1200000000000001</v>
      </c>
      <c r="M62">
        <v>0.2</v>
      </c>
      <c r="O62" s="109">
        <f t="shared" si="0"/>
        <v>1.0751308485329105</v>
      </c>
      <c r="P62" s="109">
        <f t="shared" si="1"/>
        <v>0.19943293347873498</v>
      </c>
      <c r="R62" s="87">
        <f t="shared" si="2"/>
        <v>4.0061742381329983</v>
      </c>
      <c r="S62" s="87">
        <f t="shared" si="3"/>
        <v>0.28353326063251805</v>
      </c>
    </row>
    <row r="63" spans="1:19" x14ac:dyDescent="0.25">
      <c r="B63" s="91" t="s">
        <v>1106</v>
      </c>
      <c r="C63">
        <v>0.73</v>
      </c>
      <c r="D63">
        <v>27</v>
      </c>
      <c r="F63">
        <v>1.32</v>
      </c>
      <c r="G63">
        <v>0.18</v>
      </c>
      <c r="I63">
        <v>1.19</v>
      </c>
      <c r="J63">
        <v>0.2</v>
      </c>
      <c r="L63">
        <v>1.4</v>
      </c>
      <c r="M63">
        <v>0.2</v>
      </c>
      <c r="O63" s="109">
        <f t="shared" si="0"/>
        <v>1.3388421887390962</v>
      </c>
      <c r="P63" s="109">
        <f t="shared" si="1"/>
        <v>0.19943293347873498</v>
      </c>
      <c r="R63" s="87">
        <f t="shared" si="2"/>
        <v>4.3684150900645502</v>
      </c>
      <c r="S63" s="87">
        <f t="shared" si="3"/>
        <v>0.28353326063251805</v>
      </c>
    </row>
    <row r="64" spans="1:19" x14ac:dyDescent="0.25">
      <c r="B64" s="91" t="s">
        <v>1107</v>
      </c>
      <c r="C64">
        <v>0.93</v>
      </c>
      <c r="D64">
        <v>33</v>
      </c>
      <c r="F64">
        <v>1.79</v>
      </c>
      <c r="G64">
        <v>0.18</v>
      </c>
      <c r="I64">
        <v>1.61</v>
      </c>
      <c r="J64">
        <v>0.2</v>
      </c>
      <c r="L64">
        <v>1.9</v>
      </c>
      <c r="M64">
        <v>0.2</v>
      </c>
      <c r="O64" s="109">
        <f t="shared" si="0"/>
        <v>1.815551149881047</v>
      </c>
      <c r="P64" s="109">
        <f t="shared" si="1"/>
        <v>0.19943293347873498</v>
      </c>
      <c r="R64" s="87">
        <f t="shared" si="2"/>
        <v>4.4446763220501513</v>
      </c>
      <c r="S64" s="87">
        <f t="shared" si="3"/>
        <v>0.28353326063251805</v>
      </c>
    </row>
    <row r="65" spans="2:19" x14ac:dyDescent="0.25">
      <c r="B65" s="91" t="s">
        <v>1108</v>
      </c>
      <c r="C65">
        <v>1.47</v>
      </c>
      <c r="D65">
        <v>52</v>
      </c>
      <c r="F65">
        <v>1.9</v>
      </c>
      <c r="G65">
        <v>0.22</v>
      </c>
      <c r="I65">
        <v>1.7</v>
      </c>
      <c r="J65">
        <v>0.25</v>
      </c>
      <c r="L65">
        <v>2.0099999999999998</v>
      </c>
      <c r="M65">
        <v>0.2</v>
      </c>
      <c r="O65" s="109">
        <f t="shared" si="0"/>
        <v>1.9271213322759717</v>
      </c>
      <c r="P65" s="109">
        <f t="shared" si="1"/>
        <v>0.24375136314067611</v>
      </c>
      <c r="R65" s="87">
        <f t="shared" si="2"/>
        <v>4.1233168021904518</v>
      </c>
      <c r="S65" s="87">
        <f t="shared" si="3"/>
        <v>-21.875681570338049</v>
      </c>
    </row>
    <row r="66" spans="2:19" x14ac:dyDescent="0.25">
      <c r="B66" s="91" t="s">
        <v>1109</v>
      </c>
      <c r="C66">
        <v>1.76</v>
      </c>
      <c r="D66">
        <v>62</v>
      </c>
      <c r="F66">
        <v>2.2000000000000002</v>
      </c>
      <c r="G66">
        <v>0.22</v>
      </c>
      <c r="I66">
        <v>1.97</v>
      </c>
      <c r="J66">
        <v>0.25</v>
      </c>
      <c r="L66">
        <v>2.33</v>
      </c>
      <c r="M66">
        <v>0.2</v>
      </c>
      <c r="O66" s="109">
        <f t="shared" si="0"/>
        <v>2.2314036478984938</v>
      </c>
      <c r="P66" s="109">
        <f t="shared" si="1"/>
        <v>0.24375136314067611</v>
      </c>
      <c r="R66" s="87">
        <f t="shared" si="2"/>
        <v>4.2316030944852487</v>
      </c>
      <c r="S66" s="87">
        <f t="shared" si="3"/>
        <v>-21.875681570338049</v>
      </c>
    </row>
    <row r="67" spans="2:19" x14ac:dyDescent="0.25">
      <c r="B67" s="91" t="s">
        <v>1112</v>
      </c>
      <c r="C67">
        <v>0.72</v>
      </c>
      <c r="D67">
        <v>19</v>
      </c>
      <c r="E67" t="s">
        <v>1111</v>
      </c>
      <c r="F67">
        <v>0.6</v>
      </c>
      <c r="G67">
        <v>0.12</v>
      </c>
      <c r="I67">
        <v>0.54</v>
      </c>
      <c r="J67">
        <v>0.13</v>
      </c>
      <c r="L67">
        <v>0.64</v>
      </c>
      <c r="M67">
        <v>0.13</v>
      </c>
      <c r="O67" s="109">
        <f t="shared" si="0"/>
        <v>0.60856463124504367</v>
      </c>
      <c r="P67" s="109">
        <f t="shared" si="1"/>
        <v>0.13295528898582332</v>
      </c>
      <c r="R67" s="87">
        <f t="shared" si="2"/>
        <v>4.9117763679619282</v>
      </c>
      <c r="S67" s="87">
        <f t="shared" si="3"/>
        <v>-2.2732992198640862</v>
      </c>
    </row>
    <row r="68" spans="2:19" x14ac:dyDescent="0.25">
      <c r="B68" s="91" t="s">
        <v>1113</v>
      </c>
      <c r="C68">
        <v>0.98</v>
      </c>
      <c r="D68">
        <v>26</v>
      </c>
      <c r="F68">
        <v>0.62</v>
      </c>
      <c r="G68">
        <v>0.12</v>
      </c>
      <c r="I68">
        <v>0.55000000000000004</v>
      </c>
      <c r="J68">
        <v>0.14000000000000001</v>
      </c>
      <c r="L68">
        <v>0.65</v>
      </c>
      <c r="M68">
        <v>0.14000000000000001</v>
      </c>
      <c r="O68" s="109">
        <f t="shared" ref="O68:O84" si="4">127.9/126.1*F68</f>
        <v>0.62885011895321186</v>
      </c>
      <c r="P68" s="109">
        <f t="shared" ref="P68:P84" si="5">101.6/91.7*G68</f>
        <v>0.13295528898582332</v>
      </c>
      <c r="R68" s="87">
        <f t="shared" ref="R68:R84" si="6">((L68-O68)/L68)*100</f>
        <v>3.2538278533520253</v>
      </c>
      <c r="S68" s="87">
        <f t="shared" ref="S68:S84" si="7">((M68-P68)/M68)*100</f>
        <v>5.03193643869764</v>
      </c>
    </row>
    <row r="69" spans="2:19" x14ac:dyDescent="0.25">
      <c r="B69" s="91" t="s">
        <v>1114</v>
      </c>
      <c r="C69">
        <v>1.44</v>
      </c>
      <c r="D69">
        <v>38</v>
      </c>
      <c r="F69">
        <v>0.84</v>
      </c>
      <c r="G69">
        <v>0.14000000000000001</v>
      </c>
      <c r="I69">
        <v>0.75</v>
      </c>
      <c r="J69">
        <v>0.16</v>
      </c>
      <c r="L69">
        <v>0.89</v>
      </c>
      <c r="M69">
        <v>0.16</v>
      </c>
      <c r="O69" s="109">
        <f t="shared" si="4"/>
        <v>0.85199048374306119</v>
      </c>
      <c r="P69" s="109">
        <f t="shared" si="5"/>
        <v>0.1551145038167939</v>
      </c>
      <c r="R69" s="87">
        <f t="shared" si="6"/>
        <v>4.2707321637009921</v>
      </c>
      <c r="S69" s="87">
        <f t="shared" si="7"/>
        <v>3.0534351145038165</v>
      </c>
    </row>
    <row r="70" spans="2:19" x14ac:dyDescent="0.25">
      <c r="B70" s="91" t="s">
        <v>1115</v>
      </c>
      <c r="C70">
        <v>1.97</v>
      </c>
      <c r="D70">
        <v>52</v>
      </c>
      <c r="F70">
        <v>1.07</v>
      </c>
      <c r="G70">
        <v>0.16</v>
      </c>
      <c r="I70">
        <v>0.96</v>
      </c>
      <c r="J70">
        <v>0.18</v>
      </c>
      <c r="L70">
        <v>1.1399999999999999</v>
      </c>
      <c r="M70">
        <v>0.18</v>
      </c>
      <c r="O70" s="109">
        <f t="shared" si="4"/>
        <v>1.0852735923869947</v>
      </c>
      <c r="P70" s="109">
        <f t="shared" si="5"/>
        <v>0.17727371864776445</v>
      </c>
      <c r="R70" s="87">
        <f t="shared" si="6"/>
        <v>4.8005620713162447</v>
      </c>
      <c r="S70" s="87">
        <f t="shared" si="7"/>
        <v>1.5146007512419686</v>
      </c>
    </row>
    <row r="71" spans="2:19" x14ac:dyDescent="0.25">
      <c r="B71" s="91" t="s">
        <v>1116</v>
      </c>
      <c r="C71">
        <v>2.42</v>
      </c>
      <c r="D71">
        <v>64</v>
      </c>
      <c r="F71">
        <v>1.44</v>
      </c>
      <c r="G71">
        <v>0.17</v>
      </c>
      <c r="I71">
        <v>1.29</v>
      </c>
      <c r="J71">
        <v>0.19</v>
      </c>
      <c r="L71">
        <v>1.52</v>
      </c>
      <c r="M71">
        <v>0.19</v>
      </c>
      <c r="O71" s="109">
        <f t="shared" si="4"/>
        <v>1.4605551149881049</v>
      </c>
      <c r="P71" s="109">
        <f t="shared" si="5"/>
        <v>0.18835332606324973</v>
      </c>
      <c r="R71" s="87">
        <f t="shared" si="6"/>
        <v>3.9108476981509965</v>
      </c>
      <c r="S71" s="87">
        <f t="shared" si="7"/>
        <v>0.86667049302646093</v>
      </c>
    </row>
    <row r="72" spans="2:19" x14ac:dyDescent="0.25">
      <c r="B72" s="91" t="s">
        <v>1117</v>
      </c>
      <c r="C72">
        <v>2.88</v>
      </c>
      <c r="D72">
        <v>76</v>
      </c>
      <c r="F72">
        <v>1.6</v>
      </c>
      <c r="G72">
        <v>0.18</v>
      </c>
      <c r="I72">
        <v>1.43</v>
      </c>
      <c r="J72">
        <v>0.2</v>
      </c>
      <c r="L72">
        <v>1.69</v>
      </c>
      <c r="M72">
        <v>0.2</v>
      </c>
      <c r="O72" s="109">
        <f t="shared" si="4"/>
        <v>1.6228390166534501</v>
      </c>
      <c r="P72" s="109">
        <f t="shared" si="5"/>
        <v>0.19943293347873498</v>
      </c>
      <c r="R72" s="87">
        <f t="shared" si="6"/>
        <v>3.9740226832278021</v>
      </c>
      <c r="S72" s="87">
        <f t="shared" si="7"/>
        <v>0.28353326063251805</v>
      </c>
    </row>
    <row r="73" spans="2:19" x14ac:dyDescent="0.25">
      <c r="B73" s="91" t="s">
        <v>1118</v>
      </c>
      <c r="C73">
        <v>3.37</v>
      </c>
      <c r="D73">
        <v>89</v>
      </c>
      <c r="F73">
        <v>2.4900000000000002</v>
      </c>
      <c r="G73">
        <v>0.18</v>
      </c>
      <c r="I73">
        <v>2.23</v>
      </c>
      <c r="J73">
        <v>0.2</v>
      </c>
      <c r="L73">
        <v>2.63</v>
      </c>
      <c r="M73">
        <v>0.2</v>
      </c>
      <c r="O73" s="109">
        <f t="shared" si="4"/>
        <v>2.5255432196669316</v>
      </c>
      <c r="P73" s="109">
        <f t="shared" si="5"/>
        <v>0.19943293347873498</v>
      </c>
      <c r="R73" s="87">
        <f t="shared" si="6"/>
        <v>3.9717406970748397</v>
      </c>
      <c r="S73" s="87">
        <f t="shared" si="7"/>
        <v>0.28353326063251805</v>
      </c>
    </row>
    <row r="74" spans="2:19" x14ac:dyDescent="0.25">
      <c r="B74" s="91" t="s">
        <v>1119</v>
      </c>
      <c r="C74">
        <v>0.88</v>
      </c>
      <c r="D74">
        <v>26</v>
      </c>
      <c r="E74" t="s">
        <v>1130</v>
      </c>
      <c r="F74">
        <v>0.69</v>
      </c>
      <c r="G74">
        <v>0.12</v>
      </c>
      <c r="I74">
        <v>0.62</v>
      </c>
      <c r="J74">
        <v>0.13</v>
      </c>
      <c r="L74">
        <v>0.73</v>
      </c>
      <c r="M74">
        <v>0.13</v>
      </c>
      <c r="O74" s="109">
        <f t="shared" si="4"/>
        <v>0.69984932593180027</v>
      </c>
      <c r="P74" s="109">
        <f t="shared" si="5"/>
        <v>0.13295528898582332</v>
      </c>
      <c r="R74" s="87">
        <f t="shared" si="6"/>
        <v>4.1302293244109194</v>
      </c>
      <c r="S74" s="87">
        <f t="shared" si="7"/>
        <v>-2.2732992198640862</v>
      </c>
    </row>
    <row r="75" spans="2:19" x14ac:dyDescent="0.25">
      <c r="B75" s="91" t="s">
        <v>1120</v>
      </c>
      <c r="C75">
        <v>1.76</v>
      </c>
      <c r="D75">
        <v>52</v>
      </c>
      <c r="F75">
        <v>1.32</v>
      </c>
      <c r="G75">
        <v>0.14000000000000001</v>
      </c>
      <c r="I75">
        <v>1.19</v>
      </c>
      <c r="J75">
        <v>0.16</v>
      </c>
      <c r="L75">
        <v>1.4</v>
      </c>
      <c r="M75">
        <v>0.16</v>
      </c>
      <c r="O75" s="109">
        <f t="shared" si="4"/>
        <v>1.3388421887390962</v>
      </c>
      <c r="P75" s="109">
        <f t="shared" si="5"/>
        <v>0.1551145038167939</v>
      </c>
      <c r="R75" s="87">
        <f t="shared" si="6"/>
        <v>4.3684150900645502</v>
      </c>
      <c r="S75" s="87">
        <f t="shared" si="7"/>
        <v>3.0534351145038165</v>
      </c>
    </row>
    <row r="76" spans="2:19" x14ac:dyDescent="0.25">
      <c r="B76" s="91" t="s">
        <v>1121</v>
      </c>
      <c r="C76">
        <v>2.64</v>
      </c>
      <c r="D76">
        <v>76</v>
      </c>
      <c r="F76">
        <v>1.91</v>
      </c>
      <c r="G76">
        <v>0.18</v>
      </c>
      <c r="I76">
        <v>1.71</v>
      </c>
      <c r="J76">
        <v>0.2</v>
      </c>
      <c r="L76">
        <v>2.02</v>
      </c>
      <c r="M76">
        <v>0.2</v>
      </c>
      <c r="O76" s="109">
        <f t="shared" si="4"/>
        <v>1.9372640761300557</v>
      </c>
      <c r="P76" s="109">
        <f t="shared" si="5"/>
        <v>0.19943293347873498</v>
      </c>
      <c r="R76" s="87">
        <f t="shared" si="6"/>
        <v>4.0958378153437787</v>
      </c>
      <c r="S76" s="87">
        <f t="shared" si="7"/>
        <v>0.28353326063251805</v>
      </c>
    </row>
    <row r="77" spans="2:19" x14ac:dyDescent="0.25">
      <c r="B77" s="91" t="s">
        <v>1122</v>
      </c>
      <c r="C77">
        <v>3.52</v>
      </c>
      <c r="D77">
        <v>102</v>
      </c>
      <c r="F77">
        <v>2.5</v>
      </c>
      <c r="G77">
        <v>0.18</v>
      </c>
      <c r="I77">
        <v>2.2400000000000002</v>
      </c>
      <c r="J77">
        <v>0.2</v>
      </c>
      <c r="L77">
        <v>2.65</v>
      </c>
      <c r="M77">
        <v>0.2</v>
      </c>
      <c r="O77" s="109">
        <f t="shared" si="4"/>
        <v>2.5356859635210154</v>
      </c>
      <c r="P77" s="109">
        <f t="shared" si="5"/>
        <v>0.19943293347873498</v>
      </c>
      <c r="R77" s="87">
        <f t="shared" si="6"/>
        <v>4.3137372256220576</v>
      </c>
      <c r="S77" s="87">
        <f t="shared" si="7"/>
        <v>0.28353326063251805</v>
      </c>
    </row>
    <row r="78" spans="2:19" x14ac:dyDescent="0.25">
      <c r="B78" s="91" t="s">
        <v>1123</v>
      </c>
      <c r="C78">
        <v>0.51</v>
      </c>
      <c r="D78">
        <v>19</v>
      </c>
      <c r="E78" t="s">
        <v>1131</v>
      </c>
      <c r="F78">
        <v>0.26</v>
      </c>
      <c r="G78">
        <v>0.12</v>
      </c>
      <c r="I78">
        <v>0.23</v>
      </c>
      <c r="J78">
        <v>0.13</v>
      </c>
      <c r="L78">
        <v>0.28000000000000003</v>
      </c>
      <c r="M78">
        <v>0.13</v>
      </c>
      <c r="O78" s="109">
        <f t="shared" si="4"/>
        <v>0.26371134020618564</v>
      </c>
      <c r="P78" s="109">
        <f t="shared" si="5"/>
        <v>0.13295528898582332</v>
      </c>
      <c r="R78" s="87">
        <f t="shared" si="6"/>
        <v>5.8173784977908518</v>
      </c>
      <c r="S78" s="87">
        <f t="shared" si="7"/>
        <v>-2.2732992198640862</v>
      </c>
    </row>
    <row r="79" spans="2:19" x14ac:dyDescent="0.25">
      <c r="B79" s="91" t="s">
        <v>1124</v>
      </c>
      <c r="C79">
        <v>0.68</v>
      </c>
      <c r="D79">
        <v>26</v>
      </c>
      <c r="F79">
        <v>0.34</v>
      </c>
      <c r="G79">
        <v>0.12</v>
      </c>
      <c r="I79">
        <v>0.31</v>
      </c>
      <c r="J79">
        <v>0.13</v>
      </c>
      <c r="L79">
        <v>0.36</v>
      </c>
      <c r="M79">
        <v>0.13</v>
      </c>
      <c r="O79" s="109">
        <f t="shared" si="4"/>
        <v>0.34485329103885815</v>
      </c>
      <c r="P79" s="109">
        <f t="shared" si="5"/>
        <v>0.13295528898582332</v>
      </c>
      <c r="R79" s="87">
        <f t="shared" si="6"/>
        <v>4.2074191558727341</v>
      </c>
      <c r="S79" s="87">
        <f t="shared" si="7"/>
        <v>-2.2732992198640862</v>
      </c>
    </row>
    <row r="80" spans="2:19" x14ac:dyDescent="0.25">
      <c r="B80" s="91" t="s">
        <v>1125</v>
      </c>
      <c r="C80">
        <v>1.35</v>
      </c>
      <c r="D80">
        <v>52</v>
      </c>
      <c r="F80">
        <v>0.68</v>
      </c>
      <c r="G80">
        <v>0.14000000000000001</v>
      </c>
      <c r="I80">
        <v>0.61</v>
      </c>
      <c r="J80">
        <v>0.16</v>
      </c>
      <c r="L80">
        <v>0.72</v>
      </c>
      <c r="M80">
        <v>0.16</v>
      </c>
      <c r="O80" s="109">
        <f t="shared" si="4"/>
        <v>0.68970658207771629</v>
      </c>
      <c r="P80" s="109">
        <f t="shared" si="5"/>
        <v>0.1551145038167939</v>
      </c>
      <c r="R80" s="87">
        <f t="shared" si="6"/>
        <v>4.2074191558727341</v>
      </c>
      <c r="S80" s="87">
        <f t="shared" si="7"/>
        <v>3.0534351145038165</v>
      </c>
    </row>
    <row r="81" spans="2:19" x14ac:dyDescent="0.25">
      <c r="B81" s="91" t="s">
        <v>1126</v>
      </c>
      <c r="C81">
        <v>2.02</v>
      </c>
      <c r="D81">
        <v>76</v>
      </c>
      <c r="F81">
        <v>1.02</v>
      </c>
      <c r="G81">
        <v>0.14000000000000001</v>
      </c>
      <c r="I81">
        <v>0.92</v>
      </c>
      <c r="J81">
        <v>0.16</v>
      </c>
      <c r="L81">
        <v>1.08</v>
      </c>
      <c r="M81">
        <v>0.16</v>
      </c>
      <c r="O81" s="109">
        <f t="shared" si="4"/>
        <v>1.0345598731165744</v>
      </c>
      <c r="P81" s="109">
        <f t="shared" si="5"/>
        <v>0.1551145038167939</v>
      </c>
      <c r="R81" s="87">
        <f t="shared" si="6"/>
        <v>4.2074191558727492</v>
      </c>
      <c r="S81" s="87">
        <f t="shared" si="7"/>
        <v>3.0534351145038165</v>
      </c>
    </row>
    <row r="82" spans="2:19" x14ac:dyDescent="0.25">
      <c r="B82" s="91" t="s">
        <v>1127</v>
      </c>
      <c r="C82">
        <v>2.71</v>
      </c>
      <c r="D82">
        <v>102</v>
      </c>
      <c r="F82">
        <v>1.36</v>
      </c>
      <c r="G82">
        <v>0.14000000000000001</v>
      </c>
      <c r="I82">
        <v>1.22</v>
      </c>
      <c r="J82">
        <v>0.16</v>
      </c>
      <c r="L82">
        <v>1.44</v>
      </c>
      <c r="M82">
        <v>0.16</v>
      </c>
      <c r="O82" s="109">
        <f t="shared" si="4"/>
        <v>1.3794131641554326</v>
      </c>
      <c r="P82" s="109">
        <f t="shared" si="5"/>
        <v>0.1551145038167939</v>
      </c>
      <c r="R82" s="87">
        <f t="shared" si="6"/>
        <v>4.2074191558727341</v>
      </c>
      <c r="S82" s="87">
        <f t="shared" si="7"/>
        <v>3.0534351145038165</v>
      </c>
    </row>
    <row r="83" spans="2:19" x14ac:dyDescent="0.25">
      <c r="B83" s="91" t="s">
        <v>1128</v>
      </c>
      <c r="C83">
        <v>3.38</v>
      </c>
      <c r="D83">
        <v>127</v>
      </c>
      <c r="F83">
        <v>1.7</v>
      </c>
      <c r="G83">
        <v>0.15</v>
      </c>
      <c r="I83">
        <v>1.53</v>
      </c>
      <c r="J83">
        <v>0.17</v>
      </c>
      <c r="L83">
        <v>1.8</v>
      </c>
      <c r="M83">
        <v>0.17</v>
      </c>
      <c r="O83" s="109">
        <f t="shared" si="4"/>
        <v>1.7242664551942906</v>
      </c>
      <c r="P83" s="109">
        <f t="shared" si="5"/>
        <v>0.16619411123227915</v>
      </c>
      <c r="R83" s="87">
        <f t="shared" si="6"/>
        <v>4.2074191558727492</v>
      </c>
      <c r="S83" s="87">
        <f t="shared" si="7"/>
        <v>2.238758098659333</v>
      </c>
    </row>
    <row r="84" spans="2:19" x14ac:dyDescent="0.25">
      <c r="B84" s="91" t="s">
        <v>1129</v>
      </c>
      <c r="C84">
        <v>4.09</v>
      </c>
      <c r="D84">
        <v>152</v>
      </c>
      <c r="F84">
        <v>2.04</v>
      </c>
      <c r="G84">
        <v>0.15</v>
      </c>
      <c r="I84">
        <v>1.83</v>
      </c>
      <c r="J84">
        <v>0.17</v>
      </c>
      <c r="L84">
        <v>2.16</v>
      </c>
      <c r="M84">
        <v>0.17</v>
      </c>
      <c r="O84" s="109">
        <f t="shared" si="4"/>
        <v>2.0691197462331488</v>
      </c>
      <c r="P84" s="109">
        <f t="shared" si="5"/>
        <v>0.16619411123227915</v>
      </c>
      <c r="R84" s="87">
        <f t="shared" si="6"/>
        <v>4.2074191558727492</v>
      </c>
      <c r="S84" s="87">
        <f t="shared" si="7"/>
        <v>2.238758098659333</v>
      </c>
    </row>
  </sheetData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17" sqref="A17"/>
    </sheetView>
  </sheetViews>
  <sheetFormatPr defaultRowHeight="15" x14ac:dyDescent="0.25"/>
  <cols>
    <col min="1" max="1" width="18.140625" customWidth="1"/>
  </cols>
  <sheetData>
    <row r="1" spans="1:28" ht="18.75" x14ac:dyDescent="0.3">
      <c r="A1" s="110" t="s">
        <v>1156</v>
      </c>
    </row>
    <row r="2" spans="1:28" x14ac:dyDescent="0.25">
      <c r="A2" t="s">
        <v>1146</v>
      </c>
      <c r="B2" t="s">
        <v>1148</v>
      </c>
      <c r="E2" t="s">
        <v>1138</v>
      </c>
      <c r="H2" t="s">
        <v>1139</v>
      </c>
      <c r="K2" t="s">
        <v>1140</v>
      </c>
      <c r="N2" t="s">
        <v>1141</v>
      </c>
      <c r="Q2" t="s">
        <v>1142</v>
      </c>
      <c r="T2" t="s">
        <v>1143</v>
      </c>
      <c r="W2" t="s">
        <v>1144</v>
      </c>
      <c r="Z2" t="s">
        <v>1145</v>
      </c>
    </row>
    <row r="3" spans="1:28" x14ac:dyDescent="0.25">
      <c r="B3" t="s">
        <v>2</v>
      </c>
      <c r="C3" t="s">
        <v>3</v>
      </c>
      <c r="D3" t="s">
        <v>4</v>
      </c>
      <c r="E3" t="s">
        <v>2</v>
      </c>
      <c r="F3" t="s">
        <v>3</v>
      </c>
      <c r="G3" t="s">
        <v>4</v>
      </c>
      <c r="H3" t="s">
        <v>2</v>
      </c>
      <c r="I3" t="s">
        <v>3</v>
      </c>
      <c r="J3" t="s">
        <v>4</v>
      </c>
      <c r="K3" t="s">
        <v>2</v>
      </c>
      <c r="L3" t="s">
        <v>3</v>
      </c>
      <c r="M3" t="s">
        <v>4</v>
      </c>
      <c r="N3" t="s">
        <v>2</v>
      </c>
      <c r="O3" t="s">
        <v>3</v>
      </c>
      <c r="P3" t="s">
        <v>4</v>
      </c>
      <c r="Q3" t="s">
        <v>2</v>
      </c>
      <c r="R3" t="s">
        <v>3</v>
      </c>
      <c r="S3" t="s">
        <v>4</v>
      </c>
      <c r="T3" t="s">
        <v>2</v>
      </c>
      <c r="U3" t="s">
        <v>3</v>
      </c>
      <c r="V3" t="s">
        <v>4</v>
      </c>
      <c r="W3" t="s">
        <v>2</v>
      </c>
      <c r="X3" t="s">
        <v>3</v>
      </c>
      <c r="Y3" t="s">
        <v>4</v>
      </c>
      <c r="Z3" t="s">
        <v>2</v>
      </c>
      <c r="AA3" t="s">
        <v>3</v>
      </c>
      <c r="AB3" t="s">
        <v>4</v>
      </c>
    </row>
    <row r="5" spans="1:28" x14ac:dyDescent="0.25">
      <c r="A5" t="s">
        <v>1147</v>
      </c>
      <c r="B5">
        <v>128.5</v>
      </c>
      <c r="C5">
        <v>91</v>
      </c>
      <c r="D5">
        <v>113.9</v>
      </c>
      <c r="E5">
        <v>178.4</v>
      </c>
      <c r="F5">
        <v>98.3</v>
      </c>
      <c r="G5">
        <v>129</v>
      </c>
      <c r="H5">
        <v>126.6</v>
      </c>
      <c r="I5">
        <v>91.4</v>
      </c>
      <c r="J5">
        <v>115.4</v>
      </c>
      <c r="K5">
        <v>107.2</v>
      </c>
      <c r="L5">
        <v>83.7</v>
      </c>
      <c r="M5">
        <v>94.1</v>
      </c>
      <c r="N5">
        <v>120.2</v>
      </c>
      <c r="O5">
        <v>91.6</v>
      </c>
      <c r="P5">
        <v>108.3</v>
      </c>
      <c r="Q5">
        <v>84</v>
      </c>
      <c r="R5">
        <v>84.6</v>
      </c>
      <c r="S5">
        <v>84.1</v>
      </c>
      <c r="T5">
        <v>105.6</v>
      </c>
      <c r="U5">
        <v>85.7</v>
      </c>
      <c r="V5">
        <v>97.2</v>
      </c>
      <c r="W5">
        <v>100.2</v>
      </c>
      <c r="X5">
        <v>96.8</v>
      </c>
      <c r="Y5">
        <v>98.5</v>
      </c>
      <c r="Z5">
        <v>116.3</v>
      </c>
      <c r="AA5">
        <v>92.2</v>
      </c>
      <c r="AB5">
        <v>105.7</v>
      </c>
    </row>
    <row r="6" spans="1:28" x14ac:dyDescent="0.25">
      <c r="A6" t="s">
        <v>1149</v>
      </c>
      <c r="B6">
        <v>162.1</v>
      </c>
      <c r="C6">
        <v>84.7</v>
      </c>
      <c r="D6">
        <v>124.5</v>
      </c>
      <c r="E6">
        <v>244.1</v>
      </c>
      <c r="F6">
        <v>89.5</v>
      </c>
      <c r="G6">
        <v>148.80000000000001</v>
      </c>
      <c r="H6">
        <v>124.5</v>
      </c>
      <c r="I6">
        <v>88.7</v>
      </c>
      <c r="J6">
        <v>113.1</v>
      </c>
      <c r="K6">
        <v>153.9</v>
      </c>
      <c r="L6">
        <v>84.7</v>
      </c>
      <c r="M6">
        <v>115.3</v>
      </c>
      <c r="N6">
        <v>150.4</v>
      </c>
      <c r="O6">
        <v>83.7</v>
      </c>
      <c r="P6">
        <v>122.5</v>
      </c>
      <c r="Q6">
        <v>103.9</v>
      </c>
      <c r="R6">
        <v>81.3</v>
      </c>
      <c r="S6">
        <v>98.6</v>
      </c>
      <c r="T6">
        <v>103.7</v>
      </c>
      <c r="U6">
        <v>97.1</v>
      </c>
      <c r="V6">
        <v>100.9</v>
      </c>
      <c r="W6">
        <v>114.4</v>
      </c>
      <c r="X6">
        <v>90.1</v>
      </c>
      <c r="Y6">
        <v>102.1</v>
      </c>
      <c r="Z6">
        <v>128.6</v>
      </c>
      <c r="AA6">
        <v>89.8</v>
      </c>
      <c r="AB6">
        <v>111.5</v>
      </c>
    </row>
    <row r="7" spans="1:28" x14ac:dyDescent="0.25">
      <c r="A7" t="s">
        <v>1132</v>
      </c>
      <c r="B7">
        <v>124.4</v>
      </c>
      <c r="C7">
        <v>92.7</v>
      </c>
      <c r="D7">
        <v>109</v>
      </c>
      <c r="E7">
        <v>169.5</v>
      </c>
      <c r="F7">
        <v>98.4</v>
      </c>
      <c r="G7">
        <v>125.7</v>
      </c>
      <c r="H7">
        <v>127.9</v>
      </c>
      <c r="I7">
        <v>91.3</v>
      </c>
      <c r="J7">
        <v>116.3</v>
      </c>
      <c r="K7">
        <v>108.2</v>
      </c>
      <c r="L7">
        <v>87.6</v>
      </c>
      <c r="M7">
        <v>96.7</v>
      </c>
      <c r="N7">
        <v>126.1</v>
      </c>
      <c r="O7">
        <v>91.7</v>
      </c>
      <c r="P7">
        <v>111.7</v>
      </c>
      <c r="Q7">
        <v>94.8</v>
      </c>
      <c r="R7">
        <v>86.6</v>
      </c>
      <c r="S7">
        <v>92.9</v>
      </c>
      <c r="T7">
        <v>105.7</v>
      </c>
      <c r="U7">
        <v>86.2</v>
      </c>
      <c r="V7">
        <v>97.5</v>
      </c>
      <c r="W7">
        <v>105.1</v>
      </c>
      <c r="X7">
        <v>98</v>
      </c>
      <c r="Y7">
        <v>101.5</v>
      </c>
      <c r="Z7">
        <v>117.6</v>
      </c>
      <c r="AA7">
        <v>92.9</v>
      </c>
      <c r="AB7">
        <v>106.7</v>
      </c>
    </row>
    <row r="8" spans="1:28" x14ac:dyDescent="0.25">
      <c r="A8" t="s">
        <v>1150</v>
      </c>
      <c r="B8">
        <v>111.4</v>
      </c>
      <c r="C8">
        <v>85.2</v>
      </c>
      <c r="D8">
        <v>98.7</v>
      </c>
      <c r="E8">
        <v>166.2</v>
      </c>
      <c r="F8">
        <v>94</v>
      </c>
      <c r="G8">
        <v>121.7</v>
      </c>
      <c r="H8">
        <v>109.4</v>
      </c>
      <c r="I8">
        <v>89.7</v>
      </c>
      <c r="J8">
        <v>103.1</v>
      </c>
      <c r="K8">
        <v>108.3</v>
      </c>
      <c r="L8">
        <v>85.3</v>
      </c>
      <c r="M8">
        <v>95.5</v>
      </c>
      <c r="N8">
        <v>116</v>
      </c>
      <c r="O8">
        <v>86.5</v>
      </c>
      <c r="P8">
        <v>103.6</v>
      </c>
      <c r="Q8">
        <v>87.8</v>
      </c>
      <c r="R8">
        <v>83.1</v>
      </c>
      <c r="S8">
        <v>86.7</v>
      </c>
      <c r="T8">
        <v>103.6</v>
      </c>
      <c r="U8">
        <v>94.6</v>
      </c>
      <c r="V8">
        <v>99.8</v>
      </c>
      <c r="W8">
        <v>110.2</v>
      </c>
      <c r="X8">
        <v>90.1</v>
      </c>
      <c r="Y8">
        <v>100.1</v>
      </c>
      <c r="Z8">
        <v>110.7</v>
      </c>
      <c r="AA8">
        <v>91.1</v>
      </c>
      <c r="AB8">
        <v>102.1</v>
      </c>
    </row>
    <row r="9" spans="1:28" x14ac:dyDescent="0.25">
      <c r="A9" t="s">
        <v>1151</v>
      </c>
      <c r="B9">
        <v>120.9</v>
      </c>
      <c r="C9">
        <v>102.5</v>
      </c>
      <c r="D9">
        <v>112</v>
      </c>
      <c r="E9">
        <v>177</v>
      </c>
      <c r="F9">
        <v>113.3</v>
      </c>
      <c r="G9">
        <v>137.69999999999999</v>
      </c>
      <c r="H9">
        <v>128.5</v>
      </c>
      <c r="I9">
        <v>94.4</v>
      </c>
      <c r="J9">
        <v>117.7</v>
      </c>
      <c r="K9">
        <v>104.2</v>
      </c>
      <c r="L9">
        <v>96.7</v>
      </c>
      <c r="M9">
        <v>100</v>
      </c>
      <c r="N9">
        <v>127.9</v>
      </c>
      <c r="O9">
        <v>101.6</v>
      </c>
      <c r="P9">
        <v>116.9</v>
      </c>
      <c r="Q9">
        <v>88.8</v>
      </c>
      <c r="R9">
        <v>95.7</v>
      </c>
      <c r="S9">
        <v>90.4</v>
      </c>
      <c r="T9">
        <v>105.3</v>
      </c>
      <c r="U9">
        <v>96.8</v>
      </c>
      <c r="V9">
        <v>101.7</v>
      </c>
      <c r="W9">
        <v>105.1</v>
      </c>
      <c r="X9">
        <v>100.3</v>
      </c>
      <c r="Y9">
        <v>102.7</v>
      </c>
      <c r="Z9">
        <v>116.9</v>
      </c>
      <c r="AA9">
        <v>100.9</v>
      </c>
      <c r="AB9">
        <v>109.9</v>
      </c>
    </row>
    <row r="10" spans="1:28" x14ac:dyDescent="0.25">
      <c r="A10" t="s">
        <v>1152</v>
      </c>
      <c r="B10">
        <v>133.6</v>
      </c>
      <c r="C10">
        <v>90.4</v>
      </c>
      <c r="D10">
        <v>112.6</v>
      </c>
      <c r="E10">
        <v>175.3</v>
      </c>
      <c r="F10">
        <v>93.6</v>
      </c>
      <c r="G10">
        <v>125</v>
      </c>
      <c r="H10">
        <v>111.8</v>
      </c>
      <c r="I10">
        <v>89</v>
      </c>
      <c r="J10">
        <v>104.5</v>
      </c>
      <c r="K10">
        <v>120</v>
      </c>
      <c r="L10">
        <v>86.2</v>
      </c>
      <c r="M10">
        <v>101.2</v>
      </c>
      <c r="N10">
        <v>117</v>
      </c>
      <c r="O10">
        <v>88.4</v>
      </c>
      <c r="P10">
        <v>105</v>
      </c>
      <c r="Q10">
        <v>94.8</v>
      </c>
      <c r="R10">
        <v>83.4</v>
      </c>
      <c r="S10">
        <v>92.2</v>
      </c>
      <c r="T10">
        <v>103.9</v>
      </c>
      <c r="U10">
        <v>99.2</v>
      </c>
      <c r="V10">
        <v>101.9</v>
      </c>
      <c r="W10">
        <v>109.5</v>
      </c>
      <c r="X10">
        <v>88.9</v>
      </c>
      <c r="Y10">
        <v>99.1</v>
      </c>
      <c r="Z10">
        <v>116.5</v>
      </c>
      <c r="AA10">
        <v>92.1</v>
      </c>
      <c r="AB10">
        <v>105.7</v>
      </c>
    </row>
    <row r="11" spans="1:28" x14ac:dyDescent="0.25">
      <c r="A11" t="s">
        <v>1153</v>
      </c>
      <c r="B11">
        <v>113.4</v>
      </c>
      <c r="C11">
        <v>92.8</v>
      </c>
      <c r="D11">
        <v>103.4</v>
      </c>
      <c r="E11">
        <v>148.6</v>
      </c>
      <c r="F11">
        <v>100.1</v>
      </c>
      <c r="G11">
        <v>118.8</v>
      </c>
      <c r="H11">
        <v>107.4</v>
      </c>
      <c r="I11">
        <v>90.8</v>
      </c>
      <c r="J11">
        <v>102.1</v>
      </c>
      <c r="K11">
        <v>115.8</v>
      </c>
      <c r="L11">
        <v>87.8</v>
      </c>
      <c r="M11">
        <v>100.2</v>
      </c>
      <c r="N11">
        <v>111.5</v>
      </c>
      <c r="O11">
        <v>91.8</v>
      </c>
      <c r="P11">
        <v>103.3</v>
      </c>
      <c r="Q11">
        <v>85.1</v>
      </c>
      <c r="R11">
        <v>85.9</v>
      </c>
      <c r="S11">
        <v>85.3</v>
      </c>
      <c r="T11">
        <v>104.7</v>
      </c>
      <c r="U11">
        <v>87</v>
      </c>
      <c r="V11">
        <v>97.2</v>
      </c>
      <c r="W11">
        <v>106.3</v>
      </c>
      <c r="X11">
        <v>96.3</v>
      </c>
      <c r="Y11">
        <v>101.2</v>
      </c>
      <c r="Z11">
        <v>109.1</v>
      </c>
      <c r="AA11">
        <v>92.3</v>
      </c>
      <c r="AB11">
        <v>101.7</v>
      </c>
    </row>
    <row r="12" spans="1:28" x14ac:dyDescent="0.25">
      <c r="A12" t="s">
        <v>1154</v>
      </c>
      <c r="B12">
        <v>139.30000000000001</v>
      </c>
      <c r="C12">
        <v>84.7</v>
      </c>
      <c r="D12">
        <v>112.7</v>
      </c>
      <c r="E12">
        <v>169.6</v>
      </c>
      <c r="F12">
        <v>89.5</v>
      </c>
      <c r="G12">
        <v>120.2</v>
      </c>
      <c r="H12">
        <v>110.2</v>
      </c>
      <c r="I12">
        <v>88.7</v>
      </c>
      <c r="J12">
        <v>103.4</v>
      </c>
      <c r="K12">
        <v>121.6</v>
      </c>
      <c r="L12">
        <v>84.7</v>
      </c>
      <c r="M12">
        <v>101</v>
      </c>
      <c r="N12">
        <v>117.1</v>
      </c>
      <c r="O12">
        <v>83.7</v>
      </c>
      <c r="P12">
        <v>103.2</v>
      </c>
      <c r="Q12">
        <v>93.6</v>
      </c>
      <c r="R12">
        <v>81.3</v>
      </c>
      <c r="S12">
        <v>90.8</v>
      </c>
      <c r="T12">
        <v>103.6</v>
      </c>
      <c r="U12">
        <v>97.1</v>
      </c>
      <c r="V12">
        <v>100.8</v>
      </c>
      <c r="W12">
        <v>110.2</v>
      </c>
      <c r="X12">
        <v>90.1</v>
      </c>
      <c r="Y12">
        <v>100.1</v>
      </c>
      <c r="Z12">
        <v>115.6</v>
      </c>
      <c r="AA12">
        <v>89.8</v>
      </c>
      <c r="AB12">
        <v>104.2</v>
      </c>
    </row>
    <row r="13" spans="1:28" x14ac:dyDescent="0.25">
      <c r="A13" t="s">
        <v>1155</v>
      </c>
      <c r="B13">
        <v>107.3</v>
      </c>
      <c r="C13">
        <v>93</v>
      </c>
      <c r="D13">
        <v>100.3</v>
      </c>
      <c r="E13">
        <v>148.1</v>
      </c>
      <c r="F13">
        <v>99.5</v>
      </c>
      <c r="G13">
        <v>118.1</v>
      </c>
      <c r="H13">
        <v>107.5</v>
      </c>
      <c r="I13">
        <v>91.3</v>
      </c>
      <c r="J13">
        <v>102.3</v>
      </c>
      <c r="K13">
        <v>115.8</v>
      </c>
      <c r="L13">
        <v>86</v>
      </c>
      <c r="M13">
        <v>99.2</v>
      </c>
      <c r="N13">
        <v>111.3</v>
      </c>
      <c r="O13">
        <v>91.8</v>
      </c>
      <c r="P13">
        <v>103.1</v>
      </c>
      <c r="Q13">
        <v>84.9</v>
      </c>
      <c r="R13">
        <v>85.4</v>
      </c>
      <c r="S13">
        <v>85</v>
      </c>
      <c r="T13">
        <v>104.7</v>
      </c>
      <c r="U13">
        <v>87</v>
      </c>
      <c r="V13">
        <v>97.2</v>
      </c>
      <c r="W13">
        <v>110.4</v>
      </c>
      <c r="X13">
        <v>98.2</v>
      </c>
      <c r="Y13">
        <v>104.3</v>
      </c>
      <c r="Z13">
        <v>108.3</v>
      </c>
      <c r="AA13">
        <v>92.3</v>
      </c>
      <c r="AB13">
        <v>101.3</v>
      </c>
    </row>
    <row r="27" spans="1:1" x14ac:dyDescent="0.25">
      <c r="A27" t="s">
        <v>1147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tabSelected="1" workbookViewId="0">
      <selection activeCell="E2" sqref="E2"/>
    </sheetView>
  </sheetViews>
  <sheetFormatPr defaultRowHeight="15" x14ac:dyDescent="0.25"/>
  <cols>
    <col min="5" max="5" width="39.5703125" customWidth="1"/>
    <col min="6" max="6" width="15.5703125" customWidth="1"/>
    <col min="7" max="7" width="29" customWidth="1"/>
    <col min="8" max="8" width="29.42578125" customWidth="1"/>
    <col min="9" max="9" width="16.5703125" customWidth="1"/>
    <col min="10" max="10" width="10.28515625" customWidth="1"/>
    <col min="11" max="11" width="21.140625" customWidth="1"/>
    <col min="12" max="12" width="13.7109375" customWidth="1"/>
    <col min="13" max="13" width="15.140625" customWidth="1"/>
  </cols>
  <sheetData>
    <row r="1" spans="1:13" x14ac:dyDescent="0.25">
      <c r="A1" t="s">
        <v>1176</v>
      </c>
      <c r="B1" t="s">
        <v>1184</v>
      </c>
      <c r="C1" t="s">
        <v>1186</v>
      </c>
      <c r="D1" t="s">
        <v>1182</v>
      </c>
      <c r="E1" t="s">
        <v>1177</v>
      </c>
      <c r="F1" t="s">
        <v>1187</v>
      </c>
      <c r="G1" t="s">
        <v>1278</v>
      </c>
      <c r="H1" t="s">
        <v>1178</v>
      </c>
      <c r="I1" t="s">
        <v>1188</v>
      </c>
      <c r="J1" t="s">
        <v>1189</v>
      </c>
      <c r="K1" t="s">
        <v>1179</v>
      </c>
      <c r="L1" t="s">
        <v>1180</v>
      </c>
      <c r="M1" t="s">
        <v>1181</v>
      </c>
    </row>
    <row r="2" spans="1:13" x14ac:dyDescent="0.25">
      <c r="A2">
        <v>6</v>
      </c>
      <c r="B2">
        <v>0.247</v>
      </c>
      <c r="C2">
        <v>4.048</v>
      </c>
      <c r="D2">
        <v>1</v>
      </c>
      <c r="E2" t="s">
        <v>1183</v>
      </c>
      <c r="F2">
        <v>0.88</v>
      </c>
      <c r="G2" t="s">
        <v>1279</v>
      </c>
      <c r="H2" t="s">
        <v>1200</v>
      </c>
      <c r="I2">
        <f>C2+F2</f>
        <v>4.9279999999999999</v>
      </c>
      <c r="J2">
        <f>1/I2</f>
        <v>0.20292207792207792</v>
      </c>
      <c r="K2">
        <f>B2-J2</f>
        <v>4.4077922077922077E-2</v>
      </c>
      <c r="L2">
        <f>RSI!G$18*1.25*10.76</f>
        <v>4.5730000000000004</v>
      </c>
      <c r="M2">
        <f>RSI!F$18*1.25*10.76</f>
        <v>9.8185000000000002</v>
      </c>
    </row>
    <row r="3" spans="1:13" x14ac:dyDescent="0.25">
      <c r="A3">
        <v>6</v>
      </c>
      <c r="B3">
        <v>0.247</v>
      </c>
      <c r="C3">
        <v>4.048</v>
      </c>
      <c r="D3">
        <v>2</v>
      </c>
      <c r="E3" t="s">
        <v>1183</v>
      </c>
      <c r="F3">
        <v>1.76</v>
      </c>
      <c r="G3" t="s">
        <v>1280</v>
      </c>
      <c r="H3" t="s">
        <v>1199</v>
      </c>
      <c r="I3">
        <f t="shared" ref="I3:I13" si="0">C3+F3</f>
        <v>5.8079999999999998</v>
      </c>
      <c r="J3">
        <f t="shared" ref="J3:J25" si="1">1/I3</f>
        <v>0.17217630853994492</v>
      </c>
      <c r="K3">
        <f t="shared" ref="K3:K13" si="2">B3-J3</f>
        <v>7.4823691460055075E-2</v>
      </c>
      <c r="L3">
        <f>RSI!G$19*1.25*10.76</f>
        <v>4.9764999999999997</v>
      </c>
      <c r="M3">
        <f>RSI!F$19*1.25*10.76</f>
        <v>19.905999999999999</v>
      </c>
    </row>
    <row r="4" spans="1:13" x14ac:dyDescent="0.25">
      <c r="A4">
        <v>6</v>
      </c>
      <c r="B4">
        <v>0.247</v>
      </c>
      <c r="C4">
        <v>4.048</v>
      </c>
      <c r="D4">
        <v>3</v>
      </c>
      <c r="E4" t="s">
        <v>1183</v>
      </c>
      <c r="F4">
        <v>0.49</v>
      </c>
      <c r="G4" t="s">
        <v>1281</v>
      </c>
      <c r="H4" t="s">
        <v>1185</v>
      </c>
      <c r="I4">
        <f t="shared" si="0"/>
        <v>4.5380000000000003</v>
      </c>
      <c r="J4">
        <f t="shared" si="1"/>
        <v>0.22036139268400176</v>
      </c>
      <c r="K4">
        <f t="shared" si="2"/>
        <v>2.6638607315998236E-2</v>
      </c>
      <c r="L4">
        <f>RSI!G$10*1.25*10.76</f>
        <v>4.5730000000000004</v>
      </c>
      <c r="M4">
        <f>RSI!F$10*1.25*10.76</f>
        <v>5.5144999999999991</v>
      </c>
    </row>
    <row r="5" spans="1:13" x14ac:dyDescent="0.25">
      <c r="A5">
        <v>6</v>
      </c>
      <c r="B5">
        <v>0.247</v>
      </c>
      <c r="C5">
        <v>4.048</v>
      </c>
      <c r="D5">
        <v>4</v>
      </c>
      <c r="E5" t="s">
        <v>1183</v>
      </c>
      <c r="F5">
        <v>0.72</v>
      </c>
      <c r="G5" t="s">
        <v>1282</v>
      </c>
      <c r="H5" t="s">
        <v>1190</v>
      </c>
      <c r="I5">
        <f t="shared" si="0"/>
        <v>4.7679999999999998</v>
      </c>
      <c r="J5">
        <f t="shared" si="1"/>
        <v>0.20973154362416108</v>
      </c>
      <c r="K5">
        <f t="shared" si="2"/>
        <v>3.7268456375838921E-2</v>
      </c>
      <c r="L5">
        <f>RSI!G$12*1.25*10.76</f>
        <v>4.5730000000000004</v>
      </c>
      <c r="M5">
        <f>RSI!F$12*1.25*10.76</f>
        <v>6.7249999999999996</v>
      </c>
    </row>
    <row r="6" spans="1:13" x14ac:dyDescent="0.25">
      <c r="A6">
        <v>6</v>
      </c>
      <c r="B6">
        <v>0.247</v>
      </c>
      <c r="C6">
        <v>4.048</v>
      </c>
      <c r="D6">
        <v>5</v>
      </c>
      <c r="E6" t="s">
        <v>1183</v>
      </c>
      <c r="F6">
        <v>0.72199999999999998</v>
      </c>
      <c r="G6" t="s">
        <v>1283</v>
      </c>
      <c r="H6" t="s">
        <v>1191</v>
      </c>
      <c r="I6">
        <f t="shared" si="0"/>
        <v>4.7699999999999996</v>
      </c>
      <c r="J6">
        <f t="shared" si="1"/>
        <v>0.20964360587002098</v>
      </c>
      <c r="K6">
        <f t="shared" si="2"/>
        <v>3.7356394129979015E-2</v>
      </c>
      <c r="L6">
        <f>RSI!G$6*1.25*10.76</f>
        <v>3.6315</v>
      </c>
      <c r="M6">
        <f>RSI!F$6*1.25*10.76</f>
        <v>5.1109999999999998</v>
      </c>
    </row>
    <row r="7" spans="1:13" x14ac:dyDescent="0.25">
      <c r="A7">
        <v>6</v>
      </c>
      <c r="B7">
        <v>0.247</v>
      </c>
      <c r="C7">
        <v>4.048</v>
      </c>
      <c r="D7">
        <v>6</v>
      </c>
      <c r="E7" t="s">
        <v>1183</v>
      </c>
      <c r="F7">
        <v>1.0900000000000001</v>
      </c>
      <c r="G7" t="s">
        <v>1284</v>
      </c>
      <c r="H7" t="s">
        <v>1192</v>
      </c>
      <c r="I7">
        <f t="shared" si="0"/>
        <v>5.1379999999999999</v>
      </c>
      <c r="J7">
        <f t="shared" si="1"/>
        <v>0.1946282600233554</v>
      </c>
      <c r="K7">
        <f t="shared" si="2"/>
        <v>5.2371739976644599E-2</v>
      </c>
      <c r="L7">
        <f>RSI!G$7*1.25*10.76</f>
        <v>3.6315</v>
      </c>
      <c r="M7">
        <f>RSI!F$7*1.25*10.76</f>
        <v>6.7249999999999996</v>
      </c>
    </row>
    <row r="8" spans="1:13" x14ac:dyDescent="0.25">
      <c r="A8">
        <v>6</v>
      </c>
      <c r="B8">
        <v>0.247</v>
      </c>
      <c r="C8">
        <v>4.048</v>
      </c>
      <c r="D8">
        <v>7</v>
      </c>
      <c r="E8" t="s">
        <v>1183</v>
      </c>
      <c r="F8">
        <v>0.71</v>
      </c>
      <c r="G8" t="s">
        <v>1285</v>
      </c>
      <c r="H8" t="s">
        <v>1193</v>
      </c>
      <c r="I8">
        <f t="shared" si="0"/>
        <v>4.758</v>
      </c>
      <c r="J8">
        <f t="shared" si="1"/>
        <v>0.2101723413198823</v>
      </c>
      <c r="K8">
        <f t="shared" si="2"/>
        <v>3.6827658680117697E-2</v>
      </c>
      <c r="L8">
        <f>RSI!G$23*1.25*10.76</f>
        <v>5.2455000000000007</v>
      </c>
      <c r="M8">
        <f>RSI!F$23*1.25*10.76</f>
        <v>4.5730000000000004</v>
      </c>
    </row>
    <row r="9" spans="1:13" x14ac:dyDescent="0.25">
      <c r="A9">
        <v>6</v>
      </c>
      <c r="B9">
        <v>0.247</v>
      </c>
      <c r="C9">
        <v>4.048</v>
      </c>
      <c r="D9">
        <v>8</v>
      </c>
      <c r="E9" t="s">
        <v>1183</v>
      </c>
      <c r="F9">
        <v>1.41</v>
      </c>
      <c r="G9" t="s">
        <v>1286</v>
      </c>
      <c r="H9" t="s">
        <v>1194</v>
      </c>
      <c r="I9">
        <f t="shared" si="0"/>
        <v>5.4580000000000002</v>
      </c>
      <c r="J9">
        <f t="shared" si="1"/>
        <v>0.18321729571271528</v>
      </c>
      <c r="K9">
        <f t="shared" si="2"/>
        <v>6.3782704287284719E-2</v>
      </c>
      <c r="L9">
        <f>RSI!G$24*1.25*10.76</f>
        <v>5.38</v>
      </c>
      <c r="M9">
        <f>RSI!F$24*1.25*10.76</f>
        <v>9.1460000000000008</v>
      </c>
    </row>
    <row r="10" spans="1:13" x14ac:dyDescent="0.25">
      <c r="A10">
        <v>6</v>
      </c>
      <c r="B10">
        <v>0.247</v>
      </c>
      <c r="C10">
        <v>4.048</v>
      </c>
      <c r="D10">
        <v>9</v>
      </c>
      <c r="E10" t="s">
        <v>1183</v>
      </c>
      <c r="F10">
        <v>0.53200000000000003</v>
      </c>
      <c r="G10" t="s">
        <v>1287</v>
      </c>
      <c r="H10" t="s">
        <v>1195</v>
      </c>
      <c r="I10">
        <f t="shared" si="0"/>
        <v>4.58</v>
      </c>
      <c r="J10">
        <f t="shared" si="1"/>
        <v>0.2183406113537118</v>
      </c>
      <c r="K10">
        <f t="shared" si="2"/>
        <v>2.8659388646288197E-2</v>
      </c>
      <c r="L10">
        <f>(RSI!G$39-walls!W$73)*1.25*10.76</f>
        <v>0.94149999999999934</v>
      </c>
      <c r="M10">
        <f>(RSI!F$39-walls!V$73)*1.25*10.76</f>
        <v>25.016999999999996</v>
      </c>
    </row>
    <row r="11" spans="1:13" x14ac:dyDescent="0.25">
      <c r="A11">
        <v>6</v>
      </c>
      <c r="B11">
        <v>0.247</v>
      </c>
      <c r="C11">
        <v>4.048</v>
      </c>
      <c r="D11">
        <v>10</v>
      </c>
      <c r="E11" t="s">
        <v>1183</v>
      </c>
      <c r="F11">
        <v>2.8220000000000001</v>
      </c>
      <c r="G11" t="s">
        <v>1288</v>
      </c>
      <c r="H11" t="s">
        <v>1196</v>
      </c>
      <c r="I11">
        <f t="shared" si="0"/>
        <v>6.87</v>
      </c>
      <c r="J11">
        <f t="shared" si="1"/>
        <v>0.14556040756914118</v>
      </c>
      <c r="K11">
        <f t="shared" si="2"/>
        <v>0.10143959243085882</v>
      </c>
      <c r="L11">
        <f>(RSI!G$41-walls!W$73)*1.25*10.76</f>
        <v>3.6314999999999995</v>
      </c>
      <c r="M11">
        <f>(RSI!F$41-walls!V$73)*1.25*10.76</f>
        <v>43.443499999999993</v>
      </c>
    </row>
    <row r="12" spans="1:13" x14ac:dyDescent="0.25">
      <c r="A12">
        <v>6</v>
      </c>
      <c r="B12">
        <v>0.247</v>
      </c>
      <c r="C12">
        <v>4.048</v>
      </c>
      <c r="D12">
        <v>11</v>
      </c>
      <c r="E12" t="s">
        <v>1183</v>
      </c>
      <c r="F12">
        <v>0.7</v>
      </c>
      <c r="G12" t="s">
        <v>1289</v>
      </c>
      <c r="H12" t="s">
        <v>1197</v>
      </c>
      <c r="I12">
        <f t="shared" si="0"/>
        <v>4.7480000000000002</v>
      </c>
      <c r="J12">
        <f t="shared" si="1"/>
        <v>0.21061499578770007</v>
      </c>
      <c r="K12">
        <f t="shared" si="2"/>
        <v>3.6385004212299926E-2</v>
      </c>
      <c r="L12">
        <f>RSI!G$57*1.25*10.76</f>
        <v>40.484499999999997</v>
      </c>
      <c r="M12">
        <f>RSI!F$57*1.25*10.76</f>
        <v>34.028499999999994</v>
      </c>
    </row>
    <row r="13" spans="1:13" x14ac:dyDescent="0.25">
      <c r="A13">
        <v>6</v>
      </c>
      <c r="B13">
        <v>0.247</v>
      </c>
      <c r="C13">
        <v>4.048</v>
      </c>
      <c r="D13">
        <v>12</v>
      </c>
      <c r="E13" t="s">
        <v>1183</v>
      </c>
      <c r="F13">
        <v>1.42</v>
      </c>
      <c r="G13" t="s">
        <v>1290</v>
      </c>
      <c r="H13" t="s">
        <v>1198</v>
      </c>
      <c r="I13">
        <f t="shared" si="0"/>
        <v>5.468</v>
      </c>
      <c r="J13">
        <f t="shared" si="1"/>
        <v>0.182882223847842</v>
      </c>
      <c r="K13">
        <f t="shared" si="2"/>
        <v>6.4117776152157996E-2</v>
      </c>
      <c r="L13">
        <f>RSI!G$58*1.25*10.76</f>
        <v>40.484499999999997</v>
      </c>
      <c r="M13">
        <f>RSI!F$58*1.25*10.76</f>
        <v>38.601500000000001</v>
      </c>
    </row>
    <row r="14" spans="1:13" x14ac:dyDescent="0.25">
      <c r="A14">
        <v>6</v>
      </c>
      <c r="B14">
        <v>0.247</v>
      </c>
      <c r="C14">
        <v>4.048</v>
      </c>
      <c r="D14">
        <v>1</v>
      </c>
      <c r="E14" t="s">
        <v>1201</v>
      </c>
      <c r="F14">
        <v>0.88</v>
      </c>
      <c r="G14" t="s">
        <v>1279</v>
      </c>
      <c r="H14" t="s">
        <v>1200</v>
      </c>
      <c r="I14">
        <f>C14+F14</f>
        <v>4.9279999999999999</v>
      </c>
      <c r="J14">
        <f>1/I14</f>
        <v>0.20292207792207792</v>
      </c>
      <c r="K14">
        <f>B14-J14</f>
        <v>4.4077922077922077E-2</v>
      </c>
      <c r="L14">
        <f>Index!$O$10/Index!$O$7*L2</f>
        <v>4.4084318429661948</v>
      </c>
      <c r="M14">
        <f>Index!$N$10/Index!$N$7*M2</f>
        <v>9.1099484536082471</v>
      </c>
    </row>
    <row r="15" spans="1:13" x14ac:dyDescent="0.25">
      <c r="A15">
        <v>6</v>
      </c>
      <c r="B15">
        <v>0.247</v>
      </c>
      <c r="C15">
        <v>4.048</v>
      </c>
      <c r="D15">
        <v>2</v>
      </c>
      <c r="E15" t="s">
        <v>1201</v>
      </c>
      <c r="F15">
        <v>1.76</v>
      </c>
      <c r="G15" t="s">
        <v>1280</v>
      </c>
      <c r="H15" t="s">
        <v>1199</v>
      </c>
      <c r="I15">
        <f t="shared" ref="I15:I25" si="3">C15+F15</f>
        <v>5.8079999999999998</v>
      </c>
      <c r="J15">
        <f t="shared" si="1"/>
        <v>0.17217630853994492</v>
      </c>
      <c r="K15">
        <f t="shared" ref="K15:K25" si="4">B15-J15</f>
        <v>7.4823691460055075E-2</v>
      </c>
      <c r="L15">
        <f>Index!$O$10/Index!$O$7*L3</f>
        <v>4.7974111232279171</v>
      </c>
      <c r="M15">
        <f>Index!$N$10/Index!$N$7*M3</f>
        <v>18.469484536082472</v>
      </c>
    </row>
    <row r="16" spans="1:13" x14ac:dyDescent="0.25">
      <c r="A16">
        <v>6</v>
      </c>
      <c r="B16">
        <v>0.247</v>
      </c>
      <c r="C16">
        <v>4.048</v>
      </c>
      <c r="D16">
        <v>3</v>
      </c>
      <c r="E16" t="s">
        <v>1201</v>
      </c>
      <c r="F16">
        <v>0.49</v>
      </c>
      <c r="G16" t="s">
        <v>1281</v>
      </c>
      <c r="H16" t="s">
        <v>1185</v>
      </c>
      <c r="I16">
        <f t="shared" si="3"/>
        <v>4.5380000000000003</v>
      </c>
      <c r="J16">
        <f t="shared" si="1"/>
        <v>0.22036139268400176</v>
      </c>
      <c r="K16">
        <f t="shared" si="4"/>
        <v>2.6638607315998236E-2</v>
      </c>
      <c r="L16">
        <f>Index!$O$10/Index!$O$7*L4</f>
        <v>4.4084318429661948</v>
      </c>
      <c r="M16">
        <f>Index!$N$10/Index!$N$7*M4</f>
        <v>5.1165463917525766</v>
      </c>
    </row>
    <row r="17" spans="1:13" x14ac:dyDescent="0.25">
      <c r="A17">
        <v>6</v>
      </c>
      <c r="B17">
        <v>0.247</v>
      </c>
      <c r="C17">
        <v>4.048</v>
      </c>
      <c r="D17">
        <v>4</v>
      </c>
      <c r="E17" t="s">
        <v>1201</v>
      </c>
      <c r="F17">
        <v>0.72</v>
      </c>
      <c r="G17" t="s">
        <v>1282</v>
      </c>
      <c r="H17" t="s">
        <v>1190</v>
      </c>
      <c r="I17">
        <f t="shared" si="3"/>
        <v>4.7679999999999998</v>
      </c>
      <c r="J17">
        <f t="shared" si="1"/>
        <v>0.20973154362416108</v>
      </c>
      <c r="K17">
        <f t="shared" si="4"/>
        <v>3.7268456375838921E-2</v>
      </c>
      <c r="L17">
        <f>Index!$O$10/Index!$O$7*L5</f>
        <v>4.4084318429661948</v>
      </c>
      <c r="M17">
        <f>Index!$N$10/Index!$N$7*M5</f>
        <v>6.2396907216494846</v>
      </c>
    </row>
    <row r="18" spans="1:13" x14ac:dyDescent="0.25">
      <c r="A18">
        <v>6</v>
      </c>
      <c r="B18">
        <v>0.247</v>
      </c>
      <c r="C18">
        <v>4.048</v>
      </c>
      <c r="D18">
        <v>5</v>
      </c>
      <c r="E18" t="s">
        <v>1201</v>
      </c>
      <c r="F18">
        <v>0.72199999999999998</v>
      </c>
      <c r="G18" t="s">
        <v>1283</v>
      </c>
      <c r="H18" t="s">
        <v>1191</v>
      </c>
      <c r="I18">
        <f t="shared" si="3"/>
        <v>4.7699999999999996</v>
      </c>
      <c r="J18">
        <f t="shared" si="1"/>
        <v>0.20964360587002098</v>
      </c>
      <c r="K18">
        <f t="shared" si="4"/>
        <v>3.7356394129979015E-2</v>
      </c>
      <c r="L18">
        <f>Index!$O$10/Index!$O$7*L6</f>
        <v>3.5008135223555072</v>
      </c>
      <c r="M18">
        <f>Index!$N$10/Index!$N$7*M6</f>
        <v>4.7421649484536079</v>
      </c>
    </row>
    <row r="19" spans="1:13" x14ac:dyDescent="0.25">
      <c r="A19">
        <v>6</v>
      </c>
      <c r="B19">
        <v>0.247</v>
      </c>
      <c r="C19">
        <v>4.048</v>
      </c>
      <c r="D19">
        <v>6</v>
      </c>
      <c r="E19" t="s">
        <v>1201</v>
      </c>
      <c r="F19">
        <v>1.0900000000000001</v>
      </c>
      <c r="G19" t="s">
        <v>1284</v>
      </c>
      <c r="H19" t="s">
        <v>1192</v>
      </c>
      <c r="I19">
        <f t="shared" si="3"/>
        <v>5.1379999999999999</v>
      </c>
      <c r="J19">
        <f t="shared" si="1"/>
        <v>0.1946282600233554</v>
      </c>
      <c r="K19">
        <f t="shared" si="4"/>
        <v>5.2371739976644599E-2</v>
      </c>
      <c r="L19">
        <f>Index!$O$10/Index!$O$7*L7</f>
        <v>3.5008135223555072</v>
      </c>
      <c r="M19">
        <f>Index!$N$10/Index!$N$7*M7</f>
        <v>6.2396907216494846</v>
      </c>
    </row>
    <row r="20" spans="1:13" x14ac:dyDescent="0.25">
      <c r="A20">
        <v>6</v>
      </c>
      <c r="B20">
        <v>0.247</v>
      </c>
      <c r="C20">
        <v>4.048</v>
      </c>
      <c r="D20">
        <v>7</v>
      </c>
      <c r="E20" t="s">
        <v>1201</v>
      </c>
      <c r="F20">
        <v>0.71</v>
      </c>
      <c r="G20" t="s">
        <v>1285</v>
      </c>
      <c r="H20" t="s">
        <v>1193</v>
      </c>
      <c r="I20">
        <f t="shared" si="3"/>
        <v>4.758</v>
      </c>
      <c r="J20">
        <f t="shared" si="1"/>
        <v>0.2101723413198823</v>
      </c>
      <c r="K20">
        <f t="shared" si="4"/>
        <v>3.6827658680117697E-2</v>
      </c>
      <c r="L20">
        <f>Index!$O$10/Index!$O$7*L8</f>
        <v>5.0567306434023997</v>
      </c>
      <c r="M20">
        <f>Index!$N$10/Index!$N$7*M8</f>
        <v>4.2429896907216502</v>
      </c>
    </row>
    <row r="21" spans="1:13" x14ac:dyDescent="0.25">
      <c r="A21">
        <v>6</v>
      </c>
      <c r="B21">
        <v>0.247</v>
      </c>
      <c r="C21">
        <v>4.048</v>
      </c>
      <c r="D21">
        <v>8</v>
      </c>
      <c r="E21" t="s">
        <v>1201</v>
      </c>
      <c r="F21">
        <v>1.41</v>
      </c>
      <c r="G21" t="s">
        <v>1286</v>
      </c>
      <c r="H21" t="s">
        <v>1194</v>
      </c>
      <c r="I21">
        <f t="shared" si="3"/>
        <v>5.4580000000000002</v>
      </c>
      <c r="J21">
        <f t="shared" si="1"/>
        <v>0.18321729571271528</v>
      </c>
      <c r="K21">
        <f t="shared" si="4"/>
        <v>6.3782704287284719E-2</v>
      </c>
      <c r="L21">
        <f>Index!$O$10/Index!$O$7*L9</f>
        <v>5.1863904034896402</v>
      </c>
      <c r="M21">
        <f>Index!$N$10/Index!$N$7*M9</f>
        <v>8.4859793814433004</v>
      </c>
    </row>
    <row r="22" spans="1:13" x14ac:dyDescent="0.25">
      <c r="A22">
        <v>6</v>
      </c>
      <c r="B22">
        <v>0.247</v>
      </c>
      <c r="C22">
        <v>4.048</v>
      </c>
      <c r="D22">
        <v>9</v>
      </c>
      <c r="E22" t="s">
        <v>1201</v>
      </c>
      <c r="F22">
        <v>0.53200000000000003</v>
      </c>
      <c r="G22" t="s">
        <v>1287</v>
      </c>
      <c r="H22" t="s">
        <v>1195</v>
      </c>
      <c r="I22">
        <f t="shared" si="3"/>
        <v>4.58</v>
      </c>
      <c r="J22">
        <f t="shared" si="1"/>
        <v>0.2183406113537118</v>
      </c>
      <c r="K22">
        <f t="shared" si="4"/>
        <v>2.8659388646288197E-2</v>
      </c>
      <c r="L22">
        <f>Index!$O$10/Index!$O$7*L10</f>
        <v>0.90761832061068637</v>
      </c>
      <c r="M22">
        <f>Index!$N$10/Index!$N$7*M10</f>
        <v>23.211649484536078</v>
      </c>
    </row>
    <row r="23" spans="1:13" x14ac:dyDescent="0.25">
      <c r="A23">
        <v>6</v>
      </c>
      <c r="B23">
        <v>0.247</v>
      </c>
      <c r="C23">
        <v>4.048</v>
      </c>
      <c r="D23">
        <v>10</v>
      </c>
      <c r="E23" t="s">
        <v>1201</v>
      </c>
      <c r="F23">
        <v>2.8220000000000001</v>
      </c>
      <c r="G23" t="s">
        <v>1288</v>
      </c>
      <c r="H23" t="s">
        <v>1196</v>
      </c>
      <c r="I23">
        <f t="shared" si="3"/>
        <v>6.87</v>
      </c>
      <c r="J23">
        <f t="shared" si="1"/>
        <v>0.14556040756914118</v>
      </c>
      <c r="K23">
        <f t="shared" si="4"/>
        <v>0.10143959243085882</v>
      </c>
      <c r="L23">
        <f>Index!$O$10/Index!$O$7*L11</f>
        <v>3.5008135223555068</v>
      </c>
      <c r="M23">
        <f>Index!$N$10/Index!$N$7*M11</f>
        <v>40.308402061855666</v>
      </c>
    </row>
    <row r="24" spans="1:13" x14ac:dyDescent="0.25">
      <c r="A24">
        <v>6</v>
      </c>
      <c r="B24">
        <v>0.247</v>
      </c>
      <c r="C24">
        <v>4.048</v>
      </c>
      <c r="D24">
        <v>11</v>
      </c>
      <c r="E24" t="s">
        <v>1201</v>
      </c>
      <c r="F24">
        <v>0.7</v>
      </c>
      <c r="G24" t="s">
        <v>1289</v>
      </c>
      <c r="H24" t="s">
        <v>1197</v>
      </c>
      <c r="I24">
        <f t="shared" si="3"/>
        <v>4.7480000000000002</v>
      </c>
      <c r="J24">
        <f t="shared" si="1"/>
        <v>0.21061499578770007</v>
      </c>
      <c r="K24">
        <f t="shared" si="4"/>
        <v>3.6385004212299926E-2</v>
      </c>
      <c r="L24">
        <f>Index!$O$10/Index!$O$7*L12</f>
        <v>39.027587786259538</v>
      </c>
      <c r="M24">
        <f>Index!$N$10/Index!$N$7*M12</f>
        <v>31.572835051546388</v>
      </c>
    </row>
    <row r="25" spans="1:13" x14ac:dyDescent="0.25">
      <c r="A25">
        <v>6</v>
      </c>
      <c r="B25">
        <v>0.247</v>
      </c>
      <c r="C25">
        <v>4.048</v>
      </c>
      <c r="D25">
        <v>12</v>
      </c>
      <c r="E25" t="s">
        <v>1201</v>
      </c>
      <c r="F25">
        <v>1.42</v>
      </c>
      <c r="G25" t="s">
        <v>1290</v>
      </c>
      <c r="H25" t="s">
        <v>1198</v>
      </c>
      <c r="I25">
        <f t="shared" si="3"/>
        <v>5.468</v>
      </c>
      <c r="J25">
        <f t="shared" si="1"/>
        <v>0.182882223847842</v>
      </c>
      <c r="K25">
        <f t="shared" si="4"/>
        <v>6.4117776152157996E-2</v>
      </c>
      <c r="L25">
        <f>Index!$O$10/Index!$O$7*L13</f>
        <v>39.027587786259538</v>
      </c>
      <c r="M25">
        <f>Index!$N$10/Index!$N$7*M13</f>
        <v>35.815824742268042</v>
      </c>
    </row>
    <row r="26" spans="1:13" x14ac:dyDescent="0.25">
      <c r="A26">
        <v>6</v>
      </c>
      <c r="B26">
        <v>0.247</v>
      </c>
      <c r="C26">
        <v>4.048</v>
      </c>
      <c r="D26">
        <v>1</v>
      </c>
      <c r="E26" t="s">
        <v>1202</v>
      </c>
      <c r="F26">
        <v>0.88</v>
      </c>
      <c r="G26" t="s">
        <v>1279</v>
      </c>
      <c r="H26" t="s">
        <v>1200</v>
      </c>
      <c r="I26">
        <f>C26+F26</f>
        <v>4.9279999999999999</v>
      </c>
      <c r="J26">
        <f>1/I26</f>
        <v>0.20292207792207792</v>
      </c>
      <c r="K26">
        <f>B26-J26</f>
        <v>4.4077922077922077E-2</v>
      </c>
      <c r="L26">
        <f>Index!$O$5/Index!$O$7*L2</f>
        <v>4.5680130861504908</v>
      </c>
      <c r="M26">
        <f>Index!$N$5/Index!$N$7*M2</f>
        <v>9.3591094369547978</v>
      </c>
    </row>
    <row r="27" spans="1:13" x14ac:dyDescent="0.25">
      <c r="A27">
        <v>6</v>
      </c>
      <c r="B27">
        <v>0.247</v>
      </c>
      <c r="C27">
        <v>4.048</v>
      </c>
      <c r="D27">
        <v>2</v>
      </c>
      <c r="E27" t="s">
        <v>1202</v>
      </c>
      <c r="F27">
        <v>1.76</v>
      </c>
      <c r="G27" t="s">
        <v>1280</v>
      </c>
      <c r="H27" t="s">
        <v>1199</v>
      </c>
      <c r="I27">
        <f t="shared" ref="I27:I37" si="5">C27+F27</f>
        <v>5.8079999999999998</v>
      </c>
      <c r="J27">
        <f t="shared" ref="J27:J37" si="6">1/I27</f>
        <v>0.17217630853994492</v>
      </c>
      <c r="K27">
        <f t="shared" ref="K27:K37" si="7">B27-J27</f>
        <v>7.4823691460055075E-2</v>
      </c>
      <c r="L27">
        <f>Index!$O$5/Index!$O$7*L3</f>
        <v>4.9710730643402394</v>
      </c>
      <c r="M27">
        <f>Index!$N$5/Index!$N$7*M3</f>
        <v>18.974632831086439</v>
      </c>
    </row>
    <row r="28" spans="1:13" x14ac:dyDescent="0.25">
      <c r="A28">
        <v>6</v>
      </c>
      <c r="B28">
        <v>0.247</v>
      </c>
      <c r="C28">
        <v>4.048</v>
      </c>
      <c r="D28">
        <v>3</v>
      </c>
      <c r="E28" t="s">
        <v>1202</v>
      </c>
      <c r="F28">
        <v>0.49</v>
      </c>
      <c r="G28" t="s">
        <v>1281</v>
      </c>
      <c r="H28" t="s">
        <v>1185</v>
      </c>
      <c r="I28">
        <f t="shared" si="5"/>
        <v>4.5380000000000003</v>
      </c>
      <c r="J28">
        <f t="shared" si="6"/>
        <v>0.22036139268400176</v>
      </c>
      <c r="K28">
        <f t="shared" si="7"/>
        <v>2.6638607315998236E-2</v>
      </c>
      <c r="L28">
        <f>Index!$O$5/Index!$O$7*L4</f>
        <v>4.5680130861504908</v>
      </c>
      <c r="M28">
        <f>Index!$N$5/Index!$N$7*M4</f>
        <v>5.2564861221252972</v>
      </c>
    </row>
    <row r="29" spans="1:13" x14ac:dyDescent="0.25">
      <c r="A29">
        <v>6</v>
      </c>
      <c r="B29">
        <v>0.247</v>
      </c>
      <c r="C29">
        <v>4.048</v>
      </c>
      <c r="D29">
        <v>4</v>
      </c>
      <c r="E29" t="s">
        <v>1202</v>
      </c>
      <c r="F29">
        <v>0.72</v>
      </c>
      <c r="G29" t="s">
        <v>1282</v>
      </c>
      <c r="H29" t="s">
        <v>1190</v>
      </c>
      <c r="I29">
        <f t="shared" si="5"/>
        <v>4.7679999999999998</v>
      </c>
      <c r="J29">
        <f t="shared" si="6"/>
        <v>0.20973154362416108</v>
      </c>
      <c r="K29">
        <f t="shared" si="7"/>
        <v>3.7268456375838921E-2</v>
      </c>
      <c r="L29">
        <f>Index!$O$5/Index!$O$7*L5</f>
        <v>4.5680130861504908</v>
      </c>
      <c r="M29">
        <f>Index!$N$5/Index!$N$7*M5</f>
        <v>6.4103489294210947</v>
      </c>
    </row>
    <row r="30" spans="1:13" x14ac:dyDescent="0.25">
      <c r="A30">
        <v>6</v>
      </c>
      <c r="B30">
        <v>0.247</v>
      </c>
      <c r="C30">
        <v>4.048</v>
      </c>
      <c r="D30">
        <v>5</v>
      </c>
      <c r="E30" t="s">
        <v>1202</v>
      </c>
      <c r="F30">
        <v>0.72199999999999998</v>
      </c>
      <c r="G30" t="s">
        <v>1283</v>
      </c>
      <c r="H30" t="s">
        <v>1191</v>
      </c>
      <c r="I30">
        <f t="shared" si="5"/>
        <v>4.7699999999999996</v>
      </c>
      <c r="J30">
        <f t="shared" si="6"/>
        <v>0.20964360587002098</v>
      </c>
      <c r="K30">
        <f t="shared" si="7"/>
        <v>3.7356394129979015E-2</v>
      </c>
      <c r="L30">
        <f>Index!$O$5/Index!$O$7*L6</f>
        <v>3.6275398037077422</v>
      </c>
      <c r="M30">
        <f>Index!$N$5/Index!$N$7*M6</f>
        <v>4.871865186360032</v>
      </c>
    </row>
    <row r="31" spans="1:13" x14ac:dyDescent="0.25">
      <c r="A31">
        <v>6</v>
      </c>
      <c r="B31">
        <v>0.247</v>
      </c>
      <c r="C31">
        <v>4.048</v>
      </c>
      <c r="D31">
        <v>6</v>
      </c>
      <c r="E31" t="s">
        <v>1202</v>
      </c>
      <c r="F31">
        <v>1.0900000000000001</v>
      </c>
      <c r="G31" t="s">
        <v>1284</v>
      </c>
      <c r="H31" t="s">
        <v>1192</v>
      </c>
      <c r="I31">
        <f t="shared" si="5"/>
        <v>5.1379999999999999</v>
      </c>
      <c r="J31">
        <f t="shared" si="6"/>
        <v>0.1946282600233554</v>
      </c>
      <c r="K31">
        <f t="shared" si="7"/>
        <v>5.2371739976644599E-2</v>
      </c>
      <c r="L31">
        <f>Index!$O$5/Index!$O$7*L7</f>
        <v>3.6275398037077422</v>
      </c>
      <c r="M31">
        <f>Index!$N$5/Index!$N$7*M7</f>
        <v>6.4103489294210947</v>
      </c>
    </row>
    <row r="32" spans="1:13" x14ac:dyDescent="0.25">
      <c r="A32">
        <v>6</v>
      </c>
      <c r="B32">
        <v>0.247</v>
      </c>
      <c r="C32">
        <v>4.048</v>
      </c>
      <c r="D32">
        <v>7</v>
      </c>
      <c r="E32" t="s">
        <v>1202</v>
      </c>
      <c r="F32">
        <v>0.71</v>
      </c>
      <c r="G32" t="s">
        <v>1285</v>
      </c>
      <c r="H32" t="s">
        <v>1193</v>
      </c>
      <c r="I32">
        <f t="shared" si="5"/>
        <v>4.758</v>
      </c>
      <c r="J32">
        <f t="shared" si="6"/>
        <v>0.2101723413198823</v>
      </c>
      <c r="K32">
        <f t="shared" si="7"/>
        <v>3.6827658680117697E-2</v>
      </c>
      <c r="L32">
        <f>Index!$O$5/Index!$O$7*L8</f>
        <v>5.2397797164667397</v>
      </c>
      <c r="M32">
        <f>Index!$N$5/Index!$N$7*M8</f>
        <v>4.3590372720063444</v>
      </c>
    </row>
    <row r="33" spans="1:13" x14ac:dyDescent="0.25">
      <c r="A33">
        <v>6</v>
      </c>
      <c r="B33">
        <v>0.247</v>
      </c>
      <c r="C33">
        <v>4.048</v>
      </c>
      <c r="D33">
        <v>8</v>
      </c>
      <c r="E33" t="s">
        <v>1202</v>
      </c>
      <c r="F33">
        <v>1.41</v>
      </c>
      <c r="G33" t="s">
        <v>1286</v>
      </c>
      <c r="H33" t="s">
        <v>1194</v>
      </c>
      <c r="I33">
        <f t="shared" si="5"/>
        <v>5.4580000000000002</v>
      </c>
      <c r="J33">
        <f t="shared" si="6"/>
        <v>0.18321729571271528</v>
      </c>
      <c r="K33">
        <f t="shared" si="7"/>
        <v>6.3782704287284719E-2</v>
      </c>
      <c r="L33">
        <f>Index!$O$5/Index!$O$7*L9</f>
        <v>5.374133042529988</v>
      </c>
      <c r="M33">
        <f>Index!$N$5/Index!$N$7*M9</f>
        <v>8.7180745440126888</v>
      </c>
    </row>
    <row r="34" spans="1:13" x14ac:dyDescent="0.25">
      <c r="A34">
        <v>6</v>
      </c>
      <c r="B34">
        <v>0.247</v>
      </c>
      <c r="C34">
        <v>4.048</v>
      </c>
      <c r="D34">
        <v>9</v>
      </c>
      <c r="E34" t="s">
        <v>1202</v>
      </c>
      <c r="F34">
        <v>0.53200000000000003</v>
      </c>
      <c r="G34" t="s">
        <v>1287</v>
      </c>
      <c r="H34" t="s">
        <v>1195</v>
      </c>
      <c r="I34">
        <f t="shared" si="5"/>
        <v>4.58</v>
      </c>
      <c r="J34">
        <f t="shared" si="6"/>
        <v>0.2183406113537118</v>
      </c>
      <c r="K34">
        <f t="shared" si="7"/>
        <v>2.8659388646288197E-2</v>
      </c>
      <c r="L34">
        <f>Index!$O$5/Index!$O$7*L10</f>
        <v>0.9404732824427473</v>
      </c>
      <c r="M34">
        <f>Index!$N$5/Index!$N$7*M10</f>
        <v>23.846498017446468</v>
      </c>
    </row>
    <row r="35" spans="1:13" x14ac:dyDescent="0.25">
      <c r="A35">
        <v>6</v>
      </c>
      <c r="B35">
        <v>0.247</v>
      </c>
      <c r="C35">
        <v>4.048</v>
      </c>
      <c r="D35">
        <v>10</v>
      </c>
      <c r="E35" t="s">
        <v>1202</v>
      </c>
      <c r="F35">
        <v>2.8220000000000001</v>
      </c>
      <c r="G35" t="s">
        <v>1288</v>
      </c>
      <c r="H35" t="s">
        <v>1196</v>
      </c>
      <c r="I35">
        <f t="shared" si="5"/>
        <v>6.87</v>
      </c>
      <c r="J35">
        <f t="shared" si="6"/>
        <v>0.14556040756914118</v>
      </c>
      <c r="K35">
        <f t="shared" si="7"/>
        <v>0.10143959243085882</v>
      </c>
      <c r="L35">
        <f>Index!$O$5/Index!$O$7*L11</f>
        <v>3.6275398037077418</v>
      </c>
      <c r="M35">
        <f>Index!$N$5/Index!$N$7*M11</f>
        <v>41.410854084060269</v>
      </c>
    </row>
    <row r="36" spans="1:13" x14ac:dyDescent="0.25">
      <c r="A36">
        <v>6</v>
      </c>
      <c r="B36">
        <v>0.247</v>
      </c>
      <c r="C36">
        <v>4.048</v>
      </c>
      <c r="D36">
        <v>11</v>
      </c>
      <c r="E36" t="s">
        <v>1202</v>
      </c>
      <c r="F36">
        <v>0.7</v>
      </c>
      <c r="G36" t="s">
        <v>1289</v>
      </c>
      <c r="H36" t="s">
        <v>1197</v>
      </c>
      <c r="I36">
        <f t="shared" si="5"/>
        <v>4.7480000000000002</v>
      </c>
      <c r="J36">
        <f t="shared" si="6"/>
        <v>0.21061499578770007</v>
      </c>
      <c r="K36">
        <f t="shared" si="7"/>
        <v>3.6385004212299926E-2</v>
      </c>
      <c r="L36">
        <f>Index!$O$5/Index!$O$7*L12</f>
        <v>40.440351145038164</v>
      </c>
      <c r="M36">
        <f>Index!$N$5/Index!$N$7*M12</f>
        <v>32.436365582870735</v>
      </c>
    </row>
    <row r="37" spans="1:13" x14ac:dyDescent="0.25">
      <c r="A37">
        <v>6</v>
      </c>
      <c r="B37">
        <v>0.247</v>
      </c>
      <c r="C37">
        <v>4.048</v>
      </c>
      <c r="D37">
        <v>12</v>
      </c>
      <c r="E37" t="s">
        <v>1202</v>
      </c>
      <c r="F37">
        <v>1.42</v>
      </c>
      <c r="G37" t="s">
        <v>1290</v>
      </c>
      <c r="H37" t="s">
        <v>1198</v>
      </c>
      <c r="I37">
        <f t="shared" si="5"/>
        <v>5.468</v>
      </c>
      <c r="J37">
        <f t="shared" si="6"/>
        <v>0.182882223847842</v>
      </c>
      <c r="K37">
        <f t="shared" si="7"/>
        <v>6.4117776152157996E-2</v>
      </c>
      <c r="L37">
        <f>Index!$O$5/Index!$O$7*L13</f>
        <v>40.440351145038164</v>
      </c>
      <c r="M37">
        <f>Index!$N$5/Index!$N$7*M13</f>
        <v>36.795402854877082</v>
      </c>
    </row>
    <row r="38" spans="1:13" x14ac:dyDescent="0.25">
      <c r="A38">
        <v>6</v>
      </c>
      <c r="B38">
        <v>0.247</v>
      </c>
      <c r="C38">
        <v>4.048</v>
      </c>
      <c r="D38">
        <v>1</v>
      </c>
      <c r="E38" t="s">
        <v>1203</v>
      </c>
      <c r="F38">
        <v>0.88</v>
      </c>
      <c r="G38" t="s">
        <v>1279</v>
      </c>
      <c r="H38" t="s">
        <v>1200</v>
      </c>
      <c r="I38">
        <f>C38+F38</f>
        <v>4.9279999999999999</v>
      </c>
      <c r="J38">
        <f>1/I38</f>
        <v>0.20292207792207792</v>
      </c>
      <c r="K38">
        <f>B38-J38</f>
        <v>4.4077922077922077E-2</v>
      </c>
      <c r="L38">
        <f>Index!$O$9/Index!$O$7*L2</f>
        <v>5.066704471101418</v>
      </c>
      <c r="M38">
        <f>Index!$N$9/Index!$N$7*M14</f>
        <v>9.2399873688857657</v>
      </c>
    </row>
    <row r="39" spans="1:13" x14ac:dyDescent="0.25">
      <c r="A39">
        <v>6</v>
      </c>
      <c r="B39">
        <v>0.247</v>
      </c>
      <c r="C39">
        <v>4.048</v>
      </c>
      <c r="D39">
        <v>2</v>
      </c>
      <c r="E39" t="s">
        <v>1203</v>
      </c>
      <c r="F39">
        <v>1.76</v>
      </c>
      <c r="G39" t="s">
        <v>1280</v>
      </c>
      <c r="H39" t="s">
        <v>1199</v>
      </c>
      <c r="I39">
        <f t="shared" ref="I39:I49" si="8">C39+F39</f>
        <v>5.8079999999999998</v>
      </c>
      <c r="J39">
        <f t="shared" ref="J39:J49" si="9">1/I39</f>
        <v>0.17217630853994492</v>
      </c>
      <c r="K39">
        <f t="shared" ref="K39:K49" si="10">B39-J39</f>
        <v>7.4823691460055075E-2</v>
      </c>
      <c r="L39">
        <f>Index!$O$9/Index!$O$7*L3</f>
        <v>5.5137666303162476</v>
      </c>
      <c r="M39">
        <f>Index!$N$9/Index!$N$7*M15</f>
        <v>18.733125076645113</v>
      </c>
    </row>
    <row r="40" spans="1:13" x14ac:dyDescent="0.25">
      <c r="A40">
        <v>6</v>
      </c>
      <c r="B40">
        <v>0.247</v>
      </c>
      <c r="C40">
        <v>4.048</v>
      </c>
      <c r="D40">
        <v>3</v>
      </c>
      <c r="E40" t="s">
        <v>1203</v>
      </c>
      <c r="F40">
        <v>0.49</v>
      </c>
      <c r="G40" t="s">
        <v>1281</v>
      </c>
      <c r="H40" t="s">
        <v>1185</v>
      </c>
      <c r="I40">
        <f t="shared" si="8"/>
        <v>4.5380000000000003</v>
      </c>
      <c r="J40">
        <f t="shared" si="9"/>
        <v>0.22036139268400176</v>
      </c>
      <c r="K40">
        <f t="shared" si="10"/>
        <v>2.6638607315998236E-2</v>
      </c>
      <c r="L40">
        <f>Index!$O$9/Index!$O$7*L4</f>
        <v>5.066704471101418</v>
      </c>
      <c r="M40">
        <f>Index!$N$9/Index!$N$7*M16</f>
        <v>5.1895819469084428</v>
      </c>
    </row>
    <row r="41" spans="1:13" x14ac:dyDescent="0.25">
      <c r="A41">
        <v>6</v>
      </c>
      <c r="B41">
        <v>0.247</v>
      </c>
      <c r="C41">
        <v>4.048</v>
      </c>
      <c r="D41">
        <v>4</v>
      </c>
      <c r="E41" t="s">
        <v>1203</v>
      </c>
      <c r="F41">
        <v>0.72</v>
      </c>
      <c r="G41" t="s">
        <v>1282</v>
      </c>
      <c r="H41" t="s">
        <v>1190</v>
      </c>
      <c r="I41">
        <f t="shared" si="8"/>
        <v>4.7679999999999998</v>
      </c>
      <c r="J41">
        <f t="shared" si="9"/>
        <v>0.20973154362416108</v>
      </c>
      <c r="K41">
        <f t="shared" si="10"/>
        <v>3.7268456375838921E-2</v>
      </c>
      <c r="L41">
        <f>Index!$O$9/Index!$O$7*L5</f>
        <v>5.066704471101418</v>
      </c>
      <c r="M41">
        <f>Index!$N$9/Index!$N$7*M17</f>
        <v>6.3287584718395653</v>
      </c>
    </row>
    <row r="42" spans="1:13" x14ac:dyDescent="0.25">
      <c r="A42">
        <v>6</v>
      </c>
      <c r="B42">
        <v>0.247</v>
      </c>
      <c r="C42">
        <v>4.048</v>
      </c>
      <c r="D42">
        <v>5</v>
      </c>
      <c r="E42" t="s">
        <v>1203</v>
      </c>
      <c r="F42">
        <v>0.72199999999999998</v>
      </c>
      <c r="G42" t="s">
        <v>1283</v>
      </c>
      <c r="H42" t="s">
        <v>1191</v>
      </c>
      <c r="I42">
        <f t="shared" si="8"/>
        <v>4.7699999999999996</v>
      </c>
      <c r="J42">
        <f t="shared" si="9"/>
        <v>0.20964360587002098</v>
      </c>
      <c r="K42">
        <f t="shared" si="10"/>
        <v>3.7356394129979015E-2</v>
      </c>
      <c r="L42">
        <f>Index!$O$9/Index!$O$7*L6</f>
        <v>4.0235594329334781</v>
      </c>
      <c r="M42">
        <f>Index!$N$9/Index!$N$7*M18</f>
        <v>4.8098564385980698</v>
      </c>
    </row>
    <row r="43" spans="1:13" x14ac:dyDescent="0.25">
      <c r="A43">
        <v>6</v>
      </c>
      <c r="B43">
        <v>0.247</v>
      </c>
      <c r="C43">
        <v>4.048</v>
      </c>
      <c r="D43">
        <v>6</v>
      </c>
      <c r="E43" t="s">
        <v>1203</v>
      </c>
      <c r="F43">
        <v>1.0900000000000001</v>
      </c>
      <c r="G43" t="s">
        <v>1284</v>
      </c>
      <c r="H43" t="s">
        <v>1192</v>
      </c>
      <c r="I43">
        <f t="shared" si="8"/>
        <v>5.1379999999999999</v>
      </c>
      <c r="J43">
        <f t="shared" si="9"/>
        <v>0.1946282600233554</v>
      </c>
      <c r="K43">
        <f t="shared" si="10"/>
        <v>5.2371739976644599E-2</v>
      </c>
      <c r="L43">
        <f>Index!$O$9/Index!$O$7*L7</f>
        <v>4.0235594329334781</v>
      </c>
      <c r="M43">
        <f>Index!$N$9/Index!$N$7*M19</f>
        <v>6.3287584718395653</v>
      </c>
    </row>
    <row r="44" spans="1:13" x14ac:dyDescent="0.25">
      <c r="A44">
        <v>6</v>
      </c>
      <c r="B44">
        <v>0.247</v>
      </c>
      <c r="C44">
        <v>4.048</v>
      </c>
      <c r="D44">
        <v>7</v>
      </c>
      <c r="E44" t="s">
        <v>1203</v>
      </c>
      <c r="F44">
        <v>0.71</v>
      </c>
      <c r="G44" t="s">
        <v>1285</v>
      </c>
      <c r="H44" t="s">
        <v>1193</v>
      </c>
      <c r="I44">
        <f t="shared" si="8"/>
        <v>4.758</v>
      </c>
      <c r="J44">
        <f t="shared" si="9"/>
        <v>0.2101723413198823</v>
      </c>
      <c r="K44">
        <f t="shared" si="10"/>
        <v>3.6827658680117697E-2</v>
      </c>
      <c r="L44">
        <f>Index!$O$9/Index!$O$7*L8</f>
        <v>5.8118080697928027</v>
      </c>
      <c r="M44">
        <f>Index!$N$9/Index!$N$7*M20</f>
        <v>4.3035557608509052</v>
      </c>
    </row>
    <row r="45" spans="1:13" x14ac:dyDescent="0.25">
      <c r="A45">
        <v>6</v>
      </c>
      <c r="B45">
        <v>0.247</v>
      </c>
      <c r="C45">
        <v>4.048</v>
      </c>
      <c r="D45">
        <v>8</v>
      </c>
      <c r="E45" t="s">
        <v>1203</v>
      </c>
      <c r="F45">
        <v>1.41</v>
      </c>
      <c r="G45" t="s">
        <v>1286</v>
      </c>
      <c r="H45" t="s">
        <v>1194</v>
      </c>
      <c r="I45">
        <f t="shared" si="8"/>
        <v>5.4580000000000002</v>
      </c>
      <c r="J45">
        <f t="shared" si="9"/>
        <v>0.18321729571271528</v>
      </c>
      <c r="K45">
        <f t="shared" si="10"/>
        <v>6.3782704287284719E-2</v>
      </c>
      <c r="L45">
        <f>Index!$O$9/Index!$O$7*L9</f>
        <v>5.960828789531079</v>
      </c>
      <c r="M45">
        <f>Index!$N$9/Index!$N$7*M21</f>
        <v>8.6071115217018104</v>
      </c>
    </row>
    <row r="46" spans="1:13" x14ac:dyDescent="0.25">
      <c r="A46">
        <v>6</v>
      </c>
      <c r="B46">
        <v>0.247</v>
      </c>
      <c r="C46">
        <v>4.048</v>
      </c>
      <c r="D46">
        <v>9</v>
      </c>
      <c r="E46" t="s">
        <v>1203</v>
      </c>
      <c r="F46">
        <v>0.53200000000000003</v>
      </c>
      <c r="G46" t="s">
        <v>1287</v>
      </c>
      <c r="H46" t="s">
        <v>1195</v>
      </c>
      <c r="I46">
        <f t="shared" si="8"/>
        <v>4.58</v>
      </c>
      <c r="J46">
        <f t="shared" si="9"/>
        <v>0.2183406113537118</v>
      </c>
      <c r="K46">
        <f t="shared" si="10"/>
        <v>2.8659388646288197E-2</v>
      </c>
      <c r="L46">
        <f>Index!$O$9/Index!$O$7*L10</f>
        <v>1.0431450381679381</v>
      </c>
      <c r="M46">
        <f>Index!$N$9/Index!$N$7*M22</f>
        <v>23.542981515243181</v>
      </c>
    </row>
    <row r="47" spans="1:13" x14ac:dyDescent="0.25">
      <c r="A47">
        <v>6</v>
      </c>
      <c r="B47">
        <v>0.247</v>
      </c>
      <c r="C47">
        <v>4.048</v>
      </c>
      <c r="D47">
        <v>10</v>
      </c>
      <c r="E47" t="s">
        <v>1203</v>
      </c>
      <c r="F47">
        <v>2.8220000000000001</v>
      </c>
      <c r="G47" t="s">
        <v>1288</v>
      </c>
      <c r="H47" t="s">
        <v>1196</v>
      </c>
      <c r="I47">
        <f t="shared" si="8"/>
        <v>6.87</v>
      </c>
      <c r="J47">
        <f t="shared" si="9"/>
        <v>0.14556040756914118</v>
      </c>
      <c r="K47">
        <f t="shared" si="10"/>
        <v>0.10143959243085882</v>
      </c>
      <c r="L47">
        <f>Index!$O$9/Index!$O$7*L11</f>
        <v>4.0235594329334781</v>
      </c>
      <c r="M47">
        <f>Index!$N$9/Index!$N$7*M23</f>
        <v>40.883779728083589</v>
      </c>
    </row>
    <row r="48" spans="1:13" x14ac:dyDescent="0.25">
      <c r="A48">
        <v>6</v>
      </c>
      <c r="B48">
        <v>0.247</v>
      </c>
      <c r="C48">
        <v>4.048</v>
      </c>
      <c r="D48">
        <v>11</v>
      </c>
      <c r="E48" t="s">
        <v>1203</v>
      </c>
      <c r="F48">
        <v>0.7</v>
      </c>
      <c r="G48" t="s">
        <v>1289</v>
      </c>
      <c r="H48" t="s">
        <v>1197</v>
      </c>
      <c r="I48">
        <f t="shared" si="8"/>
        <v>4.7480000000000002</v>
      </c>
      <c r="J48">
        <f t="shared" si="9"/>
        <v>0.21061499578770007</v>
      </c>
      <c r="K48">
        <f t="shared" si="10"/>
        <v>3.6385004212299926E-2</v>
      </c>
      <c r="L48">
        <f>Index!$O$9/Index!$O$7*L12</f>
        <v>44.855236641221367</v>
      </c>
      <c r="M48">
        <f>Index!$N$9/Index!$N$7*M24</f>
        <v>32.023517867508197</v>
      </c>
    </row>
    <row r="49" spans="1:13" x14ac:dyDescent="0.25">
      <c r="A49">
        <v>6</v>
      </c>
      <c r="B49">
        <v>0.247</v>
      </c>
      <c r="C49">
        <v>4.048</v>
      </c>
      <c r="D49">
        <v>12</v>
      </c>
      <c r="E49" t="s">
        <v>1203</v>
      </c>
      <c r="F49">
        <v>1.42</v>
      </c>
      <c r="G49" t="s">
        <v>1290</v>
      </c>
      <c r="H49" t="s">
        <v>1198</v>
      </c>
      <c r="I49">
        <f t="shared" si="8"/>
        <v>5.468</v>
      </c>
      <c r="J49">
        <f t="shared" si="9"/>
        <v>0.182882223847842</v>
      </c>
      <c r="K49">
        <f t="shared" si="10"/>
        <v>6.4117776152157996E-2</v>
      </c>
      <c r="L49">
        <f>Index!$O$9/Index!$O$7*L13</f>
        <v>44.855236641221367</v>
      </c>
      <c r="M49">
        <f>Index!$N$9/Index!$N$7*M25</f>
        <v>36.327073628359109</v>
      </c>
    </row>
    <row r="50" spans="1:13" x14ac:dyDescent="0.25">
      <c r="A50">
        <v>6</v>
      </c>
      <c r="B50">
        <v>0.247</v>
      </c>
      <c r="C50">
        <v>4.048</v>
      </c>
      <c r="D50">
        <v>1</v>
      </c>
      <c r="E50" t="s">
        <v>1204</v>
      </c>
      <c r="F50">
        <v>0.88</v>
      </c>
      <c r="G50" t="s">
        <v>1279</v>
      </c>
      <c r="H50" t="s">
        <v>1200</v>
      </c>
      <c r="I50">
        <f>C50+F50</f>
        <v>4.9279999999999999</v>
      </c>
      <c r="J50">
        <f>1/I50</f>
        <v>0.20292207792207792</v>
      </c>
      <c r="K50">
        <f>B50-J50</f>
        <v>4.4077922077922077E-2</v>
      </c>
      <c r="L50">
        <f>Index!$O$8/Index!$O$7*L2</f>
        <v>4.3136804798255177</v>
      </c>
      <c r="M50">
        <f>Index!$N$8/Index!$N$7*M2</f>
        <v>9.032085646312451</v>
      </c>
    </row>
    <row r="51" spans="1:13" x14ac:dyDescent="0.25">
      <c r="A51">
        <v>6</v>
      </c>
      <c r="B51">
        <v>0.247</v>
      </c>
      <c r="C51">
        <v>4.048</v>
      </c>
      <c r="D51">
        <v>2</v>
      </c>
      <c r="E51" t="s">
        <v>1204</v>
      </c>
      <c r="F51">
        <v>1.76</v>
      </c>
      <c r="G51" t="s">
        <v>1280</v>
      </c>
      <c r="H51" t="s">
        <v>1199</v>
      </c>
      <c r="I51">
        <f t="shared" ref="I51:I73" si="11">C51+F51</f>
        <v>5.8079999999999998</v>
      </c>
      <c r="J51">
        <f t="shared" ref="J51:J73" si="12">1/I51</f>
        <v>0.17217630853994492</v>
      </c>
      <c r="K51">
        <f t="shared" ref="K51:K73" si="13">B51-J51</f>
        <v>7.4823691460055075E-2</v>
      </c>
      <c r="L51">
        <f>Index!$O$8/Index!$O$7*L3</f>
        <v>4.6942993456924746</v>
      </c>
      <c r="M51">
        <f>Index!$N$8/Index!$N$7*M3</f>
        <v>18.311625693893735</v>
      </c>
    </row>
    <row r="52" spans="1:13" x14ac:dyDescent="0.25">
      <c r="A52">
        <v>6</v>
      </c>
      <c r="B52">
        <v>0.247</v>
      </c>
      <c r="C52">
        <v>4.048</v>
      </c>
      <c r="D52">
        <v>3</v>
      </c>
      <c r="E52" t="s">
        <v>1204</v>
      </c>
      <c r="F52">
        <v>0.49</v>
      </c>
      <c r="G52" t="s">
        <v>1281</v>
      </c>
      <c r="H52" t="s">
        <v>1185</v>
      </c>
      <c r="I52">
        <f t="shared" si="11"/>
        <v>4.5380000000000003</v>
      </c>
      <c r="J52">
        <f t="shared" si="12"/>
        <v>0.22036139268400176</v>
      </c>
      <c r="K52">
        <f t="shared" si="13"/>
        <v>2.6638607315998236E-2</v>
      </c>
      <c r="L52">
        <f>Index!$O$8/Index!$O$7*L4</f>
        <v>4.3136804798255177</v>
      </c>
      <c r="M52">
        <f>Index!$N$8/Index!$N$7*M4</f>
        <v>5.0728152260111017</v>
      </c>
    </row>
    <row r="53" spans="1:13" x14ac:dyDescent="0.25">
      <c r="A53">
        <v>6</v>
      </c>
      <c r="B53">
        <v>0.247</v>
      </c>
      <c r="C53">
        <v>4.048</v>
      </c>
      <c r="D53">
        <v>4</v>
      </c>
      <c r="E53" t="s">
        <v>1204</v>
      </c>
      <c r="F53">
        <v>0.72</v>
      </c>
      <c r="G53" t="s">
        <v>1282</v>
      </c>
      <c r="H53" t="s">
        <v>1190</v>
      </c>
      <c r="I53">
        <f t="shared" si="11"/>
        <v>4.7679999999999998</v>
      </c>
      <c r="J53">
        <f t="shared" si="12"/>
        <v>0.20973154362416108</v>
      </c>
      <c r="K53">
        <f t="shared" si="13"/>
        <v>3.7268456375838921E-2</v>
      </c>
      <c r="L53">
        <f>Index!$O$8/Index!$O$7*L5</f>
        <v>4.3136804798255177</v>
      </c>
      <c r="M53">
        <f>Index!$N$8/Index!$N$7*M5</f>
        <v>6.1863600317208567</v>
      </c>
    </row>
    <row r="54" spans="1:13" x14ac:dyDescent="0.25">
      <c r="A54">
        <v>6</v>
      </c>
      <c r="B54">
        <v>0.247</v>
      </c>
      <c r="C54">
        <v>4.048</v>
      </c>
      <c r="D54">
        <v>5</v>
      </c>
      <c r="E54" t="s">
        <v>1204</v>
      </c>
      <c r="F54">
        <v>0.72199999999999998</v>
      </c>
      <c r="G54" t="s">
        <v>1283</v>
      </c>
      <c r="H54" t="s">
        <v>1191</v>
      </c>
      <c r="I54">
        <f t="shared" si="11"/>
        <v>4.7699999999999996</v>
      </c>
      <c r="J54">
        <f t="shared" si="12"/>
        <v>0.20964360587002098</v>
      </c>
      <c r="K54">
        <f t="shared" si="13"/>
        <v>3.7356394129979015E-2</v>
      </c>
      <c r="L54">
        <f>Index!$O$8/Index!$O$7*L6</f>
        <v>3.4255697928026172</v>
      </c>
      <c r="M54">
        <f>Index!$N$8/Index!$N$7*M6</f>
        <v>4.7016336241078509</v>
      </c>
    </row>
    <row r="55" spans="1:13" x14ac:dyDescent="0.25">
      <c r="A55">
        <v>6</v>
      </c>
      <c r="B55">
        <v>0.247</v>
      </c>
      <c r="C55">
        <v>4.048</v>
      </c>
      <c r="D55">
        <v>6</v>
      </c>
      <c r="E55" t="s">
        <v>1204</v>
      </c>
      <c r="F55">
        <v>1.0900000000000001</v>
      </c>
      <c r="G55" t="s">
        <v>1284</v>
      </c>
      <c r="H55" t="s">
        <v>1192</v>
      </c>
      <c r="I55">
        <f t="shared" si="11"/>
        <v>5.1379999999999999</v>
      </c>
      <c r="J55">
        <f t="shared" si="12"/>
        <v>0.1946282600233554</v>
      </c>
      <c r="K55">
        <f t="shared" si="13"/>
        <v>5.2371739976644599E-2</v>
      </c>
      <c r="L55">
        <f>Index!$O$8/Index!$O$7*L7</f>
        <v>3.4255697928026172</v>
      </c>
      <c r="M55">
        <f>Index!$N$8/Index!$N$7*M7</f>
        <v>6.1863600317208567</v>
      </c>
    </row>
    <row r="56" spans="1:13" x14ac:dyDescent="0.25">
      <c r="A56">
        <v>6</v>
      </c>
      <c r="B56">
        <v>0.247</v>
      </c>
      <c r="C56">
        <v>4.048</v>
      </c>
      <c r="D56">
        <v>7</v>
      </c>
      <c r="E56" t="s">
        <v>1204</v>
      </c>
      <c r="F56">
        <v>0.71</v>
      </c>
      <c r="G56" t="s">
        <v>1285</v>
      </c>
      <c r="H56" t="s">
        <v>1193</v>
      </c>
      <c r="I56">
        <f t="shared" si="11"/>
        <v>4.758</v>
      </c>
      <c r="J56">
        <f t="shared" si="12"/>
        <v>0.2101723413198823</v>
      </c>
      <c r="K56">
        <f t="shared" si="13"/>
        <v>3.6827658680117697E-2</v>
      </c>
      <c r="L56">
        <f>Index!$O$8/Index!$O$7*L8</f>
        <v>4.9480452562704471</v>
      </c>
      <c r="M56">
        <f>Index!$N$8/Index!$N$7*M8</f>
        <v>4.2067248215701829</v>
      </c>
    </row>
    <row r="57" spans="1:13" x14ac:dyDescent="0.25">
      <c r="A57">
        <v>6</v>
      </c>
      <c r="B57">
        <v>0.247</v>
      </c>
      <c r="C57">
        <v>4.048</v>
      </c>
      <c r="D57">
        <v>8</v>
      </c>
      <c r="E57" t="s">
        <v>1204</v>
      </c>
      <c r="F57">
        <v>1.41</v>
      </c>
      <c r="G57" t="s">
        <v>1286</v>
      </c>
      <c r="H57" t="s">
        <v>1194</v>
      </c>
      <c r="I57">
        <f t="shared" si="11"/>
        <v>5.4580000000000002</v>
      </c>
      <c r="J57">
        <f t="shared" si="12"/>
        <v>0.18321729571271528</v>
      </c>
      <c r="K57">
        <f t="shared" si="13"/>
        <v>6.3782704287284719E-2</v>
      </c>
      <c r="L57">
        <f>Index!$O$8/Index!$O$7*L9</f>
        <v>5.0749182115594325</v>
      </c>
      <c r="M57">
        <f>Index!$N$8/Index!$N$7*M9</f>
        <v>8.4134496431403658</v>
      </c>
    </row>
    <row r="58" spans="1:13" x14ac:dyDescent="0.25">
      <c r="A58">
        <v>6</v>
      </c>
      <c r="B58">
        <v>0.247</v>
      </c>
      <c r="C58">
        <v>4.048</v>
      </c>
      <c r="D58">
        <v>9</v>
      </c>
      <c r="E58" t="s">
        <v>1204</v>
      </c>
      <c r="F58">
        <v>0.53200000000000003</v>
      </c>
      <c r="G58" t="s">
        <v>1287</v>
      </c>
      <c r="H58" t="s">
        <v>1195</v>
      </c>
      <c r="I58">
        <f t="shared" si="11"/>
        <v>4.58</v>
      </c>
      <c r="J58">
        <f t="shared" si="12"/>
        <v>0.2183406113537118</v>
      </c>
      <c r="K58">
        <f t="shared" si="13"/>
        <v>2.8659388646288197E-2</v>
      </c>
      <c r="L58">
        <f>Index!$O$8/Index!$O$7*L10</f>
        <v>0.88811068702290008</v>
      </c>
      <c r="M58">
        <f>Index!$N$8/Index!$N$7*M10</f>
        <v>23.013259318001584</v>
      </c>
    </row>
    <row r="59" spans="1:13" x14ac:dyDescent="0.25">
      <c r="A59">
        <v>6</v>
      </c>
      <c r="B59">
        <v>0.247</v>
      </c>
      <c r="C59">
        <v>4.048</v>
      </c>
      <c r="D59">
        <v>10</v>
      </c>
      <c r="E59" t="s">
        <v>1204</v>
      </c>
      <c r="F59">
        <v>2.8220000000000001</v>
      </c>
      <c r="G59" t="s">
        <v>1288</v>
      </c>
      <c r="H59" t="s">
        <v>1196</v>
      </c>
      <c r="I59">
        <f t="shared" si="11"/>
        <v>6.87</v>
      </c>
      <c r="J59">
        <f t="shared" si="12"/>
        <v>0.14556040756914118</v>
      </c>
      <c r="K59">
        <f t="shared" si="13"/>
        <v>0.10143959243085882</v>
      </c>
      <c r="L59">
        <f>Index!$O$8/Index!$O$7*L11</f>
        <v>3.4255697928026168</v>
      </c>
      <c r="M59">
        <f>Index!$N$8/Index!$N$7*M11</f>
        <v>39.963885804916728</v>
      </c>
    </row>
    <row r="60" spans="1:13" x14ac:dyDescent="0.25">
      <c r="A60">
        <v>6</v>
      </c>
      <c r="B60">
        <v>0.247</v>
      </c>
      <c r="C60">
        <v>4.048</v>
      </c>
      <c r="D60">
        <v>11</v>
      </c>
      <c r="E60" t="s">
        <v>1204</v>
      </c>
      <c r="F60">
        <v>0.7</v>
      </c>
      <c r="G60" t="s">
        <v>1289</v>
      </c>
      <c r="H60" t="s">
        <v>1197</v>
      </c>
      <c r="I60">
        <f t="shared" si="11"/>
        <v>4.7480000000000002</v>
      </c>
      <c r="J60">
        <f t="shared" si="12"/>
        <v>0.21061499578770007</v>
      </c>
      <c r="K60">
        <f t="shared" si="13"/>
        <v>3.6385004212299926E-2</v>
      </c>
      <c r="L60">
        <f>Index!$O$8/Index!$O$7*L12</f>
        <v>38.18875954198473</v>
      </c>
      <c r="M60">
        <f>Index!$N$8/Index!$N$7*M12</f>
        <v>31.302981760507532</v>
      </c>
    </row>
    <row r="61" spans="1:13" x14ac:dyDescent="0.25">
      <c r="A61">
        <v>6</v>
      </c>
      <c r="B61">
        <v>0.247</v>
      </c>
      <c r="C61">
        <v>4.048</v>
      </c>
      <c r="D61">
        <v>12</v>
      </c>
      <c r="E61" t="s">
        <v>1204</v>
      </c>
      <c r="F61">
        <v>1.42</v>
      </c>
      <c r="G61" t="s">
        <v>1290</v>
      </c>
      <c r="H61" t="s">
        <v>1198</v>
      </c>
      <c r="I61">
        <f t="shared" si="11"/>
        <v>5.468</v>
      </c>
      <c r="J61">
        <f t="shared" si="12"/>
        <v>0.182882223847842</v>
      </c>
      <c r="K61">
        <f t="shared" si="13"/>
        <v>6.4117776152157996E-2</v>
      </c>
      <c r="L61">
        <f>Index!$O$8/Index!$O$7*L13</f>
        <v>38.18875954198473</v>
      </c>
      <c r="M61">
        <f>Index!$N$8/Index!$N$7*M13</f>
        <v>35.509706582077719</v>
      </c>
    </row>
    <row r="62" spans="1:13" x14ac:dyDescent="0.25">
      <c r="A62">
        <v>5</v>
      </c>
      <c r="B62">
        <v>0.27800000000000002</v>
      </c>
      <c r="C62">
        <v>3.597</v>
      </c>
      <c r="D62">
        <v>1</v>
      </c>
      <c r="E62" t="s">
        <v>1244</v>
      </c>
      <c r="F62">
        <v>0.88</v>
      </c>
      <c r="G62" t="s">
        <v>1279</v>
      </c>
      <c r="H62" t="s">
        <v>1205</v>
      </c>
      <c r="I62">
        <f t="shared" si="11"/>
        <v>4.4770000000000003</v>
      </c>
      <c r="J62">
        <f t="shared" si="12"/>
        <v>0.22336385972749609</v>
      </c>
      <c r="K62">
        <f t="shared" si="13"/>
        <v>5.4636140272503936E-2</v>
      </c>
      <c r="L62">
        <f>Index!$O$13/Index!$O$7*L2</f>
        <v>4.57798691384951</v>
      </c>
      <c r="M62">
        <f>Index!$N$13/Index!$N$7*M2</f>
        <v>8.6661304520222053</v>
      </c>
    </row>
    <row r="63" spans="1:13" x14ac:dyDescent="0.25">
      <c r="A63">
        <v>5</v>
      </c>
      <c r="B63">
        <v>0.27800000000000002</v>
      </c>
      <c r="C63">
        <v>3.597</v>
      </c>
      <c r="D63">
        <v>2</v>
      </c>
      <c r="E63" t="s">
        <v>1244</v>
      </c>
      <c r="F63">
        <v>1.76</v>
      </c>
      <c r="G63" t="s">
        <v>1280</v>
      </c>
      <c r="H63" t="s">
        <v>1206</v>
      </c>
      <c r="I63">
        <f t="shared" si="11"/>
        <v>5.3570000000000002</v>
      </c>
      <c r="J63">
        <f t="shared" si="12"/>
        <v>0.18667164457718871</v>
      </c>
      <c r="K63">
        <f t="shared" si="13"/>
        <v>9.1328355422811314E-2</v>
      </c>
      <c r="L63">
        <f>Index!$O$13/Index!$O$7*L3</f>
        <v>4.98192693565976</v>
      </c>
      <c r="M63">
        <f>Index!$N$13/Index!$N$7*M3</f>
        <v>17.569689135606659</v>
      </c>
    </row>
    <row r="64" spans="1:13" x14ac:dyDescent="0.25">
      <c r="A64">
        <v>5</v>
      </c>
      <c r="B64">
        <v>0.27800000000000002</v>
      </c>
      <c r="C64">
        <v>3.597</v>
      </c>
      <c r="D64">
        <v>3</v>
      </c>
      <c r="E64" t="s">
        <v>1244</v>
      </c>
      <c r="F64">
        <v>0.49</v>
      </c>
      <c r="G64" t="s">
        <v>1281</v>
      </c>
      <c r="H64" t="s">
        <v>1207</v>
      </c>
      <c r="I64">
        <f t="shared" si="11"/>
        <v>4.0869999999999997</v>
      </c>
      <c r="J64">
        <f t="shared" si="12"/>
        <v>0.24467824810374358</v>
      </c>
      <c r="K64">
        <f t="shared" si="13"/>
        <v>3.3321751896256441E-2</v>
      </c>
      <c r="L64">
        <f>Index!$O$13/Index!$O$7*L4</f>
        <v>4.57798691384951</v>
      </c>
      <c r="M64">
        <f>Index!$N$13/Index!$N$7*M4</f>
        <v>4.8672787470261687</v>
      </c>
    </row>
    <row r="65" spans="1:13" x14ac:dyDescent="0.25">
      <c r="A65">
        <v>5</v>
      </c>
      <c r="B65">
        <v>0.27800000000000002</v>
      </c>
      <c r="C65">
        <v>3.597</v>
      </c>
      <c r="D65">
        <v>4</v>
      </c>
      <c r="E65" t="s">
        <v>1244</v>
      </c>
      <c r="F65">
        <v>0.72</v>
      </c>
      <c r="G65" t="s">
        <v>1282</v>
      </c>
      <c r="H65" t="s">
        <v>1208</v>
      </c>
      <c r="I65">
        <f t="shared" si="11"/>
        <v>4.3170000000000002</v>
      </c>
      <c r="J65">
        <f t="shared" si="12"/>
        <v>0.23164234422052352</v>
      </c>
      <c r="K65">
        <f t="shared" si="13"/>
        <v>4.6357655779476509E-2</v>
      </c>
      <c r="L65">
        <f>Index!$O$13/Index!$O$7*L5</f>
        <v>4.57798691384951</v>
      </c>
      <c r="M65">
        <f>Index!$N$13/Index!$N$7*M5</f>
        <v>5.9357057890563043</v>
      </c>
    </row>
    <row r="66" spans="1:13" x14ac:dyDescent="0.25">
      <c r="A66">
        <v>5</v>
      </c>
      <c r="B66">
        <v>0.27800000000000002</v>
      </c>
      <c r="C66">
        <v>3.597</v>
      </c>
      <c r="D66">
        <v>5</v>
      </c>
      <c r="E66" t="s">
        <v>1244</v>
      </c>
      <c r="F66">
        <v>0.72199999999999998</v>
      </c>
      <c r="G66" t="s">
        <v>1283</v>
      </c>
      <c r="H66" t="s">
        <v>1209</v>
      </c>
      <c r="I66">
        <f t="shared" si="11"/>
        <v>4.319</v>
      </c>
      <c r="J66">
        <f t="shared" si="12"/>
        <v>0.23153507756425099</v>
      </c>
      <c r="K66">
        <f t="shared" si="13"/>
        <v>4.646492243574904E-2</v>
      </c>
      <c r="L66">
        <f>Index!$O$13/Index!$O$7*L6</f>
        <v>3.6354601962922573</v>
      </c>
      <c r="M66">
        <f>Index!$N$13/Index!$N$7*M6</f>
        <v>4.5111363996827913</v>
      </c>
    </row>
    <row r="67" spans="1:13" x14ac:dyDescent="0.25">
      <c r="A67">
        <v>5</v>
      </c>
      <c r="B67">
        <v>0.27800000000000002</v>
      </c>
      <c r="C67">
        <v>3.597</v>
      </c>
      <c r="D67">
        <v>6</v>
      </c>
      <c r="E67" t="s">
        <v>1244</v>
      </c>
      <c r="F67">
        <v>1.0900000000000001</v>
      </c>
      <c r="G67" t="s">
        <v>1284</v>
      </c>
      <c r="H67" t="s">
        <v>1210</v>
      </c>
      <c r="I67">
        <f t="shared" si="11"/>
        <v>4.6870000000000003</v>
      </c>
      <c r="J67">
        <f t="shared" si="12"/>
        <v>0.21335609131640706</v>
      </c>
      <c r="K67">
        <f t="shared" si="13"/>
        <v>6.464390868359296E-2</v>
      </c>
      <c r="L67">
        <f>Index!$O$13/Index!$O$7*L7</f>
        <v>3.6354601962922573</v>
      </c>
      <c r="M67">
        <f>Index!$N$13/Index!$N$7*M7</f>
        <v>5.9357057890563043</v>
      </c>
    </row>
    <row r="68" spans="1:13" x14ac:dyDescent="0.25">
      <c r="A68">
        <v>5</v>
      </c>
      <c r="B68">
        <v>0.27800000000000002</v>
      </c>
      <c r="C68">
        <v>3.597</v>
      </c>
      <c r="D68">
        <v>7</v>
      </c>
      <c r="E68" t="s">
        <v>1244</v>
      </c>
      <c r="F68">
        <v>0.71</v>
      </c>
      <c r="G68" t="s">
        <v>1285</v>
      </c>
      <c r="H68" t="s">
        <v>1211</v>
      </c>
      <c r="I68">
        <f t="shared" si="11"/>
        <v>4.3070000000000004</v>
      </c>
      <c r="J68">
        <f t="shared" si="12"/>
        <v>0.23218017181332712</v>
      </c>
      <c r="K68">
        <f t="shared" si="13"/>
        <v>4.5819828186672906E-2</v>
      </c>
      <c r="L68">
        <f>Index!$O$13/Index!$O$7*L8</f>
        <v>5.2512202835332609</v>
      </c>
      <c r="M68">
        <f>Index!$N$13/Index!$N$7*M8</f>
        <v>4.0362799365582873</v>
      </c>
    </row>
    <row r="69" spans="1:13" x14ac:dyDescent="0.25">
      <c r="A69">
        <v>5</v>
      </c>
      <c r="B69">
        <v>0.27800000000000002</v>
      </c>
      <c r="C69">
        <v>3.597</v>
      </c>
      <c r="D69">
        <v>8</v>
      </c>
      <c r="E69" t="s">
        <v>1244</v>
      </c>
      <c r="F69">
        <v>1.41</v>
      </c>
      <c r="G69" t="s">
        <v>1286</v>
      </c>
      <c r="H69" t="s">
        <v>1212</v>
      </c>
      <c r="I69">
        <f t="shared" si="11"/>
        <v>5.0069999999999997</v>
      </c>
      <c r="J69">
        <f t="shared" si="12"/>
        <v>0.19972039145196727</v>
      </c>
      <c r="K69">
        <f t="shared" si="13"/>
        <v>7.8279608548032759E-2</v>
      </c>
      <c r="L69">
        <f>Index!$O$13/Index!$O$7*L9</f>
        <v>5.3858669574700109</v>
      </c>
      <c r="M69">
        <f>Index!$N$13/Index!$N$7*M9</f>
        <v>8.0725598731165746</v>
      </c>
    </row>
    <row r="70" spans="1:13" x14ac:dyDescent="0.25">
      <c r="A70">
        <v>5</v>
      </c>
      <c r="B70">
        <v>0.27800000000000002</v>
      </c>
      <c r="C70">
        <v>3.597</v>
      </c>
      <c r="D70">
        <v>9</v>
      </c>
      <c r="E70" t="s">
        <v>1244</v>
      </c>
      <c r="F70">
        <v>0.53200000000000003</v>
      </c>
      <c r="G70" t="s">
        <v>1287</v>
      </c>
      <c r="H70" t="s">
        <v>1213</v>
      </c>
      <c r="I70">
        <f t="shared" si="11"/>
        <v>4.1289999999999996</v>
      </c>
      <c r="J70">
        <f t="shared" si="12"/>
        <v>0.24218939210462584</v>
      </c>
      <c r="K70">
        <f t="shared" si="13"/>
        <v>3.5810607895374186E-2</v>
      </c>
      <c r="L70">
        <f>Index!$O$13/Index!$O$7*L10</f>
        <v>0.94252671755725126</v>
      </c>
      <c r="M70">
        <f>Index!$N$13/Index!$N$7*M10</f>
        <v>22.080825535289449</v>
      </c>
    </row>
    <row r="71" spans="1:13" x14ac:dyDescent="0.25">
      <c r="A71">
        <v>5</v>
      </c>
      <c r="B71">
        <v>0.27800000000000002</v>
      </c>
      <c r="C71">
        <v>3.597</v>
      </c>
      <c r="D71">
        <v>10</v>
      </c>
      <c r="E71" t="s">
        <v>1244</v>
      </c>
      <c r="F71">
        <v>2.8220000000000001</v>
      </c>
      <c r="G71" t="s">
        <v>1288</v>
      </c>
      <c r="H71" t="s">
        <v>1214</v>
      </c>
      <c r="I71">
        <f t="shared" si="11"/>
        <v>6.4190000000000005</v>
      </c>
      <c r="J71">
        <f t="shared" si="12"/>
        <v>0.15578750584203147</v>
      </c>
      <c r="K71">
        <f t="shared" si="13"/>
        <v>0.12221249415796856</v>
      </c>
      <c r="L71">
        <f>Index!$O$13/Index!$O$7*L11</f>
        <v>3.6354601962922568</v>
      </c>
      <c r="M71">
        <f>Index!$N$13/Index!$N$7*M11</f>
        <v>38.344659397303722</v>
      </c>
    </row>
    <row r="72" spans="1:13" x14ac:dyDescent="0.25">
      <c r="A72">
        <v>5</v>
      </c>
      <c r="B72">
        <v>0.27800000000000002</v>
      </c>
      <c r="C72">
        <v>3.597</v>
      </c>
      <c r="D72">
        <v>11</v>
      </c>
      <c r="E72" t="s">
        <v>1244</v>
      </c>
      <c r="F72">
        <v>0.7</v>
      </c>
      <c r="G72" t="s">
        <v>1289</v>
      </c>
      <c r="H72" t="s">
        <v>1215</v>
      </c>
      <c r="I72">
        <f t="shared" si="11"/>
        <v>4.2969999999999997</v>
      </c>
      <c r="J72">
        <f t="shared" si="12"/>
        <v>0.2327205026762858</v>
      </c>
      <c r="K72">
        <f t="shared" si="13"/>
        <v>4.5279497323714224E-2</v>
      </c>
      <c r="L72">
        <f>Index!$O$13/Index!$O$7*L12</f>
        <v>40.52864885496183</v>
      </c>
      <c r="M72">
        <f>Index!$N$13/Index!$N$7*M12</f>
        <v>30.034671292624896</v>
      </c>
    </row>
    <row r="73" spans="1:13" x14ac:dyDescent="0.25">
      <c r="A73">
        <v>5</v>
      </c>
      <c r="B73">
        <v>0.27800000000000002</v>
      </c>
      <c r="C73">
        <v>3.597</v>
      </c>
      <c r="D73">
        <v>12</v>
      </c>
      <c r="E73" t="s">
        <v>1244</v>
      </c>
      <c r="F73">
        <v>1.42</v>
      </c>
      <c r="G73" t="s">
        <v>1290</v>
      </c>
      <c r="H73" t="s">
        <v>1216</v>
      </c>
      <c r="I73">
        <f t="shared" si="11"/>
        <v>5.0169999999999995</v>
      </c>
      <c r="J73">
        <f t="shared" si="12"/>
        <v>0.19932230416583618</v>
      </c>
      <c r="K73">
        <f t="shared" si="13"/>
        <v>7.8677695834163841E-2</v>
      </c>
      <c r="L73">
        <f>Index!$O$13/Index!$O$7*L13</f>
        <v>40.52864885496183</v>
      </c>
      <c r="M73">
        <f>Index!$N$13/Index!$N$7*M13</f>
        <v>34.070951229183187</v>
      </c>
    </row>
    <row r="74" spans="1:13" x14ac:dyDescent="0.25">
      <c r="A74" t="s">
        <v>1217</v>
      </c>
      <c r="B74">
        <v>0.21</v>
      </c>
      <c r="C74">
        <v>4.7610000000000001</v>
      </c>
      <c r="D74">
        <v>1</v>
      </c>
      <c r="E74" t="s">
        <v>1243</v>
      </c>
      <c r="F74">
        <v>0.88</v>
      </c>
      <c r="G74" t="s">
        <v>1279</v>
      </c>
      <c r="H74" t="s">
        <v>1218</v>
      </c>
      <c r="I74">
        <f t="shared" ref="I74" si="14">C74+F74</f>
        <v>5.641</v>
      </c>
      <c r="J74">
        <f t="shared" ref="J74" si="15">1/I74</f>
        <v>0.17727353306151392</v>
      </c>
      <c r="K74">
        <f t="shared" ref="K74" si="16">B74-J74</f>
        <v>3.2726466938486076E-2</v>
      </c>
      <c r="L74">
        <f>Index!$O$12/Index!$O$7*L2</f>
        <v>4.174046892039259</v>
      </c>
      <c r="M74">
        <f>Index!$N$12/Index!$N$7*M2</f>
        <v>9.1177347343378283</v>
      </c>
    </row>
    <row r="75" spans="1:13" x14ac:dyDescent="0.25">
      <c r="A75" t="s">
        <v>1217</v>
      </c>
      <c r="B75">
        <v>0.21</v>
      </c>
      <c r="C75">
        <v>4.7610000000000001</v>
      </c>
      <c r="D75">
        <v>2</v>
      </c>
      <c r="E75" t="s">
        <v>1243</v>
      </c>
      <c r="F75">
        <v>1.76</v>
      </c>
      <c r="G75" t="s">
        <v>1280</v>
      </c>
      <c r="H75" t="s">
        <v>1219</v>
      </c>
      <c r="I75">
        <f t="shared" ref="I75:I86" si="17">C75+F75</f>
        <v>6.5209999999999999</v>
      </c>
      <c r="J75">
        <f t="shared" ref="J75:J86" si="18">1/I75</f>
        <v>0.15335071308081583</v>
      </c>
      <c r="K75">
        <f t="shared" ref="K75:K86" si="19">B75-J75</f>
        <v>5.6649286919184166E-2</v>
      </c>
      <c r="L75">
        <f>Index!$O$12/Index!$O$7*L3</f>
        <v>4.5423451472191925</v>
      </c>
      <c r="M75">
        <f>Index!$N$12/Index!$N$7*M3</f>
        <v>18.485270420301347</v>
      </c>
    </row>
    <row r="76" spans="1:13" x14ac:dyDescent="0.25">
      <c r="A76" t="s">
        <v>1217</v>
      </c>
      <c r="B76">
        <v>0.21</v>
      </c>
      <c r="C76">
        <v>4.7610000000000001</v>
      </c>
      <c r="D76">
        <v>3</v>
      </c>
      <c r="E76" t="s">
        <v>1243</v>
      </c>
      <c r="F76">
        <v>0.49</v>
      </c>
      <c r="G76" t="s">
        <v>1281</v>
      </c>
      <c r="H76" t="s">
        <v>1220</v>
      </c>
      <c r="I76">
        <f t="shared" si="17"/>
        <v>5.2510000000000003</v>
      </c>
      <c r="J76">
        <f t="shared" si="18"/>
        <v>0.19043991620643685</v>
      </c>
      <c r="K76">
        <f t="shared" si="19"/>
        <v>1.9560083793563138E-2</v>
      </c>
      <c r="L76">
        <f>Index!$O$12/Index!$O$7*L4</f>
        <v>4.174046892039259</v>
      </c>
      <c r="M76">
        <f>Index!$N$12/Index!$N$7*M4</f>
        <v>5.1209195083267245</v>
      </c>
    </row>
    <row r="77" spans="1:13" x14ac:dyDescent="0.25">
      <c r="A77" t="s">
        <v>1217</v>
      </c>
      <c r="B77">
        <v>0.21</v>
      </c>
      <c r="C77">
        <v>4.7610000000000001</v>
      </c>
      <c r="D77">
        <v>4</v>
      </c>
      <c r="E77" t="s">
        <v>1243</v>
      </c>
      <c r="F77">
        <v>0.72</v>
      </c>
      <c r="G77" t="s">
        <v>1282</v>
      </c>
      <c r="H77" t="s">
        <v>1221</v>
      </c>
      <c r="I77">
        <f t="shared" si="17"/>
        <v>5.4809999999999999</v>
      </c>
      <c r="J77">
        <f t="shared" si="18"/>
        <v>0.18244845831052728</v>
      </c>
      <c r="K77">
        <f t="shared" si="19"/>
        <v>2.7551541689472714E-2</v>
      </c>
      <c r="L77">
        <f>Index!$O$12/Index!$O$7*L5</f>
        <v>4.174046892039259</v>
      </c>
      <c r="M77">
        <f>Index!$N$12/Index!$N$7*M5</f>
        <v>6.2450237906423469</v>
      </c>
    </row>
    <row r="78" spans="1:13" x14ac:dyDescent="0.25">
      <c r="A78" t="s">
        <v>1217</v>
      </c>
      <c r="B78">
        <v>0.21</v>
      </c>
      <c r="C78">
        <v>4.7610000000000001</v>
      </c>
      <c r="D78">
        <v>5</v>
      </c>
      <c r="E78" t="s">
        <v>1243</v>
      </c>
      <c r="F78">
        <v>0.72199999999999998</v>
      </c>
      <c r="G78" t="s">
        <v>1283</v>
      </c>
      <c r="H78" t="s">
        <v>1222</v>
      </c>
      <c r="I78">
        <f t="shared" si="17"/>
        <v>5.4830000000000005</v>
      </c>
      <c r="J78">
        <f t="shared" si="18"/>
        <v>0.18238190771475468</v>
      </c>
      <c r="K78">
        <f t="shared" si="19"/>
        <v>2.761809228524531E-2</v>
      </c>
      <c r="L78">
        <f>Index!$O$12/Index!$O$7*L6</f>
        <v>3.314684296619411</v>
      </c>
      <c r="M78">
        <f>Index!$N$12/Index!$N$7*M6</f>
        <v>4.746218080888184</v>
      </c>
    </row>
    <row r="79" spans="1:13" x14ac:dyDescent="0.25">
      <c r="A79" t="s">
        <v>1217</v>
      </c>
      <c r="B79">
        <v>0.21</v>
      </c>
      <c r="C79">
        <v>4.7610000000000001</v>
      </c>
      <c r="D79">
        <v>6</v>
      </c>
      <c r="E79" t="s">
        <v>1243</v>
      </c>
      <c r="F79">
        <v>1.0900000000000001</v>
      </c>
      <c r="G79" t="s">
        <v>1284</v>
      </c>
      <c r="H79" t="s">
        <v>1223</v>
      </c>
      <c r="I79">
        <f t="shared" si="17"/>
        <v>5.851</v>
      </c>
      <c r="J79">
        <f t="shared" si="18"/>
        <v>0.17091095539224063</v>
      </c>
      <c r="K79">
        <f t="shared" si="19"/>
        <v>3.908904460775936E-2</v>
      </c>
      <c r="L79">
        <f>Index!$O$12/Index!$O$7*L7</f>
        <v>3.314684296619411</v>
      </c>
      <c r="M79">
        <f>Index!$N$12/Index!$N$7*M7</f>
        <v>6.2450237906423469</v>
      </c>
    </row>
    <row r="80" spans="1:13" x14ac:dyDescent="0.25">
      <c r="A80" t="s">
        <v>1217</v>
      </c>
      <c r="B80">
        <v>0.21</v>
      </c>
      <c r="C80">
        <v>4.7610000000000001</v>
      </c>
      <c r="D80">
        <v>7</v>
      </c>
      <c r="E80" t="s">
        <v>1243</v>
      </c>
      <c r="F80">
        <v>0.71</v>
      </c>
      <c r="G80" t="s">
        <v>1285</v>
      </c>
      <c r="H80" t="s">
        <v>1224</v>
      </c>
      <c r="I80">
        <f t="shared" si="17"/>
        <v>5.4710000000000001</v>
      </c>
      <c r="J80">
        <f t="shared" si="18"/>
        <v>0.18278194114421495</v>
      </c>
      <c r="K80">
        <f t="shared" si="19"/>
        <v>2.7218058855785043E-2</v>
      </c>
      <c r="L80">
        <f>Index!$O$12/Index!$O$7*L8</f>
        <v>4.7878773173391505</v>
      </c>
      <c r="M80">
        <f>Index!$N$12/Index!$N$7*M8</f>
        <v>4.2466161776367963</v>
      </c>
    </row>
    <row r="81" spans="1:13" x14ac:dyDescent="0.25">
      <c r="A81" t="s">
        <v>1217</v>
      </c>
      <c r="B81">
        <v>0.21</v>
      </c>
      <c r="C81">
        <v>4.7610000000000001</v>
      </c>
      <c r="D81">
        <v>8</v>
      </c>
      <c r="E81" t="s">
        <v>1243</v>
      </c>
      <c r="F81">
        <v>1.41</v>
      </c>
      <c r="G81" t="s">
        <v>1286</v>
      </c>
      <c r="H81" t="s">
        <v>1225</v>
      </c>
      <c r="I81">
        <f t="shared" si="17"/>
        <v>6.1710000000000003</v>
      </c>
      <c r="J81">
        <f t="shared" si="18"/>
        <v>0.16204829039053636</v>
      </c>
      <c r="K81">
        <f t="shared" si="19"/>
        <v>4.7951709609463627E-2</v>
      </c>
      <c r="L81">
        <f>Index!$O$12/Index!$O$7*L9</f>
        <v>4.9106434023991277</v>
      </c>
      <c r="M81">
        <f>Index!$N$12/Index!$N$7*M9</f>
        <v>8.4932323552735927</v>
      </c>
    </row>
    <row r="82" spans="1:13" x14ac:dyDescent="0.25">
      <c r="A82" t="s">
        <v>1217</v>
      </c>
      <c r="B82">
        <v>0.21</v>
      </c>
      <c r="C82">
        <v>4.7610000000000001</v>
      </c>
      <c r="D82">
        <v>9</v>
      </c>
      <c r="E82" t="s">
        <v>1243</v>
      </c>
      <c r="F82">
        <v>0.53200000000000003</v>
      </c>
      <c r="G82" t="s">
        <v>1287</v>
      </c>
      <c r="H82" t="s">
        <v>1226</v>
      </c>
      <c r="I82">
        <f t="shared" si="17"/>
        <v>5.2930000000000001</v>
      </c>
      <c r="J82">
        <f t="shared" si="18"/>
        <v>0.1889287738522577</v>
      </c>
      <c r="K82">
        <f t="shared" si="19"/>
        <v>2.1071226147742289E-2</v>
      </c>
      <c r="L82">
        <f>Index!$O$12/Index!$O$7*L10</f>
        <v>0.85936259541984672</v>
      </c>
      <c r="M82">
        <f>Index!$N$12/Index!$N$7*M10</f>
        <v>23.231488501189528</v>
      </c>
    </row>
    <row r="83" spans="1:13" x14ac:dyDescent="0.25">
      <c r="A83" t="s">
        <v>1217</v>
      </c>
      <c r="B83">
        <v>0.21</v>
      </c>
      <c r="C83">
        <v>4.7610000000000001</v>
      </c>
      <c r="D83">
        <v>10</v>
      </c>
      <c r="E83" t="s">
        <v>1243</v>
      </c>
      <c r="F83">
        <v>2.8220000000000001</v>
      </c>
      <c r="G83" t="s">
        <v>1288</v>
      </c>
      <c r="H83" t="s">
        <v>1227</v>
      </c>
      <c r="I83">
        <f t="shared" si="17"/>
        <v>7.5830000000000002</v>
      </c>
      <c r="J83">
        <f t="shared" si="18"/>
        <v>0.13187392852433075</v>
      </c>
      <c r="K83">
        <f t="shared" si="19"/>
        <v>7.8126071475669245E-2</v>
      </c>
      <c r="L83">
        <f>Index!$O$12/Index!$O$7*L11</f>
        <v>3.3146842966194106</v>
      </c>
      <c r="M83">
        <f>Index!$N$12/Index!$N$7*M11</f>
        <v>40.342853687549557</v>
      </c>
    </row>
    <row r="84" spans="1:13" x14ac:dyDescent="0.25">
      <c r="A84" t="s">
        <v>1217</v>
      </c>
      <c r="B84">
        <v>0.21</v>
      </c>
      <c r="C84">
        <v>4.7610000000000001</v>
      </c>
      <c r="D84">
        <v>11</v>
      </c>
      <c r="E84" t="s">
        <v>1243</v>
      </c>
      <c r="F84">
        <v>0.7</v>
      </c>
      <c r="G84" t="s">
        <v>1289</v>
      </c>
      <c r="H84" t="s">
        <v>1228</v>
      </c>
      <c r="I84">
        <f t="shared" si="17"/>
        <v>5.4610000000000003</v>
      </c>
      <c r="J84">
        <f t="shared" si="18"/>
        <v>0.18311664530305805</v>
      </c>
      <c r="K84">
        <f t="shared" si="19"/>
        <v>2.6883354696941947E-2</v>
      </c>
      <c r="L84">
        <f>Index!$O$12/Index!$O$7*L12</f>
        <v>36.952591603053435</v>
      </c>
      <c r="M84">
        <f>Index!$N$12/Index!$N$7*M12</f>
        <v>31.599820380650272</v>
      </c>
    </row>
    <row r="85" spans="1:13" x14ac:dyDescent="0.25">
      <c r="A85" t="s">
        <v>1217</v>
      </c>
      <c r="B85">
        <v>0.21</v>
      </c>
      <c r="C85">
        <v>4.7610000000000001</v>
      </c>
      <c r="D85">
        <v>12</v>
      </c>
      <c r="E85" t="s">
        <v>1243</v>
      </c>
      <c r="F85">
        <v>1.42</v>
      </c>
      <c r="G85" t="s">
        <v>1290</v>
      </c>
      <c r="H85" t="s">
        <v>1229</v>
      </c>
      <c r="I85">
        <f t="shared" si="17"/>
        <v>6.181</v>
      </c>
      <c r="J85">
        <f t="shared" si="18"/>
        <v>0.16178611875101115</v>
      </c>
      <c r="K85">
        <f t="shared" si="19"/>
        <v>4.8213881248988844E-2</v>
      </c>
      <c r="L85">
        <f>Index!$O$12/Index!$O$7*L13</f>
        <v>36.952591603053435</v>
      </c>
      <c r="M85">
        <f>Index!$N$12/Index!$N$7*M13</f>
        <v>35.846436558287074</v>
      </c>
    </row>
    <row r="86" spans="1:13" x14ac:dyDescent="0.25">
      <c r="A86" t="s">
        <v>1217</v>
      </c>
      <c r="B86">
        <v>0.21</v>
      </c>
      <c r="C86">
        <v>4.7610000000000001</v>
      </c>
      <c r="D86">
        <v>1</v>
      </c>
      <c r="E86" t="s">
        <v>1242</v>
      </c>
      <c r="F86">
        <v>0.88</v>
      </c>
      <c r="G86" t="s">
        <v>1279</v>
      </c>
      <c r="H86" t="s">
        <v>1218</v>
      </c>
      <c r="I86">
        <f t="shared" si="17"/>
        <v>5.641</v>
      </c>
      <c r="J86">
        <f t="shared" si="18"/>
        <v>0.17727353306151392</v>
      </c>
      <c r="K86">
        <f t="shared" si="19"/>
        <v>3.2726466938486076E-2</v>
      </c>
      <c r="L86">
        <f>Index!$O$11/Index!$O$7*L2</f>
        <v>4.57798691384951</v>
      </c>
      <c r="M86">
        <f>Index!$N$11/Index!$N$7*M2</f>
        <v>8.6817030134813642</v>
      </c>
    </row>
    <row r="87" spans="1:13" x14ac:dyDescent="0.25">
      <c r="A87" t="s">
        <v>1217</v>
      </c>
      <c r="B87">
        <v>0.21</v>
      </c>
      <c r="C87">
        <v>4.7610000000000001</v>
      </c>
      <c r="D87">
        <v>2</v>
      </c>
      <c r="E87" t="s">
        <v>1242</v>
      </c>
      <c r="F87">
        <v>1.76</v>
      </c>
      <c r="G87" t="s">
        <v>1280</v>
      </c>
      <c r="H87" t="s">
        <v>1219</v>
      </c>
      <c r="I87">
        <f t="shared" ref="I87:I97" si="20">C87+F87</f>
        <v>6.5209999999999999</v>
      </c>
      <c r="J87">
        <f t="shared" ref="J87:J97" si="21">1/I87</f>
        <v>0.15335071308081583</v>
      </c>
      <c r="K87">
        <f t="shared" ref="K87:K97" si="22">B87-J87</f>
        <v>5.6649286919184166E-2</v>
      </c>
      <c r="L87">
        <f>Index!$O$11/Index!$O$7*L3</f>
        <v>4.98192693565976</v>
      </c>
      <c r="M87">
        <f>Index!$N$11/Index!$N$7*M3</f>
        <v>17.601260904044409</v>
      </c>
    </row>
    <row r="88" spans="1:13" x14ac:dyDescent="0.25">
      <c r="A88" t="s">
        <v>1217</v>
      </c>
      <c r="B88">
        <v>0.21</v>
      </c>
      <c r="C88">
        <v>4.7610000000000001</v>
      </c>
      <c r="D88">
        <v>3</v>
      </c>
      <c r="E88" t="s">
        <v>1242</v>
      </c>
      <c r="F88">
        <v>0.49</v>
      </c>
      <c r="G88" t="s">
        <v>1281</v>
      </c>
      <c r="H88" t="s">
        <v>1220</v>
      </c>
      <c r="I88">
        <f t="shared" si="20"/>
        <v>5.2510000000000003</v>
      </c>
      <c r="J88">
        <f t="shared" si="21"/>
        <v>0.19043991620643685</v>
      </c>
      <c r="K88">
        <f t="shared" si="22"/>
        <v>1.9560083793563138E-2</v>
      </c>
      <c r="L88">
        <f>Index!$O$11/Index!$O$7*L4</f>
        <v>4.57798691384951</v>
      </c>
      <c r="M88">
        <f>Index!$N$11/Index!$N$7*M4</f>
        <v>4.8760249801744644</v>
      </c>
    </row>
    <row r="89" spans="1:13" x14ac:dyDescent="0.25">
      <c r="A89" t="s">
        <v>1217</v>
      </c>
      <c r="B89">
        <v>0.21</v>
      </c>
      <c r="C89">
        <v>4.7610000000000001</v>
      </c>
      <c r="D89">
        <v>4</v>
      </c>
      <c r="E89" t="s">
        <v>1242</v>
      </c>
      <c r="F89">
        <v>0.72</v>
      </c>
      <c r="G89" t="s">
        <v>1282</v>
      </c>
      <c r="H89" t="s">
        <v>1221</v>
      </c>
      <c r="I89">
        <f t="shared" si="20"/>
        <v>5.4809999999999999</v>
      </c>
      <c r="J89">
        <f t="shared" si="21"/>
        <v>0.18244845831052728</v>
      </c>
      <c r="K89">
        <f t="shared" si="22"/>
        <v>2.7551541689472714E-2</v>
      </c>
      <c r="L89">
        <f>Index!$O$11/Index!$O$7*L5</f>
        <v>4.57798691384951</v>
      </c>
      <c r="M89">
        <f>Index!$N$11/Index!$N$7*M5</f>
        <v>5.9463719270420308</v>
      </c>
    </row>
    <row r="90" spans="1:13" x14ac:dyDescent="0.25">
      <c r="A90" t="s">
        <v>1217</v>
      </c>
      <c r="B90">
        <v>0.21</v>
      </c>
      <c r="C90">
        <v>4.7610000000000001</v>
      </c>
      <c r="D90">
        <v>5</v>
      </c>
      <c r="E90" t="s">
        <v>1242</v>
      </c>
      <c r="F90">
        <v>0.72199999999999998</v>
      </c>
      <c r="G90" t="s">
        <v>1283</v>
      </c>
      <c r="H90" t="s">
        <v>1222</v>
      </c>
      <c r="I90">
        <f t="shared" si="20"/>
        <v>5.4830000000000005</v>
      </c>
      <c r="J90">
        <f t="shared" si="21"/>
        <v>0.18238190771475468</v>
      </c>
      <c r="K90">
        <f t="shared" si="22"/>
        <v>2.761809228524531E-2</v>
      </c>
      <c r="L90">
        <f>Index!$O$11/Index!$O$7*L6</f>
        <v>3.6354601962922573</v>
      </c>
      <c r="M90">
        <f>Index!$N$11/Index!$N$7*M6</f>
        <v>4.5192426645519435</v>
      </c>
    </row>
    <row r="91" spans="1:13" x14ac:dyDescent="0.25">
      <c r="A91" t="s">
        <v>1217</v>
      </c>
      <c r="B91">
        <v>0.21</v>
      </c>
      <c r="C91">
        <v>4.7610000000000001</v>
      </c>
      <c r="D91">
        <v>6</v>
      </c>
      <c r="E91" t="s">
        <v>1242</v>
      </c>
      <c r="F91">
        <v>1.0900000000000001</v>
      </c>
      <c r="G91" t="s">
        <v>1284</v>
      </c>
      <c r="H91" t="s">
        <v>1223</v>
      </c>
      <c r="I91">
        <f t="shared" si="20"/>
        <v>5.851</v>
      </c>
      <c r="J91">
        <f t="shared" si="21"/>
        <v>0.17091095539224063</v>
      </c>
      <c r="K91">
        <f t="shared" si="22"/>
        <v>3.908904460775936E-2</v>
      </c>
      <c r="L91">
        <f>Index!$O$11/Index!$O$7*L7</f>
        <v>3.6354601962922573</v>
      </c>
      <c r="M91">
        <f>Index!$N$11/Index!$N$7*M7</f>
        <v>5.9463719270420308</v>
      </c>
    </row>
    <row r="92" spans="1:13" x14ac:dyDescent="0.25">
      <c r="A92" t="s">
        <v>1217</v>
      </c>
      <c r="B92">
        <v>0.21</v>
      </c>
      <c r="C92">
        <v>4.7610000000000001</v>
      </c>
      <c r="D92">
        <v>7</v>
      </c>
      <c r="E92" t="s">
        <v>1242</v>
      </c>
      <c r="F92">
        <v>0.71</v>
      </c>
      <c r="G92" t="s">
        <v>1285</v>
      </c>
      <c r="H92" t="s">
        <v>1224</v>
      </c>
      <c r="I92">
        <f t="shared" si="20"/>
        <v>5.4710000000000001</v>
      </c>
      <c r="J92">
        <f t="shared" si="21"/>
        <v>0.18278194114421495</v>
      </c>
      <c r="K92">
        <f t="shared" si="22"/>
        <v>2.7218058855785043E-2</v>
      </c>
      <c r="L92">
        <f>Index!$O$11/Index!$O$7*L8</f>
        <v>5.2512202835332609</v>
      </c>
      <c r="M92">
        <f>Index!$N$11/Index!$N$7*M8</f>
        <v>4.0435329103885813</v>
      </c>
    </row>
    <row r="93" spans="1:13" x14ac:dyDescent="0.25">
      <c r="A93" t="s">
        <v>1217</v>
      </c>
      <c r="B93">
        <v>0.21</v>
      </c>
      <c r="C93">
        <v>4.7610000000000001</v>
      </c>
      <c r="D93">
        <v>8</v>
      </c>
      <c r="E93" t="s">
        <v>1242</v>
      </c>
      <c r="F93">
        <v>1.41</v>
      </c>
      <c r="G93" t="s">
        <v>1286</v>
      </c>
      <c r="H93" t="s">
        <v>1225</v>
      </c>
      <c r="I93">
        <f t="shared" si="20"/>
        <v>6.1710000000000003</v>
      </c>
      <c r="J93">
        <f t="shared" si="21"/>
        <v>0.16204829039053636</v>
      </c>
      <c r="K93">
        <f t="shared" si="22"/>
        <v>4.7951709609463627E-2</v>
      </c>
      <c r="L93">
        <f>Index!$O$11/Index!$O$7*L9</f>
        <v>5.3858669574700109</v>
      </c>
      <c r="M93">
        <f>Index!$N$11/Index!$N$7*M9</f>
        <v>8.0870658207771626</v>
      </c>
    </row>
    <row r="94" spans="1:13" x14ac:dyDescent="0.25">
      <c r="A94" t="s">
        <v>1217</v>
      </c>
      <c r="B94">
        <v>0.21</v>
      </c>
      <c r="C94">
        <v>4.7610000000000001</v>
      </c>
      <c r="D94">
        <v>9</v>
      </c>
      <c r="E94" t="s">
        <v>1242</v>
      </c>
      <c r="F94">
        <v>0.53200000000000003</v>
      </c>
      <c r="G94" t="s">
        <v>1287</v>
      </c>
      <c r="H94" t="s">
        <v>1226</v>
      </c>
      <c r="I94">
        <f t="shared" si="20"/>
        <v>5.2930000000000001</v>
      </c>
      <c r="J94">
        <f t="shared" si="21"/>
        <v>0.1889287738522577</v>
      </c>
      <c r="K94">
        <f t="shared" si="22"/>
        <v>2.1071226147742289E-2</v>
      </c>
      <c r="L94">
        <f>Index!$O$11/Index!$O$7*L10</f>
        <v>0.94252671755725126</v>
      </c>
      <c r="M94">
        <f>Index!$N$11/Index!$N$7*M10</f>
        <v>22.120503568596352</v>
      </c>
    </row>
    <row r="95" spans="1:13" x14ac:dyDescent="0.25">
      <c r="A95" t="s">
        <v>1217</v>
      </c>
      <c r="B95">
        <v>0.21</v>
      </c>
      <c r="C95">
        <v>4.7610000000000001</v>
      </c>
      <c r="D95">
        <v>10</v>
      </c>
      <c r="E95" t="s">
        <v>1242</v>
      </c>
      <c r="F95">
        <v>2.8220000000000001</v>
      </c>
      <c r="G95" t="s">
        <v>1288</v>
      </c>
      <c r="H95" t="s">
        <v>1227</v>
      </c>
      <c r="I95">
        <f t="shared" si="20"/>
        <v>7.5830000000000002</v>
      </c>
      <c r="J95">
        <f t="shared" si="21"/>
        <v>0.13187392852433075</v>
      </c>
      <c r="K95">
        <f t="shared" si="22"/>
        <v>7.8126071475669245E-2</v>
      </c>
      <c r="L95">
        <f>Index!$O$11/Index!$O$7*L11</f>
        <v>3.6354601962922568</v>
      </c>
      <c r="M95">
        <f>Index!$N$11/Index!$N$7*M11</f>
        <v>38.41356264869151</v>
      </c>
    </row>
    <row r="96" spans="1:13" x14ac:dyDescent="0.25">
      <c r="A96" t="s">
        <v>1217</v>
      </c>
      <c r="B96">
        <v>0.21</v>
      </c>
      <c r="C96">
        <v>4.7610000000000001</v>
      </c>
      <c r="D96">
        <v>11</v>
      </c>
      <c r="E96" t="s">
        <v>1242</v>
      </c>
      <c r="F96">
        <v>0.7</v>
      </c>
      <c r="G96" t="s">
        <v>1289</v>
      </c>
      <c r="H96" t="s">
        <v>1228</v>
      </c>
      <c r="I96">
        <f t="shared" si="20"/>
        <v>5.4610000000000003</v>
      </c>
      <c r="J96">
        <f t="shared" si="21"/>
        <v>0.18311664530305805</v>
      </c>
      <c r="K96">
        <f t="shared" si="22"/>
        <v>2.6883354696941947E-2</v>
      </c>
      <c r="L96">
        <f>Index!$O$11/Index!$O$7*L12</f>
        <v>40.52864885496183</v>
      </c>
      <c r="M96">
        <f>Index!$N$11/Index!$N$7*M12</f>
        <v>30.08864195083267</v>
      </c>
    </row>
    <row r="97" spans="1:13" x14ac:dyDescent="0.25">
      <c r="A97" t="s">
        <v>1217</v>
      </c>
      <c r="B97">
        <v>0.21</v>
      </c>
      <c r="C97">
        <v>4.7610000000000001</v>
      </c>
      <c r="D97">
        <v>12</v>
      </c>
      <c r="E97" t="s">
        <v>1242</v>
      </c>
      <c r="F97">
        <v>1.42</v>
      </c>
      <c r="G97" t="s">
        <v>1290</v>
      </c>
      <c r="H97" t="s">
        <v>1229</v>
      </c>
      <c r="I97">
        <f t="shared" si="20"/>
        <v>6.181</v>
      </c>
      <c r="J97">
        <f t="shared" si="21"/>
        <v>0.16178611875101115</v>
      </c>
      <c r="K97">
        <f t="shared" si="22"/>
        <v>4.8213881248988844E-2</v>
      </c>
      <c r="L97">
        <f>Index!$O$11/Index!$O$7*L13</f>
        <v>40.52864885496183</v>
      </c>
      <c r="M97">
        <f>Index!$N$11/Index!$N$7*M13</f>
        <v>34.132174861221259</v>
      </c>
    </row>
    <row r="98" spans="1:13" x14ac:dyDescent="0.25">
      <c r="A98">
        <v>6</v>
      </c>
      <c r="B98">
        <v>0.183</v>
      </c>
      <c r="C98">
        <v>5.4640000000000004</v>
      </c>
      <c r="D98">
        <v>1</v>
      </c>
      <c r="E98" t="s">
        <v>1183</v>
      </c>
      <c r="F98">
        <v>0.72</v>
      </c>
      <c r="G98" t="s">
        <v>1291</v>
      </c>
      <c r="H98" t="s">
        <v>1230</v>
      </c>
      <c r="I98">
        <f>C98+F98</f>
        <v>6.1840000000000002</v>
      </c>
      <c r="J98">
        <f>1/I98</f>
        <v>0.16170763260025872</v>
      </c>
      <c r="K98">
        <f>B98-J98</f>
        <v>2.1292367399741274E-2</v>
      </c>
      <c r="L98">
        <f>RSI!G$67*1.25*10.76</f>
        <v>1.6139999999999999</v>
      </c>
      <c r="M98">
        <f>RSI!F$67*1.25*10.76</f>
        <v>8.07</v>
      </c>
    </row>
    <row r="99" spans="1:13" x14ac:dyDescent="0.25">
      <c r="A99">
        <v>6</v>
      </c>
      <c r="B99">
        <v>0.183</v>
      </c>
      <c r="C99">
        <v>5.4640000000000004</v>
      </c>
      <c r="D99">
        <v>2</v>
      </c>
      <c r="E99" t="s">
        <v>1183</v>
      </c>
      <c r="F99">
        <v>1.44</v>
      </c>
      <c r="G99" t="s">
        <v>1292</v>
      </c>
      <c r="H99" t="s">
        <v>1231</v>
      </c>
      <c r="I99">
        <f t="shared" ref="I99:I102" si="23">C99+F99</f>
        <v>6.9039999999999999</v>
      </c>
      <c r="J99">
        <f t="shared" ref="J99:J102" si="24">1/I99</f>
        <v>0.14484356894553882</v>
      </c>
      <c r="K99">
        <f t="shared" ref="K99:K102" si="25">B99-J99</f>
        <v>3.8156431054461176E-2</v>
      </c>
      <c r="L99">
        <f>RSI!G$69*1.25*10.76</f>
        <v>1.8830000000000002</v>
      </c>
      <c r="M99">
        <f>RSI!F$69*1.25*10.76</f>
        <v>11.298</v>
      </c>
    </row>
    <row r="100" spans="1:13" x14ac:dyDescent="0.25">
      <c r="A100">
        <v>6</v>
      </c>
      <c r="B100">
        <v>0.183</v>
      </c>
      <c r="C100">
        <v>5.4640000000000004</v>
      </c>
      <c r="D100">
        <v>3</v>
      </c>
      <c r="E100" t="s">
        <v>1183</v>
      </c>
      <c r="F100">
        <v>0.88</v>
      </c>
      <c r="G100" t="s">
        <v>1293</v>
      </c>
      <c r="H100" t="s">
        <v>1232</v>
      </c>
      <c r="I100">
        <f t="shared" si="23"/>
        <v>6.3440000000000003</v>
      </c>
      <c r="J100">
        <f t="shared" si="24"/>
        <v>0.15762925598991173</v>
      </c>
      <c r="K100">
        <f t="shared" si="25"/>
        <v>2.5370744010088264E-2</v>
      </c>
      <c r="L100">
        <f>RSI!G$74*1.25*10.76</f>
        <v>1.6139999999999999</v>
      </c>
      <c r="M100">
        <f>RSI!F$74*1.25*10.76</f>
        <v>9.2805</v>
      </c>
    </row>
    <row r="101" spans="1:13" x14ac:dyDescent="0.25">
      <c r="A101">
        <v>6</v>
      </c>
      <c r="B101">
        <v>0.183</v>
      </c>
      <c r="C101">
        <v>5.4640000000000004</v>
      </c>
      <c r="D101">
        <v>4</v>
      </c>
      <c r="E101" t="s">
        <v>1183</v>
      </c>
      <c r="F101">
        <v>1.76</v>
      </c>
      <c r="G101" t="s">
        <v>1294</v>
      </c>
      <c r="H101" t="s">
        <v>1233</v>
      </c>
      <c r="I101">
        <f t="shared" si="23"/>
        <v>7.2240000000000002</v>
      </c>
      <c r="J101">
        <f t="shared" si="24"/>
        <v>0.13842746400885936</v>
      </c>
      <c r="K101">
        <f t="shared" si="25"/>
        <v>4.4572535991140638E-2</v>
      </c>
      <c r="L101">
        <f>RSI!G$75*1.25*10.76</f>
        <v>1.8830000000000002</v>
      </c>
      <c r="M101">
        <f>RSI!F$75*1.25*10.76</f>
        <v>17.754000000000001</v>
      </c>
    </row>
    <row r="102" spans="1:13" x14ac:dyDescent="0.25">
      <c r="A102">
        <v>6</v>
      </c>
      <c r="B102">
        <v>0.183</v>
      </c>
      <c r="C102">
        <v>5.4640000000000004</v>
      </c>
      <c r="D102">
        <v>5</v>
      </c>
      <c r="E102" t="s">
        <v>1183</v>
      </c>
      <c r="F102">
        <v>2.64</v>
      </c>
      <c r="G102" t="s">
        <v>1295</v>
      </c>
      <c r="H102" t="s">
        <v>1234</v>
      </c>
      <c r="I102">
        <f t="shared" si="23"/>
        <v>8.104000000000001</v>
      </c>
      <c r="J102">
        <f t="shared" si="24"/>
        <v>0.12339585389930897</v>
      </c>
      <c r="K102">
        <f t="shared" si="25"/>
        <v>5.9604146100691022E-2</v>
      </c>
      <c r="L102">
        <f>RSI!G$76*1.25*10.76</f>
        <v>2.4209999999999998</v>
      </c>
      <c r="M102">
        <f>RSI!F$76*1.25*10.76</f>
        <v>25.689499999999995</v>
      </c>
    </row>
    <row r="103" spans="1:13" x14ac:dyDescent="0.25">
      <c r="A103">
        <v>6</v>
      </c>
      <c r="B103">
        <v>0.183</v>
      </c>
      <c r="C103">
        <v>5.4640000000000004</v>
      </c>
      <c r="D103">
        <v>6</v>
      </c>
      <c r="E103" t="s">
        <v>1183</v>
      </c>
      <c r="F103">
        <v>0.68</v>
      </c>
      <c r="G103" t="s">
        <v>1296</v>
      </c>
      <c r="H103" t="s">
        <v>1235</v>
      </c>
      <c r="I103">
        <f t="shared" ref="I103" si="26">C103+F103</f>
        <v>6.1440000000000001</v>
      </c>
      <c r="J103">
        <f t="shared" ref="J103" si="27">1/I103</f>
        <v>0.16276041666666666</v>
      </c>
      <c r="K103">
        <f t="shared" ref="K103" si="28">B103-J103</f>
        <v>2.0239583333333339E-2</v>
      </c>
      <c r="L103">
        <f>RSI!G$79*1.25*10.76</f>
        <v>1.6139999999999999</v>
      </c>
      <c r="M103">
        <f>RSI!F$79*1.25*10.76</f>
        <v>4.5730000000000004</v>
      </c>
    </row>
    <row r="104" spans="1:13" x14ac:dyDescent="0.25">
      <c r="A104">
        <v>6</v>
      </c>
      <c r="B104">
        <v>0.183</v>
      </c>
      <c r="C104">
        <v>5.4640000000000004</v>
      </c>
      <c r="D104">
        <v>1</v>
      </c>
      <c r="E104" t="s">
        <v>1201</v>
      </c>
      <c r="F104">
        <v>0.72</v>
      </c>
      <c r="G104" t="s">
        <v>1291</v>
      </c>
      <c r="H104" t="s">
        <v>1230</v>
      </c>
      <c r="I104">
        <f>C104+F104</f>
        <v>6.1840000000000002</v>
      </c>
      <c r="J104">
        <f>1/I104</f>
        <v>0.16170763260025872</v>
      </c>
      <c r="K104">
        <f>B104-J104</f>
        <v>2.1292367399741274E-2</v>
      </c>
      <c r="L104">
        <f>Index!$O$10/Index!$O$7*L98</f>
        <v>1.5559171210468921</v>
      </c>
      <c r="M104">
        <f>Index!$N$10/Index!$N$7*M98</f>
        <v>7.4876288659793824</v>
      </c>
    </row>
    <row r="105" spans="1:13" x14ac:dyDescent="0.25">
      <c r="A105">
        <v>6</v>
      </c>
      <c r="B105">
        <v>0.183</v>
      </c>
      <c r="C105">
        <v>5.4640000000000004</v>
      </c>
      <c r="D105">
        <v>2</v>
      </c>
      <c r="E105" t="s">
        <v>1201</v>
      </c>
      <c r="F105">
        <v>1.44</v>
      </c>
      <c r="G105" t="s">
        <v>1292</v>
      </c>
      <c r="H105" t="s">
        <v>1231</v>
      </c>
      <c r="I105">
        <f t="shared" ref="I105:I109" si="29">C105+F105</f>
        <v>6.9039999999999999</v>
      </c>
      <c r="J105">
        <f t="shared" ref="J105:J109" si="30">1/I105</f>
        <v>0.14484356894553882</v>
      </c>
      <c r="K105">
        <f t="shared" ref="K105:K109" si="31">B105-J105</f>
        <v>3.8156431054461176E-2</v>
      </c>
      <c r="L105">
        <f>Index!$O$10/Index!$O$7*L99</f>
        <v>1.8152366412213743</v>
      </c>
      <c r="M105">
        <f>Index!$N$10/Index!$N$7*M99</f>
        <v>10.482680412371135</v>
      </c>
    </row>
    <row r="106" spans="1:13" x14ac:dyDescent="0.25">
      <c r="A106">
        <v>6</v>
      </c>
      <c r="B106">
        <v>0.183</v>
      </c>
      <c r="C106">
        <v>5.4640000000000004</v>
      </c>
      <c r="D106">
        <v>3</v>
      </c>
      <c r="E106" t="s">
        <v>1201</v>
      </c>
      <c r="F106">
        <v>0.88</v>
      </c>
      <c r="G106" t="s">
        <v>1293</v>
      </c>
      <c r="H106" t="s">
        <v>1232</v>
      </c>
      <c r="I106">
        <f t="shared" si="29"/>
        <v>6.3440000000000003</v>
      </c>
      <c r="J106">
        <f t="shared" si="30"/>
        <v>0.15762925598991173</v>
      </c>
      <c r="K106">
        <f t="shared" si="31"/>
        <v>2.5370744010088264E-2</v>
      </c>
      <c r="L106">
        <f>Index!$O$10/Index!$O$7*L100</f>
        <v>1.5559171210468921</v>
      </c>
      <c r="M106">
        <f>Index!$N$10/Index!$N$7*M100</f>
        <v>8.6107731958762894</v>
      </c>
    </row>
    <row r="107" spans="1:13" x14ac:dyDescent="0.25">
      <c r="A107">
        <v>6</v>
      </c>
      <c r="B107">
        <v>0.183</v>
      </c>
      <c r="C107">
        <v>5.4640000000000004</v>
      </c>
      <c r="D107">
        <v>4</v>
      </c>
      <c r="E107" t="s">
        <v>1201</v>
      </c>
      <c r="F107">
        <v>1.76</v>
      </c>
      <c r="G107" t="s">
        <v>1294</v>
      </c>
      <c r="H107" t="s">
        <v>1233</v>
      </c>
      <c r="I107">
        <f t="shared" si="29"/>
        <v>7.2240000000000002</v>
      </c>
      <c r="J107">
        <f t="shared" si="30"/>
        <v>0.13842746400885936</v>
      </c>
      <c r="K107">
        <f t="shared" si="31"/>
        <v>4.4572535991140638E-2</v>
      </c>
      <c r="L107">
        <f>Index!$O$10/Index!$O$7*L101</f>
        <v>1.8152366412213743</v>
      </c>
      <c r="M107">
        <f>Index!$N$10/Index!$N$7*M101</f>
        <v>16.472783505154641</v>
      </c>
    </row>
    <row r="108" spans="1:13" x14ac:dyDescent="0.25">
      <c r="A108">
        <v>6</v>
      </c>
      <c r="B108">
        <v>0.183</v>
      </c>
      <c r="C108">
        <v>5.4640000000000004</v>
      </c>
      <c r="D108">
        <v>5</v>
      </c>
      <c r="E108" t="s">
        <v>1201</v>
      </c>
      <c r="F108">
        <v>2.64</v>
      </c>
      <c r="G108" t="s">
        <v>1295</v>
      </c>
      <c r="H108" t="s">
        <v>1234</v>
      </c>
      <c r="I108">
        <f t="shared" si="29"/>
        <v>8.104000000000001</v>
      </c>
      <c r="J108">
        <f t="shared" si="30"/>
        <v>0.12339585389930897</v>
      </c>
      <c r="K108">
        <f t="shared" si="31"/>
        <v>5.9604146100691022E-2</v>
      </c>
      <c r="L108">
        <f>Index!$O$10/Index!$O$7*L102</f>
        <v>2.3338756815703379</v>
      </c>
      <c r="M108">
        <f>Index!$N$10/Index!$N$7*M102</f>
        <v>23.835618556701029</v>
      </c>
    </row>
    <row r="109" spans="1:13" x14ac:dyDescent="0.25">
      <c r="A109">
        <v>6</v>
      </c>
      <c r="B109">
        <v>0.183</v>
      </c>
      <c r="C109">
        <v>5.4640000000000004</v>
      </c>
      <c r="D109">
        <v>6</v>
      </c>
      <c r="E109" t="s">
        <v>1201</v>
      </c>
      <c r="F109">
        <v>0.68</v>
      </c>
      <c r="G109" t="s">
        <v>1296</v>
      </c>
      <c r="H109" t="s">
        <v>1235</v>
      </c>
      <c r="I109">
        <f t="shared" si="29"/>
        <v>6.1440000000000001</v>
      </c>
      <c r="J109">
        <f t="shared" si="30"/>
        <v>0.16276041666666666</v>
      </c>
      <c r="K109">
        <f t="shared" si="31"/>
        <v>2.0239583333333339E-2</v>
      </c>
      <c r="L109">
        <f>Index!$O$10/Index!$O$7*L103</f>
        <v>1.5559171210468921</v>
      </c>
      <c r="M109">
        <f>Index!$N$10/Index!$N$7*M103</f>
        <v>4.2429896907216502</v>
      </c>
    </row>
    <row r="110" spans="1:13" x14ac:dyDescent="0.25">
      <c r="A110">
        <v>6</v>
      </c>
      <c r="B110">
        <v>0.183</v>
      </c>
      <c r="C110">
        <v>5.4640000000000004</v>
      </c>
      <c r="D110">
        <v>1</v>
      </c>
      <c r="E110" t="s">
        <v>1202</v>
      </c>
      <c r="F110">
        <v>0.72</v>
      </c>
      <c r="G110" t="s">
        <v>1291</v>
      </c>
      <c r="H110" t="s">
        <v>1230</v>
      </c>
      <c r="I110">
        <f>C110+F110</f>
        <v>6.1840000000000002</v>
      </c>
      <c r="J110">
        <f>1/I110</f>
        <v>0.16170763260025872</v>
      </c>
      <c r="K110">
        <f>B110-J110</f>
        <v>2.1292367399741274E-2</v>
      </c>
      <c r="L110">
        <f>Index!$O$5/Index!$O$7*L98</f>
        <v>1.6122399127589964</v>
      </c>
      <c r="M110">
        <f>Index!$N$5/Index!$N$7*M98</f>
        <v>7.6924187153053136</v>
      </c>
    </row>
    <row r="111" spans="1:13" x14ac:dyDescent="0.25">
      <c r="A111">
        <v>6</v>
      </c>
      <c r="B111">
        <v>0.183</v>
      </c>
      <c r="C111">
        <v>5.4640000000000004</v>
      </c>
      <c r="D111">
        <v>2</v>
      </c>
      <c r="E111" t="s">
        <v>1202</v>
      </c>
      <c r="F111">
        <v>1.44</v>
      </c>
      <c r="G111" t="s">
        <v>1292</v>
      </c>
      <c r="H111" t="s">
        <v>1231</v>
      </c>
      <c r="I111">
        <f t="shared" ref="I111:I115" si="32">C111+F111</f>
        <v>6.9039999999999999</v>
      </c>
      <c r="J111">
        <f t="shared" ref="J111:J115" si="33">1/I111</f>
        <v>0.14484356894553882</v>
      </c>
      <c r="K111">
        <f t="shared" ref="K111:K115" si="34">B111-J111</f>
        <v>3.8156431054461176E-2</v>
      </c>
      <c r="L111">
        <f>Index!$O$5/Index!$O$7*L99</f>
        <v>1.8809465648854962</v>
      </c>
      <c r="M111">
        <f>Index!$N$5/Index!$N$7*M99</f>
        <v>10.769386201427439</v>
      </c>
    </row>
    <row r="112" spans="1:13" x14ac:dyDescent="0.25">
      <c r="A112">
        <v>6</v>
      </c>
      <c r="B112">
        <v>0.183</v>
      </c>
      <c r="C112">
        <v>5.4640000000000004</v>
      </c>
      <c r="D112">
        <v>3</v>
      </c>
      <c r="E112" t="s">
        <v>1202</v>
      </c>
      <c r="F112">
        <v>0.88</v>
      </c>
      <c r="G112" t="s">
        <v>1293</v>
      </c>
      <c r="H112" t="s">
        <v>1232</v>
      </c>
      <c r="I112">
        <f t="shared" si="32"/>
        <v>6.3440000000000003</v>
      </c>
      <c r="J112">
        <f t="shared" si="33"/>
        <v>0.15762925598991173</v>
      </c>
      <c r="K112">
        <f t="shared" si="34"/>
        <v>2.5370744010088264E-2</v>
      </c>
      <c r="L112">
        <f>Index!$O$5/Index!$O$7*L100</f>
        <v>1.6122399127589964</v>
      </c>
      <c r="M112">
        <f>Index!$N$5/Index!$N$7*M100</f>
        <v>8.8462815226011102</v>
      </c>
    </row>
    <row r="113" spans="1:13" x14ac:dyDescent="0.25">
      <c r="A113">
        <v>6</v>
      </c>
      <c r="B113">
        <v>0.183</v>
      </c>
      <c r="C113">
        <v>5.4640000000000004</v>
      </c>
      <c r="D113">
        <v>4</v>
      </c>
      <c r="E113" t="s">
        <v>1202</v>
      </c>
      <c r="F113">
        <v>1.76</v>
      </c>
      <c r="G113" t="s">
        <v>1294</v>
      </c>
      <c r="H113" t="s">
        <v>1233</v>
      </c>
      <c r="I113">
        <f t="shared" si="32"/>
        <v>7.2240000000000002</v>
      </c>
      <c r="J113">
        <f t="shared" si="33"/>
        <v>0.13842746400885936</v>
      </c>
      <c r="K113">
        <f t="shared" si="34"/>
        <v>4.4572535991140638E-2</v>
      </c>
      <c r="L113">
        <f>Index!$O$5/Index!$O$7*L101</f>
        <v>1.8809465648854962</v>
      </c>
      <c r="M113">
        <f>Index!$N$5/Index!$N$7*M101</f>
        <v>16.923321173671692</v>
      </c>
    </row>
    <row r="114" spans="1:13" x14ac:dyDescent="0.25">
      <c r="A114">
        <v>6</v>
      </c>
      <c r="B114">
        <v>0.183</v>
      </c>
      <c r="C114">
        <v>5.4640000000000004</v>
      </c>
      <c r="D114">
        <v>5</v>
      </c>
      <c r="E114" t="s">
        <v>1202</v>
      </c>
      <c r="F114">
        <v>2.64</v>
      </c>
      <c r="G114" t="s">
        <v>1295</v>
      </c>
      <c r="H114" t="s">
        <v>1234</v>
      </c>
      <c r="I114">
        <f t="shared" si="32"/>
        <v>8.104000000000001</v>
      </c>
      <c r="J114">
        <f t="shared" si="33"/>
        <v>0.12339585389930897</v>
      </c>
      <c r="K114">
        <f t="shared" si="34"/>
        <v>5.9604146100691022E-2</v>
      </c>
      <c r="L114">
        <f>Index!$O$5/Index!$O$7*L102</f>
        <v>2.4183598691384947</v>
      </c>
      <c r="M114">
        <f>Index!$N$5/Index!$N$7*M102</f>
        <v>24.487532910388577</v>
      </c>
    </row>
    <row r="115" spans="1:13" x14ac:dyDescent="0.25">
      <c r="A115">
        <v>6</v>
      </c>
      <c r="B115">
        <v>0.183</v>
      </c>
      <c r="C115">
        <v>5.4640000000000004</v>
      </c>
      <c r="D115">
        <v>6</v>
      </c>
      <c r="E115" t="s">
        <v>1202</v>
      </c>
      <c r="F115">
        <v>0.68</v>
      </c>
      <c r="G115" t="s">
        <v>1296</v>
      </c>
      <c r="H115" t="s">
        <v>1235</v>
      </c>
      <c r="I115">
        <f t="shared" si="32"/>
        <v>6.1440000000000001</v>
      </c>
      <c r="J115">
        <f t="shared" si="33"/>
        <v>0.16276041666666666</v>
      </c>
      <c r="K115">
        <f t="shared" si="34"/>
        <v>2.0239583333333339E-2</v>
      </c>
      <c r="L115">
        <f>Index!$O$5/Index!$O$7*L103</f>
        <v>1.6122399127589964</v>
      </c>
      <c r="M115">
        <f>Index!$N$5/Index!$N$7*M103</f>
        <v>4.3590372720063444</v>
      </c>
    </row>
    <row r="116" spans="1:13" x14ac:dyDescent="0.25">
      <c r="A116">
        <v>6</v>
      </c>
      <c r="B116">
        <v>0.183</v>
      </c>
      <c r="C116">
        <v>5.4640000000000004</v>
      </c>
      <c r="D116">
        <v>1</v>
      </c>
      <c r="E116" t="s">
        <v>1203</v>
      </c>
      <c r="F116">
        <v>0.72</v>
      </c>
      <c r="G116" t="s">
        <v>1291</v>
      </c>
      <c r="H116" t="s">
        <v>1230</v>
      </c>
      <c r="I116">
        <f>C116+F116</f>
        <v>6.1840000000000002</v>
      </c>
      <c r="J116">
        <f>1/I116</f>
        <v>0.16170763260025872</v>
      </c>
      <c r="K116">
        <f>B116-J116</f>
        <v>2.1292367399741274E-2</v>
      </c>
      <c r="L116">
        <f>Index!$O$9/Index!$O$7*L98</f>
        <v>1.7882486368593236</v>
      </c>
      <c r="M116">
        <f>Index!$N$9/Index!$N$7*M98</f>
        <v>8.185194290245839</v>
      </c>
    </row>
    <row r="117" spans="1:13" x14ac:dyDescent="0.25">
      <c r="A117">
        <v>6</v>
      </c>
      <c r="B117">
        <v>0.183</v>
      </c>
      <c r="C117">
        <v>5.4640000000000004</v>
      </c>
      <c r="D117">
        <v>2</v>
      </c>
      <c r="E117" t="s">
        <v>1203</v>
      </c>
      <c r="F117">
        <v>1.44</v>
      </c>
      <c r="G117" t="s">
        <v>1292</v>
      </c>
      <c r="H117" t="s">
        <v>1231</v>
      </c>
      <c r="I117">
        <f t="shared" ref="I117:I121" si="35">C117+F117</f>
        <v>6.9039999999999999</v>
      </c>
      <c r="J117">
        <f t="shared" ref="J117:J121" si="36">1/I117</f>
        <v>0.14484356894553882</v>
      </c>
      <c r="K117">
        <f t="shared" ref="K117:K121" si="37">B117-J117</f>
        <v>3.8156431054461176E-2</v>
      </c>
      <c r="L117">
        <f>Index!$O$9/Index!$O$7*L99</f>
        <v>2.086290076335878</v>
      </c>
      <c r="M117">
        <f>Index!$N$9/Index!$N$7*M99</f>
        <v>11.459272006344174</v>
      </c>
    </row>
    <row r="118" spans="1:13" x14ac:dyDescent="0.25">
      <c r="A118">
        <v>6</v>
      </c>
      <c r="B118">
        <v>0.183</v>
      </c>
      <c r="C118">
        <v>5.4640000000000004</v>
      </c>
      <c r="D118">
        <v>3</v>
      </c>
      <c r="E118" t="s">
        <v>1203</v>
      </c>
      <c r="F118">
        <v>0.88</v>
      </c>
      <c r="G118" t="s">
        <v>1293</v>
      </c>
      <c r="H118" t="s">
        <v>1232</v>
      </c>
      <c r="I118">
        <f t="shared" si="35"/>
        <v>6.3440000000000003</v>
      </c>
      <c r="J118">
        <f t="shared" si="36"/>
        <v>0.15762925598991173</v>
      </c>
      <c r="K118">
        <f t="shared" si="37"/>
        <v>2.5370744010088264E-2</v>
      </c>
      <c r="L118">
        <f>Index!$O$9/Index!$O$7*L100</f>
        <v>1.7882486368593236</v>
      </c>
      <c r="M118">
        <f>Index!$N$9/Index!$N$7*M100</f>
        <v>9.4129734337827138</v>
      </c>
    </row>
    <row r="119" spans="1:13" x14ac:dyDescent="0.25">
      <c r="A119">
        <v>6</v>
      </c>
      <c r="B119">
        <v>0.183</v>
      </c>
      <c r="C119">
        <v>5.4640000000000004</v>
      </c>
      <c r="D119">
        <v>4</v>
      </c>
      <c r="E119" t="s">
        <v>1203</v>
      </c>
      <c r="F119">
        <v>1.76</v>
      </c>
      <c r="G119" t="s">
        <v>1294</v>
      </c>
      <c r="H119" t="s">
        <v>1233</v>
      </c>
      <c r="I119">
        <f t="shared" si="35"/>
        <v>7.2240000000000002</v>
      </c>
      <c r="J119">
        <f t="shared" si="36"/>
        <v>0.13842746400885936</v>
      </c>
      <c r="K119">
        <f t="shared" si="37"/>
        <v>4.4572535991140638E-2</v>
      </c>
      <c r="L119">
        <f>Index!$O$9/Index!$O$7*L101</f>
        <v>2.086290076335878</v>
      </c>
      <c r="M119">
        <f>Index!$N$9/Index!$N$7*M101</f>
        <v>18.007427438540844</v>
      </c>
    </row>
    <row r="120" spans="1:13" x14ac:dyDescent="0.25">
      <c r="A120">
        <v>6</v>
      </c>
      <c r="B120">
        <v>0.183</v>
      </c>
      <c r="C120">
        <v>5.4640000000000004</v>
      </c>
      <c r="D120">
        <v>5</v>
      </c>
      <c r="E120" t="s">
        <v>1203</v>
      </c>
      <c r="F120">
        <v>2.64</v>
      </c>
      <c r="G120" t="s">
        <v>1295</v>
      </c>
      <c r="H120" t="s">
        <v>1234</v>
      </c>
      <c r="I120">
        <f t="shared" si="35"/>
        <v>8.104000000000001</v>
      </c>
      <c r="J120">
        <f t="shared" si="36"/>
        <v>0.12339585389930897</v>
      </c>
      <c r="K120">
        <f t="shared" si="37"/>
        <v>5.9604146100691022E-2</v>
      </c>
      <c r="L120">
        <f>Index!$O$9/Index!$O$7*L102</f>
        <v>2.6823729552889857</v>
      </c>
      <c r="M120">
        <f>Index!$N$9/Index!$N$7*M102</f>
        <v>26.056201823949245</v>
      </c>
    </row>
    <row r="121" spans="1:13" x14ac:dyDescent="0.25">
      <c r="A121">
        <v>6</v>
      </c>
      <c r="B121">
        <v>0.183</v>
      </c>
      <c r="C121">
        <v>5.4640000000000004</v>
      </c>
      <c r="D121">
        <v>6</v>
      </c>
      <c r="E121" t="s">
        <v>1203</v>
      </c>
      <c r="F121">
        <v>0.68</v>
      </c>
      <c r="G121" t="s">
        <v>1296</v>
      </c>
      <c r="H121" t="s">
        <v>1235</v>
      </c>
      <c r="I121">
        <f t="shared" si="35"/>
        <v>6.1440000000000001</v>
      </c>
      <c r="J121">
        <f t="shared" si="36"/>
        <v>0.16276041666666666</v>
      </c>
      <c r="K121">
        <f t="shared" si="37"/>
        <v>2.0239583333333339E-2</v>
      </c>
      <c r="L121">
        <f>Index!$O$9/Index!$O$7*L103</f>
        <v>1.7882486368593236</v>
      </c>
      <c r="M121">
        <f>Index!$N$9/Index!$N$7*M103</f>
        <v>4.6382767644726419</v>
      </c>
    </row>
    <row r="122" spans="1:13" x14ac:dyDescent="0.25">
      <c r="A122">
        <v>6</v>
      </c>
      <c r="B122">
        <v>0.183</v>
      </c>
      <c r="C122">
        <v>5.4640000000000004</v>
      </c>
      <c r="D122">
        <v>1</v>
      </c>
      <c r="E122" t="s">
        <v>1204</v>
      </c>
      <c r="F122">
        <v>0.72</v>
      </c>
      <c r="G122" t="s">
        <v>1291</v>
      </c>
      <c r="H122" t="s">
        <v>1230</v>
      </c>
      <c r="I122">
        <f>C122+F122</f>
        <v>6.1840000000000002</v>
      </c>
      <c r="J122">
        <f>1/I122</f>
        <v>0.16170763260025872</v>
      </c>
      <c r="K122">
        <f>B122-J122</f>
        <v>2.1292367399741274E-2</v>
      </c>
      <c r="L122">
        <f>Index!$O$8/Index!$O$7*L98</f>
        <v>1.5224754634678297</v>
      </c>
      <c r="M122">
        <f>Index!$N$8/Index!$N$7*M98</f>
        <v>7.4236320380650289</v>
      </c>
    </row>
    <row r="123" spans="1:13" x14ac:dyDescent="0.25">
      <c r="A123">
        <v>6</v>
      </c>
      <c r="B123">
        <v>0.183</v>
      </c>
      <c r="C123">
        <v>5.4640000000000004</v>
      </c>
      <c r="D123">
        <v>2</v>
      </c>
      <c r="E123" t="s">
        <v>1204</v>
      </c>
      <c r="F123">
        <v>1.44</v>
      </c>
      <c r="G123" t="s">
        <v>1292</v>
      </c>
      <c r="H123" t="s">
        <v>1231</v>
      </c>
      <c r="I123">
        <f t="shared" ref="I123:I127" si="38">C123+F123</f>
        <v>6.9039999999999999</v>
      </c>
      <c r="J123">
        <f t="shared" ref="J123:J127" si="39">1/I123</f>
        <v>0.14484356894553882</v>
      </c>
      <c r="K123">
        <f t="shared" ref="K123:K127" si="40">B123-J123</f>
        <v>3.8156431054461176E-2</v>
      </c>
      <c r="L123">
        <f>Index!$O$8/Index!$O$7*L99</f>
        <v>1.7762213740458017</v>
      </c>
      <c r="M123">
        <f>Index!$N$8/Index!$N$7*M99</f>
        <v>10.39308485329104</v>
      </c>
    </row>
    <row r="124" spans="1:13" x14ac:dyDescent="0.25">
      <c r="A124">
        <v>6</v>
      </c>
      <c r="B124">
        <v>0.183</v>
      </c>
      <c r="C124">
        <v>5.4640000000000004</v>
      </c>
      <c r="D124">
        <v>3</v>
      </c>
      <c r="E124" t="s">
        <v>1204</v>
      </c>
      <c r="F124">
        <v>0.88</v>
      </c>
      <c r="G124" t="s">
        <v>1293</v>
      </c>
      <c r="H124" t="s">
        <v>1232</v>
      </c>
      <c r="I124">
        <f t="shared" si="38"/>
        <v>6.3440000000000003</v>
      </c>
      <c r="J124">
        <f t="shared" si="39"/>
        <v>0.15762925598991173</v>
      </c>
      <c r="K124">
        <f t="shared" si="40"/>
        <v>2.5370744010088264E-2</v>
      </c>
      <c r="L124">
        <f>Index!$O$8/Index!$O$7*L100</f>
        <v>1.5224754634678297</v>
      </c>
      <c r="M124">
        <f>Index!$N$8/Index!$N$7*M100</f>
        <v>8.5371768437747821</v>
      </c>
    </row>
    <row r="125" spans="1:13" x14ac:dyDescent="0.25">
      <c r="A125">
        <v>6</v>
      </c>
      <c r="B125">
        <v>0.183</v>
      </c>
      <c r="C125">
        <v>5.4640000000000004</v>
      </c>
      <c r="D125">
        <v>4</v>
      </c>
      <c r="E125" t="s">
        <v>1204</v>
      </c>
      <c r="F125">
        <v>1.76</v>
      </c>
      <c r="G125" t="s">
        <v>1294</v>
      </c>
      <c r="H125" t="s">
        <v>1233</v>
      </c>
      <c r="I125">
        <f t="shared" si="38"/>
        <v>7.2240000000000002</v>
      </c>
      <c r="J125">
        <f t="shared" si="39"/>
        <v>0.13842746400885936</v>
      </c>
      <c r="K125">
        <f t="shared" si="40"/>
        <v>4.4572535991140638E-2</v>
      </c>
      <c r="L125">
        <f>Index!$O$8/Index!$O$7*L101</f>
        <v>1.7762213740458017</v>
      </c>
      <c r="M125">
        <f>Index!$N$8/Index!$N$7*M101</f>
        <v>16.331990483743063</v>
      </c>
    </row>
    <row r="126" spans="1:13" x14ac:dyDescent="0.25">
      <c r="A126">
        <v>6</v>
      </c>
      <c r="B126">
        <v>0.183</v>
      </c>
      <c r="C126">
        <v>5.4640000000000004</v>
      </c>
      <c r="D126">
        <v>5</v>
      </c>
      <c r="E126" t="s">
        <v>1204</v>
      </c>
      <c r="F126">
        <v>2.64</v>
      </c>
      <c r="G126" t="s">
        <v>1295</v>
      </c>
      <c r="H126" t="s">
        <v>1234</v>
      </c>
      <c r="I126">
        <f t="shared" si="38"/>
        <v>8.104000000000001</v>
      </c>
      <c r="J126">
        <f t="shared" si="39"/>
        <v>0.12339585389930897</v>
      </c>
      <c r="K126">
        <f t="shared" si="40"/>
        <v>5.9604146100691022E-2</v>
      </c>
      <c r="L126">
        <f>Index!$O$8/Index!$O$7*L102</f>
        <v>2.2837131952017447</v>
      </c>
      <c r="M126">
        <f>Index!$N$8/Index!$N$7*M102</f>
        <v>23.631895321173669</v>
      </c>
    </row>
    <row r="127" spans="1:13" x14ac:dyDescent="0.25">
      <c r="A127">
        <v>6</v>
      </c>
      <c r="B127">
        <v>0.183</v>
      </c>
      <c r="C127">
        <v>5.4640000000000004</v>
      </c>
      <c r="D127">
        <v>6</v>
      </c>
      <c r="E127" t="s">
        <v>1204</v>
      </c>
      <c r="F127">
        <v>0.68</v>
      </c>
      <c r="G127" t="s">
        <v>1296</v>
      </c>
      <c r="H127" t="s">
        <v>1235</v>
      </c>
      <c r="I127">
        <f t="shared" si="38"/>
        <v>6.1440000000000001</v>
      </c>
      <c r="J127">
        <f t="shared" si="39"/>
        <v>0.16276041666666666</v>
      </c>
      <c r="K127">
        <f t="shared" si="40"/>
        <v>2.0239583333333339E-2</v>
      </c>
      <c r="L127">
        <f>Index!$O$8/Index!$O$7*L103</f>
        <v>1.5224754634678297</v>
      </c>
      <c r="M127">
        <f>Index!$N$8/Index!$N$7*M103</f>
        <v>4.2067248215701829</v>
      </c>
    </row>
    <row r="128" spans="1:13" x14ac:dyDescent="0.25">
      <c r="A128">
        <v>5</v>
      </c>
      <c r="B128">
        <v>0.183</v>
      </c>
      <c r="C128">
        <v>5.4640000000000004</v>
      </c>
      <c r="D128">
        <v>1</v>
      </c>
      <c r="E128" t="s">
        <v>1244</v>
      </c>
      <c r="F128">
        <v>0.72</v>
      </c>
      <c r="G128" t="s">
        <v>1291</v>
      </c>
      <c r="H128" t="s">
        <v>1230</v>
      </c>
      <c r="I128">
        <f>C128+F128</f>
        <v>6.1840000000000002</v>
      </c>
      <c r="J128">
        <f>1/I128</f>
        <v>0.16170763260025872</v>
      </c>
      <c r="K128">
        <f>B128-J128</f>
        <v>2.1292367399741274E-2</v>
      </c>
      <c r="L128">
        <f>Index!$O$13/Index!$O$7*L98</f>
        <v>1.6157600872410032</v>
      </c>
      <c r="M128">
        <f>Index!$N$13/Index!$N$7*M98</f>
        <v>7.1228469468675657</v>
      </c>
    </row>
    <row r="129" spans="1:13" x14ac:dyDescent="0.25">
      <c r="A129">
        <v>5</v>
      </c>
      <c r="B129">
        <v>0.183</v>
      </c>
      <c r="C129">
        <v>5.4640000000000004</v>
      </c>
      <c r="D129">
        <v>2</v>
      </c>
      <c r="E129" t="s">
        <v>1244</v>
      </c>
      <c r="F129">
        <v>1.44</v>
      </c>
      <c r="G129" t="s">
        <v>1292</v>
      </c>
      <c r="H129" t="s">
        <v>1231</v>
      </c>
      <c r="I129">
        <f t="shared" ref="I129:I133" si="41">C129+F129</f>
        <v>6.9039999999999999</v>
      </c>
      <c r="J129">
        <f t="shared" ref="J129:J133" si="42">1/I129</f>
        <v>0.14484356894553882</v>
      </c>
      <c r="K129">
        <f t="shared" ref="K129:K133" si="43">B129-J129</f>
        <v>3.8156431054461176E-2</v>
      </c>
      <c r="L129">
        <f>Index!$O$13/Index!$O$7*L99</f>
        <v>1.8850534351145041</v>
      </c>
      <c r="M129">
        <f>Index!$N$13/Index!$N$7*M99</f>
        <v>9.9719857256145907</v>
      </c>
    </row>
    <row r="130" spans="1:13" x14ac:dyDescent="0.25">
      <c r="A130">
        <v>5</v>
      </c>
      <c r="B130">
        <v>0.183</v>
      </c>
      <c r="C130">
        <v>5.4640000000000004</v>
      </c>
      <c r="D130">
        <v>3</v>
      </c>
      <c r="E130" t="s">
        <v>1244</v>
      </c>
      <c r="F130">
        <v>0.88</v>
      </c>
      <c r="G130" t="s">
        <v>1293</v>
      </c>
      <c r="H130" t="s">
        <v>1232</v>
      </c>
      <c r="I130">
        <f t="shared" si="41"/>
        <v>6.3440000000000003</v>
      </c>
      <c r="J130">
        <f t="shared" si="42"/>
        <v>0.15762925598991173</v>
      </c>
      <c r="K130">
        <f t="shared" si="43"/>
        <v>2.5370744010088264E-2</v>
      </c>
      <c r="L130">
        <f>Index!$O$13/Index!$O$7*L100</f>
        <v>1.6157600872410032</v>
      </c>
      <c r="M130">
        <f>Index!$N$13/Index!$N$7*M100</f>
        <v>8.1912739888977004</v>
      </c>
    </row>
    <row r="131" spans="1:13" x14ac:dyDescent="0.25">
      <c r="A131">
        <v>5</v>
      </c>
      <c r="B131">
        <v>0.183</v>
      </c>
      <c r="C131">
        <v>5.4640000000000004</v>
      </c>
      <c r="D131">
        <v>4</v>
      </c>
      <c r="E131" t="s">
        <v>1244</v>
      </c>
      <c r="F131">
        <v>1.76</v>
      </c>
      <c r="G131" t="s">
        <v>1294</v>
      </c>
      <c r="H131" t="s">
        <v>1233</v>
      </c>
      <c r="I131">
        <f t="shared" si="41"/>
        <v>7.2240000000000002</v>
      </c>
      <c r="J131">
        <f t="shared" si="42"/>
        <v>0.13842746400885936</v>
      </c>
      <c r="K131">
        <f t="shared" si="43"/>
        <v>4.4572535991140638E-2</v>
      </c>
      <c r="L131">
        <f>Index!$O$13/Index!$O$7*L101</f>
        <v>1.8850534351145041</v>
      </c>
      <c r="M131">
        <f>Index!$N$13/Index!$N$7*M101</f>
        <v>15.670263283108644</v>
      </c>
    </row>
    <row r="132" spans="1:13" x14ac:dyDescent="0.25">
      <c r="A132">
        <v>5</v>
      </c>
      <c r="B132">
        <v>0.183</v>
      </c>
      <c r="C132">
        <v>5.4640000000000004</v>
      </c>
      <c r="D132">
        <v>5</v>
      </c>
      <c r="E132" t="s">
        <v>1244</v>
      </c>
      <c r="F132">
        <v>2.64</v>
      </c>
      <c r="G132" t="s">
        <v>1295</v>
      </c>
      <c r="H132" t="s">
        <v>1234</v>
      </c>
      <c r="I132">
        <f t="shared" si="41"/>
        <v>8.104000000000001</v>
      </c>
      <c r="J132">
        <f t="shared" si="42"/>
        <v>0.12339585389930897</v>
      </c>
      <c r="K132">
        <f t="shared" si="43"/>
        <v>5.9604146100691022E-2</v>
      </c>
      <c r="L132">
        <f>Index!$O$13/Index!$O$7*L102</f>
        <v>2.4236401308615045</v>
      </c>
      <c r="M132">
        <f>Index!$N$13/Index!$N$7*M102</f>
        <v>22.67439611419508</v>
      </c>
    </row>
    <row r="133" spans="1:13" x14ac:dyDescent="0.25">
      <c r="A133">
        <v>5</v>
      </c>
      <c r="B133">
        <v>0.183</v>
      </c>
      <c r="C133">
        <v>5.4640000000000004</v>
      </c>
      <c r="D133">
        <v>6</v>
      </c>
      <c r="E133" t="s">
        <v>1244</v>
      </c>
      <c r="F133">
        <v>0.68</v>
      </c>
      <c r="G133" t="s">
        <v>1296</v>
      </c>
      <c r="H133" t="s">
        <v>1235</v>
      </c>
      <c r="I133">
        <f t="shared" si="41"/>
        <v>6.1440000000000001</v>
      </c>
      <c r="J133">
        <f t="shared" si="42"/>
        <v>0.16276041666666666</v>
      </c>
      <c r="K133">
        <f t="shared" si="43"/>
        <v>2.0239583333333339E-2</v>
      </c>
      <c r="L133">
        <f>Index!$O$13/Index!$O$7*L103</f>
        <v>1.6157600872410032</v>
      </c>
      <c r="M133">
        <f>Index!$N$13/Index!$N$7*M103</f>
        <v>4.0362799365582873</v>
      </c>
    </row>
    <row r="134" spans="1:13" x14ac:dyDescent="0.25">
      <c r="A134" t="s">
        <v>1217</v>
      </c>
      <c r="B134">
        <v>0.16200000000000001</v>
      </c>
      <c r="C134">
        <v>6.173</v>
      </c>
      <c r="D134">
        <v>1</v>
      </c>
      <c r="E134" t="s">
        <v>1243</v>
      </c>
      <c r="F134">
        <v>0.72</v>
      </c>
      <c r="G134" t="s">
        <v>1291</v>
      </c>
      <c r="H134" t="s">
        <v>1236</v>
      </c>
      <c r="I134">
        <f>C134+F134</f>
        <v>6.8929999999999998</v>
      </c>
      <c r="J134">
        <f>1/I134</f>
        <v>0.14507471347744089</v>
      </c>
      <c r="K134">
        <f>B134-J134</f>
        <v>1.6925286522559119E-2</v>
      </c>
      <c r="L134">
        <f>Index!$O$12/Index!$O$7*L98</f>
        <v>1.4731930207197381</v>
      </c>
      <c r="M134">
        <f>Index!$N$12/Index!$N$7*M98</f>
        <v>7.4940285487708174</v>
      </c>
    </row>
    <row r="135" spans="1:13" x14ac:dyDescent="0.25">
      <c r="A135" t="s">
        <v>1217</v>
      </c>
      <c r="B135">
        <v>0.16200000000000001</v>
      </c>
      <c r="C135">
        <v>6.173</v>
      </c>
      <c r="D135">
        <v>2</v>
      </c>
      <c r="E135" t="s">
        <v>1243</v>
      </c>
      <c r="F135">
        <v>1.44</v>
      </c>
      <c r="G135" t="s">
        <v>1292</v>
      </c>
      <c r="H135" t="s">
        <v>1237</v>
      </c>
      <c r="I135">
        <f t="shared" ref="I135:I139" si="44">C135+F135</f>
        <v>7.6129999999999995</v>
      </c>
      <c r="J135">
        <f t="shared" ref="J135:J139" si="45">1/I135</f>
        <v>0.13135426244581638</v>
      </c>
      <c r="K135">
        <f t="shared" ref="K135:K139" si="46">B135-J135</f>
        <v>3.0645737554183622E-2</v>
      </c>
      <c r="L135">
        <f>Index!$O$12/Index!$O$7*L99</f>
        <v>1.718725190839695</v>
      </c>
      <c r="M135">
        <f>Index!$N$12/Index!$N$7*M99</f>
        <v>10.491639968279143</v>
      </c>
    </row>
    <row r="136" spans="1:13" x14ac:dyDescent="0.25">
      <c r="A136" t="s">
        <v>1217</v>
      </c>
      <c r="B136">
        <v>0.16200000000000001</v>
      </c>
      <c r="C136">
        <v>6.173</v>
      </c>
      <c r="D136">
        <v>3</v>
      </c>
      <c r="E136" t="s">
        <v>1243</v>
      </c>
      <c r="F136">
        <v>0.88</v>
      </c>
      <c r="G136" t="s">
        <v>1293</v>
      </c>
      <c r="H136" t="s">
        <v>1238</v>
      </c>
      <c r="I136">
        <f t="shared" si="44"/>
        <v>7.0529999999999999</v>
      </c>
      <c r="J136">
        <f t="shared" si="45"/>
        <v>0.1417836381681554</v>
      </c>
      <c r="K136">
        <f t="shared" si="46"/>
        <v>2.0216361831844609E-2</v>
      </c>
      <c r="L136">
        <f>Index!$O$12/Index!$O$7*L100</f>
        <v>1.4731930207197381</v>
      </c>
      <c r="M136">
        <f>Index!$N$12/Index!$N$7*M100</f>
        <v>8.6181328310864398</v>
      </c>
    </row>
    <row r="137" spans="1:13" x14ac:dyDescent="0.25">
      <c r="A137" t="s">
        <v>1217</v>
      </c>
      <c r="B137">
        <v>0.16200000000000001</v>
      </c>
      <c r="C137">
        <v>6.173</v>
      </c>
      <c r="D137">
        <v>4</v>
      </c>
      <c r="E137" t="s">
        <v>1243</v>
      </c>
      <c r="F137">
        <v>1.76</v>
      </c>
      <c r="G137" t="s">
        <v>1294</v>
      </c>
      <c r="H137" t="s">
        <v>1239</v>
      </c>
      <c r="I137">
        <f t="shared" si="44"/>
        <v>7.9329999999999998</v>
      </c>
      <c r="J137">
        <f t="shared" si="45"/>
        <v>0.12605571662674903</v>
      </c>
      <c r="K137">
        <f t="shared" si="46"/>
        <v>3.5944283373250979E-2</v>
      </c>
      <c r="L137">
        <f>Index!$O$12/Index!$O$7*L101</f>
        <v>1.718725190839695</v>
      </c>
      <c r="M137">
        <f>Index!$N$12/Index!$N$7*M101</f>
        <v>16.4868628072958</v>
      </c>
    </row>
    <row r="138" spans="1:13" x14ac:dyDescent="0.25">
      <c r="A138" t="s">
        <v>1217</v>
      </c>
      <c r="B138">
        <v>0.16200000000000001</v>
      </c>
      <c r="C138">
        <v>6.173</v>
      </c>
      <c r="D138">
        <v>5</v>
      </c>
      <c r="E138" t="s">
        <v>1243</v>
      </c>
      <c r="F138">
        <v>2.64</v>
      </c>
      <c r="G138" t="s">
        <v>1295</v>
      </c>
      <c r="H138" t="s">
        <v>1240</v>
      </c>
      <c r="I138">
        <f t="shared" si="44"/>
        <v>8.8130000000000006</v>
      </c>
      <c r="J138">
        <f t="shared" si="45"/>
        <v>0.11346873936230567</v>
      </c>
      <c r="K138">
        <f t="shared" si="46"/>
        <v>4.8531260637694335E-2</v>
      </c>
      <c r="L138">
        <f>Index!$O$12/Index!$O$7*L102</f>
        <v>2.2097895310796072</v>
      </c>
      <c r="M138">
        <f>Index!$N$12/Index!$N$7*M102</f>
        <v>23.855990880253763</v>
      </c>
    </row>
    <row r="139" spans="1:13" x14ac:dyDescent="0.25">
      <c r="A139" t="s">
        <v>1217</v>
      </c>
      <c r="B139">
        <v>0.16200000000000001</v>
      </c>
      <c r="C139">
        <v>6.173</v>
      </c>
      <c r="D139">
        <v>6</v>
      </c>
      <c r="E139" t="s">
        <v>1243</v>
      </c>
      <c r="F139">
        <v>0.68</v>
      </c>
      <c r="G139" t="s">
        <v>1296</v>
      </c>
      <c r="H139" t="s">
        <v>1241</v>
      </c>
      <c r="I139">
        <f t="shared" si="44"/>
        <v>6.8529999999999998</v>
      </c>
      <c r="J139">
        <f t="shared" si="45"/>
        <v>0.14592149423610098</v>
      </c>
      <c r="K139">
        <f t="shared" si="46"/>
        <v>1.607850576389902E-2</v>
      </c>
      <c r="L139">
        <f>Index!$O$12/Index!$O$7*L103</f>
        <v>1.4731930207197381</v>
      </c>
      <c r="M139">
        <f>Index!$N$12/Index!$N$7*M103</f>
        <v>4.2466161776367963</v>
      </c>
    </row>
    <row r="140" spans="1:13" x14ac:dyDescent="0.25">
      <c r="A140" t="s">
        <v>1217</v>
      </c>
      <c r="B140">
        <v>0.16200000000000001</v>
      </c>
      <c r="C140">
        <v>6.173</v>
      </c>
      <c r="D140">
        <v>1</v>
      </c>
      <c r="E140" t="s">
        <v>1242</v>
      </c>
      <c r="F140">
        <v>0.72</v>
      </c>
      <c r="G140" t="s">
        <v>1291</v>
      </c>
      <c r="H140" t="s">
        <v>1236</v>
      </c>
      <c r="I140">
        <f>C140+F140</f>
        <v>6.8929999999999998</v>
      </c>
      <c r="J140">
        <f>1/I140</f>
        <v>0.14507471347744089</v>
      </c>
      <c r="K140">
        <f>B140-J140</f>
        <v>1.6925286522559119E-2</v>
      </c>
      <c r="L140">
        <f>Index!$O$11/Index!$O$7*L98</f>
        <v>1.6157600872410032</v>
      </c>
      <c r="M140">
        <f>Index!$N$11/Index!$N$7*M98</f>
        <v>7.1356463124504375</v>
      </c>
    </row>
    <row r="141" spans="1:13" x14ac:dyDescent="0.25">
      <c r="A141" t="s">
        <v>1217</v>
      </c>
      <c r="B141">
        <v>0.16200000000000001</v>
      </c>
      <c r="C141">
        <v>6.173</v>
      </c>
      <c r="D141">
        <v>2</v>
      </c>
      <c r="E141" t="s">
        <v>1242</v>
      </c>
      <c r="F141">
        <v>1.44</v>
      </c>
      <c r="G141" t="s">
        <v>1292</v>
      </c>
      <c r="H141" t="s">
        <v>1237</v>
      </c>
      <c r="I141">
        <f t="shared" ref="I141:I145" si="47">C141+F141</f>
        <v>7.6129999999999995</v>
      </c>
      <c r="J141">
        <f t="shared" ref="J141:J145" si="48">1/I141</f>
        <v>0.13135426244581638</v>
      </c>
      <c r="K141">
        <f t="shared" ref="K141:K145" si="49">B141-J141</f>
        <v>3.0645737554183622E-2</v>
      </c>
      <c r="L141">
        <f>Index!$O$11/Index!$O$7*L99</f>
        <v>1.8850534351145041</v>
      </c>
      <c r="M141">
        <f>Index!$N$11/Index!$N$7*M99</f>
        <v>9.9899048374306112</v>
      </c>
    </row>
    <row r="142" spans="1:13" x14ac:dyDescent="0.25">
      <c r="A142" t="s">
        <v>1217</v>
      </c>
      <c r="B142">
        <v>0.16200000000000001</v>
      </c>
      <c r="C142">
        <v>6.173</v>
      </c>
      <c r="D142">
        <v>3</v>
      </c>
      <c r="E142" t="s">
        <v>1242</v>
      </c>
      <c r="F142">
        <v>0.88</v>
      </c>
      <c r="G142" t="s">
        <v>1293</v>
      </c>
      <c r="H142" t="s">
        <v>1238</v>
      </c>
      <c r="I142">
        <f t="shared" si="47"/>
        <v>7.0529999999999999</v>
      </c>
      <c r="J142">
        <f t="shared" si="48"/>
        <v>0.1417836381681554</v>
      </c>
      <c r="K142">
        <f t="shared" si="49"/>
        <v>2.0216361831844609E-2</v>
      </c>
      <c r="L142">
        <f>Index!$O$11/Index!$O$7*L100</f>
        <v>1.6157600872410032</v>
      </c>
      <c r="M142">
        <f>Index!$N$11/Index!$N$7*M100</f>
        <v>8.2059932593180029</v>
      </c>
    </row>
    <row r="143" spans="1:13" x14ac:dyDescent="0.25">
      <c r="A143" t="s">
        <v>1217</v>
      </c>
      <c r="B143">
        <v>0.16200000000000001</v>
      </c>
      <c r="C143">
        <v>6.173</v>
      </c>
      <c r="D143">
        <v>4</v>
      </c>
      <c r="E143" t="s">
        <v>1242</v>
      </c>
      <c r="F143">
        <v>1.76</v>
      </c>
      <c r="G143" t="s">
        <v>1294</v>
      </c>
      <c r="H143" t="s">
        <v>1239</v>
      </c>
      <c r="I143">
        <f t="shared" si="47"/>
        <v>7.9329999999999998</v>
      </c>
      <c r="J143">
        <f t="shared" si="48"/>
        <v>0.12605571662674903</v>
      </c>
      <c r="K143">
        <f t="shared" si="49"/>
        <v>3.5944283373250979E-2</v>
      </c>
      <c r="L143">
        <f>Index!$O$11/Index!$O$7*L101</f>
        <v>1.8850534351145041</v>
      </c>
      <c r="M143">
        <f>Index!$N$11/Index!$N$7*M101</f>
        <v>15.698421887390962</v>
      </c>
    </row>
    <row r="144" spans="1:13" x14ac:dyDescent="0.25">
      <c r="A144" t="s">
        <v>1217</v>
      </c>
      <c r="B144">
        <v>0.16200000000000001</v>
      </c>
      <c r="C144">
        <v>6.173</v>
      </c>
      <c r="D144">
        <v>5</v>
      </c>
      <c r="E144" t="s">
        <v>1242</v>
      </c>
      <c r="F144">
        <v>2.64</v>
      </c>
      <c r="G144" t="s">
        <v>1295</v>
      </c>
      <c r="H144" t="s">
        <v>1240</v>
      </c>
      <c r="I144">
        <f t="shared" si="47"/>
        <v>8.8130000000000006</v>
      </c>
      <c r="J144">
        <f t="shared" si="48"/>
        <v>0.11346873936230567</v>
      </c>
      <c r="K144">
        <f t="shared" si="49"/>
        <v>4.8531260637694335E-2</v>
      </c>
      <c r="L144">
        <f>Index!$O$11/Index!$O$7*L102</f>
        <v>2.4236401308615045</v>
      </c>
      <c r="M144">
        <f>Index!$N$11/Index!$N$7*M102</f>
        <v>22.715140761300553</v>
      </c>
    </row>
    <row r="145" spans="1:13" x14ac:dyDescent="0.25">
      <c r="A145" t="s">
        <v>1217</v>
      </c>
      <c r="B145">
        <v>0.16200000000000001</v>
      </c>
      <c r="C145">
        <v>6.173</v>
      </c>
      <c r="D145">
        <v>6</v>
      </c>
      <c r="E145" t="s">
        <v>1242</v>
      </c>
      <c r="F145">
        <v>0.68</v>
      </c>
      <c r="G145" t="s">
        <v>1296</v>
      </c>
      <c r="H145" t="s">
        <v>1241</v>
      </c>
      <c r="I145">
        <f t="shared" si="47"/>
        <v>6.8529999999999998</v>
      </c>
      <c r="J145">
        <f t="shared" si="48"/>
        <v>0.14592149423610098</v>
      </c>
      <c r="K145">
        <f t="shared" si="49"/>
        <v>1.607850576389902E-2</v>
      </c>
      <c r="L145">
        <f>Index!$O$11/Index!$O$7*L103</f>
        <v>1.6157600872410032</v>
      </c>
      <c r="M145">
        <f>Index!$N$11/Index!$N$7*M103</f>
        <v>4.0435329103885813</v>
      </c>
    </row>
    <row r="146" spans="1:13" x14ac:dyDescent="0.25">
      <c r="A146">
        <v>6</v>
      </c>
      <c r="B146">
        <v>2.2000000000000002</v>
      </c>
      <c r="D146">
        <v>1</v>
      </c>
      <c r="E146" t="s">
        <v>1183</v>
      </c>
      <c r="G146" t="str">
        <f>glass!$A$3</f>
        <v>Heat Reflecting Film, inside</v>
      </c>
      <c r="H146" t="s">
        <v>1273</v>
      </c>
      <c r="J146">
        <f>glass!$D$3</f>
        <v>2.0465116279069768</v>
      </c>
      <c r="K146">
        <f>B146-J146</f>
        <v>0.15348837209302335</v>
      </c>
      <c r="L146">
        <f>glass!I3*10.76</f>
        <v>7.3168000000000006</v>
      </c>
      <c r="M146">
        <f>glass!H3*10.76</f>
        <v>198.95239999999998</v>
      </c>
    </row>
    <row r="147" spans="1:13" x14ac:dyDescent="0.25">
      <c r="A147">
        <v>6</v>
      </c>
      <c r="B147">
        <v>2.2000000000000002</v>
      </c>
      <c r="D147">
        <v>2</v>
      </c>
      <c r="E147" t="s">
        <v>1183</v>
      </c>
      <c r="G147" t="str">
        <f>glass!$A$4</f>
        <v>Heating Reflecting Film, weatherside</v>
      </c>
      <c r="H147" t="s">
        <v>1274</v>
      </c>
      <c r="J147">
        <f>glass!$D$4</f>
        <v>2.0952380952380953</v>
      </c>
      <c r="K147">
        <f t="shared" ref="K147:K151" si="50">B147-J147</f>
        <v>0.10476190476190483</v>
      </c>
      <c r="L147">
        <f>glass!I4*10.76</f>
        <v>0</v>
      </c>
      <c r="M147">
        <f>glass!H4*10.76</f>
        <v>107.6</v>
      </c>
    </row>
    <row r="148" spans="1:13" x14ac:dyDescent="0.25">
      <c r="A148">
        <v>6</v>
      </c>
      <c r="B148">
        <v>2.2000000000000002</v>
      </c>
      <c r="D148">
        <v>3</v>
      </c>
      <c r="E148" t="s">
        <v>1183</v>
      </c>
      <c r="G148" t="str">
        <f>glass!$A$5</f>
        <v>Specturally selective film</v>
      </c>
      <c r="H148" t="s">
        <v>1275</v>
      </c>
      <c r="J148">
        <f>glass!$D$5</f>
        <v>2.0370370370370372</v>
      </c>
      <c r="K148">
        <f t="shared" si="50"/>
        <v>0.16296296296296298</v>
      </c>
      <c r="L148">
        <f>glass!I5*10.76</f>
        <v>75.85799999999999</v>
      </c>
      <c r="M148">
        <f>glass!H5*10.76</f>
        <v>206.05399999999997</v>
      </c>
    </row>
    <row r="149" spans="1:13" x14ac:dyDescent="0.25">
      <c r="A149">
        <v>6</v>
      </c>
      <c r="B149">
        <v>2.2000000000000002</v>
      </c>
      <c r="D149">
        <v>4</v>
      </c>
      <c r="E149" t="s">
        <v>1183</v>
      </c>
      <c r="G149" t="str">
        <f>glass!$A$6</f>
        <v>Heat &amp; Light Film, both Glazings</v>
      </c>
      <c r="H149" t="s">
        <v>1275</v>
      </c>
      <c r="J149">
        <f>glass!$D$6</f>
        <v>2.0370370370370372</v>
      </c>
      <c r="K149">
        <f t="shared" si="50"/>
        <v>0.16296296296296298</v>
      </c>
      <c r="L149">
        <f>glass!I6*10.76</f>
        <v>7.3168000000000006</v>
      </c>
      <c r="M149">
        <f>glass!H6*10.76</f>
        <v>245.22039999999998</v>
      </c>
    </row>
    <row r="150" spans="1:13" x14ac:dyDescent="0.25">
      <c r="A150">
        <v>6</v>
      </c>
      <c r="B150">
        <v>2.2000000000000002</v>
      </c>
      <c r="D150">
        <v>5</v>
      </c>
      <c r="E150" t="s">
        <v>1183</v>
      </c>
      <c r="G150" t="str">
        <f>glass!$A$7</f>
        <v>Solar Control Films</v>
      </c>
      <c r="H150" t="s">
        <v>1276</v>
      </c>
      <c r="J150">
        <f>glass!$D$7</f>
        <v>2.1568627450980395</v>
      </c>
      <c r="K150">
        <f t="shared" si="50"/>
        <v>4.3137254901960631E-2</v>
      </c>
      <c r="L150">
        <f>glass!I7*10.76</f>
        <v>61.977599999999995</v>
      </c>
      <c r="M150">
        <f>glass!H7*10.76</f>
        <v>59.933199999999999</v>
      </c>
    </row>
    <row r="151" spans="1:13" x14ac:dyDescent="0.25">
      <c r="A151">
        <v>6</v>
      </c>
      <c r="B151">
        <v>2.2000000000000002</v>
      </c>
      <c r="D151">
        <v>6</v>
      </c>
      <c r="E151" t="s">
        <v>1183</v>
      </c>
      <c r="G151" t="str">
        <f>glass!$A$8</f>
        <v>Argon Fill</v>
      </c>
      <c r="H151" t="s">
        <v>1277</v>
      </c>
      <c r="J151">
        <f>glass!$D$8</f>
        <v>1.9555555555555557</v>
      </c>
      <c r="K151">
        <f t="shared" si="50"/>
        <v>0.24444444444444446</v>
      </c>
      <c r="L151">
        <f>glass!I8*10.76</f>
        <v>24.21</v>
      </c>
      <c r="M151">
        <f>glass!H8*10.76</f>
        <v>67.25</v>
      </c>
    </row>
    <row r="152" spans="1:13" x14ac:dyDescent="0.25">
      <c r="A152">
        <v>6</v>
      </c>
      <c r="B152">
        <v>2.2000000000000002</v>
      </c>
      <c r="D152">
        <v>1</v>
      </c>
      <c r="E152" t="s">
        <v>1201</v>
      </c>
      <c r="G152" t="str">
        <f>glass!$A$3</f>
        <v>Heat Reflecting Film, inside</v>
      </c>
      <c r="H152" t="s">
        <v>1273</v>
      </c>
      <c r="J152">
        <f>glass!$D$3</f>
        <v>2.0465116279069768</v>
      </c>
      <c r="K152">
        <f>B152-J152</f>
        <v>0.15348837209302335</v>
      </c>
      <c r="L152">
        <f>Index!$R$10/Index!$R$7*L146</f>
        <v>7.0464332563510403</v>
      </c>
      <c r="M152">
        <f>Index!$Q$10/Index!$Q$7*M146</f>
        <v>198.95239999999998</v>
      </c>
    </row>
    <row r="153" spans="1:13" x14ac:dyDescent="0.25">
      <c r="A153">
        <v>6</v>
      </c>
      <c r="B153">
        <v>2.2000000000000002</v>
      </c>
      <c r="D153">
        <v>2</v>
      </c>
      <c r="E153" t="s">
        <v>1201</v>
      </c>
      <c r="G153" t="str">
        <f>glass!$A$4</f>
        <v>Heating Reflecting Film, weatherside</v>
      </c>
      <c r="H153" t="s">
        <v>1274</v>
      </c>
      <c r="J153">
        <f>glass!$D$4</f>
        <v>2.0952380952380953</v>
      </c>
      <c r="K153">
        <f t="shared" ref="K153:K157" si="51">B153-J153</f>
        <v>0.10476190476190483</v>
      </c>
      <c r="L153">
        <f>Index!$R$10/Index!$R$7*L147</f>
        <v>0</v>
      </c>
      <c r="M153">
        <f>Index!$Q$10/Index!$Q$7*M147</f>
        <v>107.6</v>
      </c>
    </row>
    <row r="154" spans="1:13" x14ac:dyDescent="0.25">
      <c r="A154">
        <v>6</v>
      </c>
      <c r="B154">
        <v>2.2000000000000002</v>
      </c>
      <c r="D154">
        <v>3</v>
      </c>
      <c r="E154" t="s">
        <v>1201</v>
      </c>
      <c r="G154" t="str">
        <f>glass!$A$5</f>
        <v>Specturally selective film</v>
      </c>
      <c r="H154" t="s">
        <v>1275</v>
      </c>
      <c r="J154">
        <f>glass!$D$5</f>
        <v>2.0370370370370372</v>
      </c>
      <c r="K154">
        <f t="shared" si="51"/>
        <v>0.16296296296296298</v>
      </c>
      <c r="L154">
        <f>Index!$R$10/Index!$R$7*L148</f>
        <v>73.054933025404154</v>
      </c>
      <c r="M154">
        <f>Index!$Q$10/Index!$Q$7*M148</f>
        <v>206.05399999999997</v>
      </c>
    </row>
    <row r="155" spans="1:13" x14ac:dyDescent="0.25">
      <c r="A155">
        <v>6</v>
      </c>
      <c r="B155">
        <v>2.2000000000000002</v>
      </c>
      <c r="D155">
        <v>4</v>
      </c>
      <c r="E155" t="s">
        <v>1201</v>
      </c>
      <c r="G155" t="str">
        <f>glass!$A$6</f>
        <v>Heat &amp; Light Film, both Glazings</v>
      </c>
      <c r="H155" t="s">
        <v>1275</v>
      </c>
      <c r="J155">
        <f>glass!$D$6</f>
        <v>2.0370370370370372</v>
      </c>
      <c r="K155">
        <f t="shared" si="51"/>
        <v>0.16296296296296298</v>
      </c>
      <c r="L155">
        <f>Index!$R$10/Index!$R$7*L149</f>
        <v>7.0464332563510403</v>
      </c>
      <c r="M155">
        <f>Index!$Q$10/Index!$Q$7*M149</f>
        <v>245.22039999999998</v>
      </c>
    </row>
    <row r="156" spans="1:13" x14ac:dyDescent="0.25">
      <c r="A156">
        <v>6</v>
      </c>
      <c r="B156">
        <v>2.2000000000000002</v>
      </c>
      <c r="D156">
        <v>5</v>
      </c>
      <c r="E156" t="s">
        <v>1201</v>
      </c>
      <c r="G156" t="str">
        <f>glass!$A$7</f>
        <v>Solar Control Films</v>
      </c>
      <c r="H156" t="s">
        <v>1276</v>
      </c>
      <c r="J156">
        <f>glass!$D$7</f>
        <v>2.1568627450980395</v>
      </c>
      <c r="K156">
        <f t="shared" si="51"/>
        <v>4.3137254901960631E-2</v>
      </c>
      <c r="L156">
        <f>Index!$R$10/Index!$R$7*L150</f>
        <v>59.687434642032336</v>
      </c>
      <c r="M156">
        <f>Index!$Q$10/Index!$Q$7*M150</f>
        <v>59.933199999999999</v>
      </c>
    </row>
    <row r="157" spans="1:13" x14ac:dyDescent="0.25">
      <c r="A157">
        <v>6</v>
      </c>
      <c r="B157">
        <v>2.2000000000000002</v>
      </c>
      <c r="D157">
        <v>6</v>
      </c>
      <c r="E157" t="s">
        <v>1201</v>
      </c>
      <c r="G157" t="str">
        <f>glass!$A$8</f>
        <v>Argon Fill</v>
      </c>
      <c r="H157" t="s">
        <v>1277</v>
      </c>
      <c r="J157">
        <f>glass!$D$8</f>
        <v>1.9555555555555557</v>
      </c>
      <c r="K157">
        <f t="shared" si="51"/>
        <v>0.24444444444444446</v>
      </c>
      <c r="L157">
        <f>Index!$R$10/Index!$R$7*L151</f>
        <v>23.315404157043883</v>
      </c>
      <c r="M157">
        <f>Index!$Q$10/Index!$Q$7*M151</f>
        <v>67.25</v>
      </c>
    </row>
    <row r="158" spans="1:13" x14ac:dyDescent="0.25">
      <c r="A158">
        <v>6</v>
      </c>
      <c r="B158">
        <v>2.2000000000000002</v>
      </c>
      <c r="D158">
        <v>1</v>
      </c>
      <c r="E158" t="s">
        <v>1202</v>
      </c>
      <c r="G158" t="str">
        <f>glass!$A$3</f>
        <v>Heat Reflecting Film, inside</v>
      </c>
      <c r="H158" t="s">
        <v>1273</v>
      </c>
      <c r="J158">
        <f>glass!$D$3</f>
        <v>2.0465116279069768</v>
      </c>
      <c r="K158">
        <f>B158-J158</f>
        <v>0.15348837209302335</v>
      </c>
      <c r="L158">
        <f>Index!$R$10/Index!$R$7*L152</f>
        <v>6.7860569697422264</v>
      </c>
      <c r="M158">
        <f>Index!$Q$10/Index!$Q$7*M152</f>
        <v>198.95239999999998</v>
      </c>
    </row>
    <row r="159" spans="1:13" x14ac:dyDescent="0.25">
      <c r="A159">
        <v>6</v>
      </c>
      <c r="B159">
        <v>2.2000000000000002</v>
      </c>
      <c r="D159">
        <v>2</v>
      </c>
      <c r="E159" t="s">
        <v>1202</v>
      </c>
      <c r="G159" t="str">
        <f>glass!$A$4</f>
        <v>Heating Reflecting Film, weatherside</v>
      </c>
      <c r="H159" t="s">
        <v>1274</v>
      </c>
      <c r="J159">
        <f>glass!$D$4</f>
        <v>2.0952380952380953</v>
      </c>
      <c r="K159">
        <f t="shared" ref="K159:K163" si="52">B159-J159</f>
        <v>0.10476190476190483</v>
      </c>
      <c r="L159">
        <f>Index!$R$5/Index!$R$7*L147</f>
        <v>0</v>
      </c>
      <c r="M159">
        <f>Index!$Q$5/Index!$Q$7*M147</f>
        <v>95.341772151898738</v>
      </c>
    </row>
    <row r="160" spans="1:13" x14ac:dyDescent="0.25">
      <c r="A160">
        <v>6</v>
      </c>
      <c r="B160">
        <v>2.2000000000000002</v>
      </c>
      <c r="D160">
        <v>3</v>
      </c>
      <c r="E160" t="s">
        <v>1202</v>
      </c>
      <c r="G160" t="str">
        <f>glass!$A$5</f>
        <v>Specturally selective film</v>
      </c>
      <c r="H160" t="s">
        <v>1275</v>
      </c>
      <c r="J160">
        <f>glass!$D$5</f>
        <v>2.0370370370370372</v>
      </c>
      <c r="K160">
        <f t="shared" si="52"/>
        <v>0.16296296296296298</v>
      </c>
      <c r="L160">
        <f>Index!$R$5/Index!$R$7*L148</f>
        <v>74.106083140877587</v>
      </c>
      <c r="M160">
        <f>Index!$Q$5/Index!$Q$7*M148</f>
        <v>182.57949367088605</v>
      </c>
    </row>
    <row r="161" spans="1:13" x14ac:dyDescent="0.25">
      <c r="A161">
        <v>6</v>
      </c>
      <c r="B161">
        <v>2.2000000000000002</v>
      </c>
      <c r="D161">
        <v>4</v>
      </c>
      <c r="E161" t="s">
        <v>1202</v>
      </c>
      <c r="G161" t="str">
        <f>glass!$A$6</f>
        <v>Heat &amp; Light Film, both Glazings</v>
      </c>
      <c r="H161" t="s">
        <v>1275</v>
      </c>
      <c r="J161">
        <f>glass!$D$6</f>
        <v>2.0370370370370372</v>
      </c>
      <c r="K161">
        <f t="shared" si="52"/>
        <v>0.16296296296296298</v>
      </c>
      <c r="L161">
        <f>Index!$R$5/Index!$R$7*L149</f>
        <v>7.1478207852194</v>
      </c>
      <c r="M161">
        <f>Index!$Q$5/Index!$Q$7*M149</f>
        <v>217.28389873417723</v>
      </c>
    </row>
    <row r="162" spans="1:13" x14ac:dyDescent="0.25">
      <c r="A162">
        <v>6</v>
      </c>
      <c r="B162">
        <v>2.2000000000000002</v>
      </c>
      <c r="D162">
        <v>5</v>
      </c>
      <c r="E162" t="s">
        <v>1202</v>
      </c>
      <c r="G162" t="str">
        <f>glass!$A$7</f>
        <v>Solar Control Films</v>
      </c>
      <c r="H162" t="s">
        <v>1276</v>
      </c>
      <c r="J162">
        <f>glass!$D$7</f>
        <v>2.1568627450980395</v>
      </c>
      <c r="K162">
        <f t="shared" si="52"/>
        <v>4.3137254901960631E-2</v>
      </c>
      <c r="L162">
        <f>Index!$R$5/Index!$R$7*L150</f>
        <v>60.546246651270202</v>
      </c>
      <c r="M162">
        <f>Index!$Q$5/Index!$Q$7*M150</f>
        <v>53.105367088607601</v>
      </c>
    </row>
    <row r="163" spans="1:13" x14ac:dyDescent="0.25">
      <c r="A163">
        <v>6</v>
      </c>
      <c r="B163">
        <v>2.2000000000000002</v>
      </c>
      <c r="D163">
        <v>6</v>
      </c>
      <c r="E163" t="s">
        <v>1202</v>
      </c>
      <c r="G163" t="str">
        <f>glass!$A$8</f>
        <v>Argon Fill</v>
      </c>
      <c r="H163" t="s">
        <v>1277</v>
      </c>
      <c r="J163">
        <f>glass!$D$8</f>
        <v>1.9555555555555557</v>
      </c>
      <c r="K163">
        <f t="shared" si="52"/>
        <v>0.24444444444444446</v>
      </c>
      <c r="L163">
        <f>Index!$R$5/Index!$R$7*L151</f>
        <v>23.650877598152427</v>
      </c>
      <c r="M163">
        <f>Index!$Q$5/Index!$Q$7*M151</f>
        <v>59.588607594936711</v>
      </c>
    </row>
    <row r="164" spans="1:13" x14ac:dyDescent="0.25">
      <c r="A164">
        <v>6</v>
      </c>
      <c r="B164">
        <v>2.2000000000000002</v>
      </c>
      <c r="D164">
        <v>1</v>
      </c>
      <c r="E164" t="s">
        <v>1203</v>
      </c>
      <c r="G164" t="str">
        <f>glass!$A$3</f>
        <v>Heat Reflecting Film, inside</v>
      </c>
      <c r="H164" t="s">
        <v>1273</v>
      </c>
      <c r="J164">
        <f>glass!$D$3</f>
        <v>2.0465116279069768</v>
      </c>
      <c r="K164">
        <f>B164-J164</f>
        <v>0.15348837209302335</v>
      </c>
      <c r="L164">
        <f>Index!$R$9/Index!$R$7*L146</f>
        <v>8.0856554272517336</v>
      </c>
      <c r="M164">
        <f>Index!$Q$9/Index!$Q$7*M146</f>
        <v>186.36047594936707</v>
      </c>
    </row>
    <row r="165" spans="1:13" x14ac:dyDescent="0.25">
      <c r="A165">
        <v>6</v>
      </c>
      <c r="B165">
        <v>2.2000000000000002</v>
      </c>
      <c r="D165">
        <v>2</v>
      </c>
      <c r="E165" t="s">
        <v>1203</v>
      </c>
      <c r="G165" t="str">
        <f>glass!$A$4</f>
        <v>Heating Reflecting Film, weatherside</v>
      </c>
      <c r="H165" t="s">
        <v>1274</v>
      </c>
      <c r="J165">
        <f>glass!$D$4</f>
        <v>2.0952380952380953</v>
      </c>
      <c r="K165">
        <f t="shared" ref="K165:K169" si="53">B165-J165</f>
        <v>0.10476190476190483</v>
      </c>
      <c r="L165">
        <f>Index!$R$9/Index!$R$7*L147</f>
        <v>0</v>
      </c>
      <c r="M165">
        <f>Index!$Q$9/Index!$Q$7*M147</f>
        <v>100.78987341772151</v>
      </c>
    </row>
    <row r="166" spans="1:13" x14ac:dyDescent="0.25">
      <c r="A166">
        <v>6</v>
      </c>
      <c r="B166">
        <v>2.2000000000000002</v>
      </c>
      <c r="D166">
        <v>3</v>
      </c>
      <c r="E166" t="s">
        <v>1203</v>
      </c>
      <c r="G166" t="str">
        <f>glass!$A$5</f>
        <v>Specturally selective film</v>
      </c>
      <c r="H166" t="s">
        <v>1275</v>
      </c>
      <c r="J166">
        <f>glass!$D$5</f>
        <v>2.0370370370370372</v>
      </c>
      <c r="K166">
        <f t="shared" si="53"/>
        <v>0.16296296296296298</v>
      </c>
      <c r="L166">
        <f>Index!$R$9/Index!$R$7*L148</f>
        <v>83.82922170900693</v>
      </c>
      <c r="M166">
        <f>Index!$Q$9/Index!$Q$7*M148</f>
        <v>193.0126075949367</v>
      </c>
    </row>
    <row r="167" spans="1:13" x14ac:dyDescent="0.25">
      <c r="A167">
        <v>6</v>
      </c>
      <c r="B167">
        <v>2.2000000000000002</v>
      </c>
      <c r="D167">
        <v>4</v>
      </c>
      <c r="E167" t="s">
        <v>1203</v>
      </c>
      <c r="G167" t="str">
        <f>glass!$A$6</f>
        <v>Heat &amp; Light Film, both Glazings</v>
      </c>
      <c r="H167" t="s">
        <v>1275</v>
      </c>
      <c r="J167">
        <f>glass!$D$6</f>
        <v>2.0370370370370372</v>
      </c>
      <c r="K167">
        <f t="shared" si="53"/>
        <v>0.16296296296296298</v>
      </c>
      <c r="L167">
        <f>Index!$R$9/Index!$R$7*L149</f>
        <v>8.0856554272517336</v>
      </c>
      <c r="M167">
        <f>Index!$Q$9/Index!$Q$7*M149</f>
        <v>229.70012151898732</v>
      </c>
    </row>
    <row r="168" spans="1:13" x14ac:dyDescent="0.25">
      <c r="A168">
        <v>6</v>
      </c>
      <c r="B168">
        <v>2.2000000000000002</v>
      </c>
      <c r="D168">
        <v>5</v>
      </c>
      <c r="E168" t="s">
        <v>1203</v>
      </c>
      <c r="G168" t="str">
        <f>glass!$A$7</f>
        <v>Solar Control Films</v>
      </c>
      <c r="H168" t="s">
        <v>1276</v>
      </c>
      <c r="J168">
        <f>glass!$D$7</f>
        <v>2.1568627450980395</v>
      </c>
      <c r="K168">
        <f t="shared" si="53"/>
        <v>4.3137254901960631E-2</v>
      </c>
      <c r="L168">
        <f>Index!$R$9/Index!$R$7*L150</f>
        <v>68.490257736720551</v>
      </c>
      <c r="M168">
        <f>Index!$Q$9/Index!$Q$7*M150</f>
        <v>56.139959493670887</v>
      </c>
    </row>
    <row r="169" spans="1:13" x14ac:dyDescent="0.25">
      <c r="A169">
        <v>6</v>
      </c>
      <c r="B169">
        <v>2.2000000000000002</v>
      </c>
      <c r="D169">
        <v>6</v>
      </c>
      <c r="E169" t="s">
        <v>1203</v>
      </c>
      <c r="G169" t="str">
        <f>glass!$A$8</f>
        <v>Argon Fill</v>
      </c>
      <c r="H169" t="s">
        <v>1277</v>
      </c>
      <c r="J169">
        <f>glass!$D$8</f>
        <v>1.9555555555555557</v>
      </c>
      <c r="K169">
        <f t="shared" si="53"/>
        <v>0.24444444444444446</v>
      </c>
      <c r="L169">
        <f>Index!$R$9/Index!$R$7*L151</f>
        <v>26.754006928406472</v>
      </c>
      <c r="M169">
        <f>Index!$Q$9/Index!$Q$7*M151</f>
        <v>62.993670886075947</v>
      </c>
    </row>
    <row r="170" spans="1:13" x14ac:dyDescent="0.25">
      <c r="A170">
        <v>6</v>
      </c>
      <c r="B170">
        <v>2.2000000000000002</v>
      </c>
      <c r="D170">
        <v>1</v>
      </c>
      <c r="E170" t="s">
        <v>1204</v>
      </c>
      <c r="G170" t="str">
        <f>glass!$A$3</f>
        <v>Heat Reflecting Film, inside</v>
      </c>
      <c r="H170" t="s">
        <v>1273</v>
      </c>
      <c r="J170">
        <f>glass!$D$3</f>
        <v>2.0465116279069768</v>
      </c>
      <c r="K170">
        <f>B170-J170</f>
        <v>0.15348837209302335</v>
      </c>
      <c r="L170">
        <f>Index!$R$8/Index!$R$7*L146</f>
        <v>7.0210863741339491</v>
      </c>
      <c r="M170">
        <f>Index!$Q$8/Index!$Q$7*M146</f>
        <v>184.26182194092826</v>
      </c>
    </row>
    <row r="171" spans="1:13" x14ac:dyDescent="0.25">
      <c r="A171">
        <v>6</v>
      </c>
      <c r="B171">
        <v>2.2000000000000002</v>
      </c>
      <c r="D171">
        <v>2</v>
      </c>
      <c r="E171" t="s">
        <v>1204</v>
      </c>
      <c r="G171" t="str">
        <f>glass!$A$4</f>
        <v>Heating Reflecting Film, weatherside</v>
      </c>
      <c r="H171" t="s">
        <v>1274</v>
      </c>
      <c r="J171">
        <f>glass!$D$4</f>
        <v>2.0952380952380953</v>
      </c>
      <c r="K171">
        <f t="shared" ref="K171:K175" si="54">B171-J171</f>
        <v>0.10476190476190483</v>
      </c>
      <c r="L171">
        <f>Index!$R$8/Index!$R$7*L147</f>
        <v>0</v>
      </c>
      <c r="M171">
        <f>Index!$Q$8/Index!$Q$7*M147</f>
        <v>99.654852320675104</v>
      </c>
    </row>
    <row r="172" spans="1:13" x14ac:dyDescent="0.25">
      <c r="A172">
        <v>6</v>
      </c>
      <c r="B172">
        <v>2.2000000000000002</v>
      </c>
      <c r="D172">
        <v>3</v>
      </c>
      <c r="E172" t="s">
        <v>1204</v>
      </c>
      <c r="G172" t="str">
        <f>glass!$A$5</f>
        <v>Specturally selective film</v>
      </c>
      <c r="H172" t="s">
        <v>1275</v>
      </c>
      <c r="J172">
        <f>glass!$D$5</f>
        <v>2.0370370370370372</v>
      </c>
      <c r="K172">
        <f t="shared" si="54"/>
        <v>0.16296296296296298</v>
      </c>
      <c r="L172">
        <f>Index!$R$8/Index!$R$7*L148</f>
        <v>72.792145496535781</v>
      </c>
      <c r="M172">
        <f>Index!$Q$8/Index!$Q$7*M148</f>
        <v>190.8390421940928</v>
      </c>
    </row>
    <row r="173" spans="1:13" x14ac:dyDescent="0.25">
      <c r="A173">
        <v>6</v>
      </c>
      <c r="B173">
        <v>2.2000000000000002</v>
      </c>
      <c r="D173">
        <v>4</v>
      </c>
      <c r="E173" t="s">
        <v>1204</v>
      </c>
      <c r="G173" t="str">
        <f>glass!$A$6</f>
        <v>Heat &amp; Light Film, both Glazings</v>
      </c>
      <c r="H173" t="s">
        <v>1275</v>
      </c>
      <c r="J173">
        <f>glass!$D$6</f>
        <v>2.0370370370370372</v>
      </c>
      <c r="K173">
        <f t="shared" si="54"/>
        <v>0.16296296296296298</v>
      </c>
      <c r="L173">
        <f>Index!$R$8/Index!$R$7*L149</f>
        <v>7.0210863741339491</v>
      </c>
      <c r="M173">
        <f>Index!$Q$8/Index!$Q$7*M149</f>
        <v>227.11340843881857</v>
      </c>
    </row>
    <row r="174" spans="1:13" x14ac:dyDescent="0.25">
      <c r="A174">
        <v>6</v>
      </c>
      <c r="B174">
        <v>2.2000000000000002</v>
      </c>
      <c r="D174">
        <v>5</v>
      </c>
      <c r="E174" t="s">
        <v>1204</v>
      </c>
      <c r="G174" t="str">
        <f>glass!$A$7</f>
        <v>Solar Control Films</v>
      </c>
      <c r="H174" t="s">
        <v>1276</v>
      </c>
      <c r="J174">
        <f>glass!$D$7</f>
        <v>2.1568627450980395</v>
      </c>
      <c r="K174">
        <f t="shared" si="54"/>
        <v>4.3137254901960631E-2</v>
      </c>
      <c r="L174">
        <f>Index!$R$8/Index!$R$7*L150</f>
        <v>59.472731639722859</v>
      </c>
      <c r="M174">
        <f>Index!$Q$8/Index!$Q$7*M150</f>
        <v>55.507752742616034</v>
      </c>
    </row>
    <row r="175" spans="1:13" x14ac:dyDescent="0.25">
      <c r="A175">
        <v>6</v>
      </c>
      <c r="B175">
        <v>2.2000000000000002</v>
      </c>
      <c r="D175">
        <v>6</v>
      </c>
      <c r="E175" t="s">
        <v>1204</v>
      </c>
      <c r="G175" t="str">
        <f>glass!$A$8</f>
        <v>Argon Fill</v>
      </c>
      <c r="H175" t="s">
        <v>1277</v>
      </c>
      <c r="J175">
        <f>glass!$D$8</f>
        <v>1.9555555555555557</v>
      </c>
      <c r="K175">
        <f t="shared" si="54"/>
        <v>0.24444444444444446</v>
      </c>
      <c r="L175">
        <f>Index!$R$8/Index!$R$7*L151</f>
        <v>23.231535796766742</v>
      </c>
      <c r="M175">
        <f>Index!$Q$8/Index!$Q$7*M151</f>
        <v>62.28428270042194</v>
      </c>
    </row>
    <row r="176" spans="1:13" x14ac:dyDescent="0.25">
      <c r="A176">
        <v>5</v>
      </c>
      <c r="B176">
        <v>2.2000000000000002</v>
      </c>
      <c r="D176">
        <v>1</v>
      </c>
      <c r="E176" t="s">
        <v>1244</v>
      </c>
      <c r="G176" t="str">
        <f>glass!$A$3</f>
        <v>Heat Reflecting Film, inside</v>
      </c>
      <c r="H176" t="s">
        <v>1273</v>
      </c>
      <c r="J176">
        <f>glass!$D$3</f>
        <v>2.0465116279069768</v>
      </c>
      <c r="K176">
        <f>B176-J176</f>
        <v>0.15348837209302335</v>
      </c>
      <c r="L176">
        <f>Index!$R$13/Index!$R$7*L146</f>
        <v>7.215412471131641</v>
      </c>
      <c r="M176">
        <f>Index!$Q$13/Index!$Q$7*M146</f>
        <v>178.1757253164557</v>
      </c>
    </row>
    <row r="177" spans="1:13" x14ac:dyDescent="0.25">
      <c r="A177">
        <v>5</v>
      </c>
      <c r="B177">
        <v>2.2000000000000002</v>
      </c>
      <c r="D177">
        <v>2</v>
      </c>
      <c r="E177" t="s">
        <v>1244</v>
      </c>
      <c r="G177" t="str">
        <f>glass!$A$4</f>
        <v>Heating Reflecting Film, weatherside</v>
      </c>
      <c r="H177" t="s">
        <v>1274</v>
      </c>
      <c r="J177">
        <f>glass!$D$4</f>
        <v>2.0952380952380953</v>
      </c>
      <c r="K177">
        <f t="shared" ref="K177:K181" si="55">B177-J177</f>
        <v>0.10476190476190483</v>
      </c>
      <c r="L177">
        <f>Index!$R$13/Index!$R$7*L147</f>
        <v>0</v>
      </c>
      <c r="M177">
        <f>Index!$Q$13/Index!$Q$7*M147</f>
        <v>96.363291139240516</v>
      </c>
    </row>
    <row r="178" spans="1:13" x14ac:dyDescent="0.25">
      <c r="A178">
        <v>5</v>
      </c>
      <c r="B178">
        <v>2.2000000000000002</v>
      </c>
      <c r="D178">
        <v>3</v>
      </c>
      <c r="E178" t="s">
        <v>1244</v>
      </c>
      <c r="G178" t="str">
        <f>glass!$A$5</f>
        <v>Specturally selective film</v>
      </c>
      <c r="H178" t="s">
        <v>1275</v>
      </c>
      <c r="J178">
        <f>glass!$D$5</f>
        <v>2.0370370370370372</v>
      </c>
      <c r="K178">
        <f t="shared" si="55"/>
        <v>0.16296296296296298</v>
      </c>
      <c r="L178">
        <f>Index!$R$13/Index!$R$7*L148</f>
        <v>74.806849884526557</v>
      </c>
      <c r="M178">
        <f>Index!$Q$13/Index!$Q$7*M148</f>
        <v>184.53570253164557</v>
      </c>
    </row>
    <row r="179" spans="1:13" x14ac:dyDescent="0.25">
      <c r="A179">
        <v>5</v>
      </c>
      <c r="B179">
        <v>2.2000000000000002</v>
      </c>
      <c r="D179">
        <v>4</v>
      </c>
      <c r="E179" t="s">
        <v>1244</v>
      </c>
      <c r="G179" t="str">
        <f>glass!$A$6</f>
        <v>Heat &amp; Light Film, both Glazings</v>
      </c>
      <c r="H179" t="s">
        <v>1275</v>
      </c>
      <c r="J179">
        <f>glass!$D$6</f>
        <v>2.0370370370370372</v>
      </c>
      <c r="K179">
        <f t="shared" si="55"/>
        <v>0.16296296296296298</v>
      </c>
      <c r="L179">
        <f>Index!$R$13/Index!$R$7*L149</f>
        <v>7.215412471131641</v>
      </c>
      <c r="M179">
        <f>Index!$Q$13/Index!$Q$7*M149</f>
        <v>219.61194050632912</v>
      </c>
    </row>
    <row r="180" spans="1:13" x14ac:dyDescent="0.25">
      <c r="A180">
        <v>5</v>
      </c>
      <c r="B180">
        <v>2.2000000000000002</v>
      </c>
      <c r="D180">
        <v>5</v>
      </c>
      <c r="E180" t="s">
        <v>1244</v>
      </c>
      <c r="G180" t="str">
        <f>glass!$A$7</f>
        <v>Solar Control Films</v>
      </c>
      <c r="H180" t="s">
        <v>1276</v>
      </c>
      <c r="J180">
        <f>glass!$D$7</f>
        <v>2.1568627450980395</v>
      </c>
      <c r="K180">
        <f t="shared" si="55"/>
        <v>4.3137254901960631E-2</v>
      </c>
      <c r="L180">
        <f>Index!$R$13/Index!$R$7*L150</f>
        <v>61.118787990762122</v>
      </c>
      <c r="M180">
        <f>Index!$Q$13/Index!$Q$7*M150</f>
        <v>53.674353164556969</v>
      </c>
    </row>
    <row r="181" spans="1:13" x14ac:dyDescent="0.25">
      <c r="A181">
        <v>5</v>
      </c>
      <c r="B181">
        <v>2.2000000000000002</v>
      </c>
      <c r="D181">
        <v>6</v>
      </c>
      <c r="E181" t="s">
        <v>1244</v>
      </c>
      <c r="G181" t="str">
        <f>glass!$A$8</f>
        <v>Argon Fill</v>
      </c>
      <c r="H181" t="s">
        <v>1277</v>
      </c>
      <c r="J181">
        <f>glass!$D$8</f>
        <v>1.9555555555555557</v>
      </c>
      <c r="K181">
        <f t="shared" si="55"/>
        <v>0.24444444444444446</v>
      </c>
      <c r="L181">
        <f>Index!$R$13/Index!$R$7*L151</f>
        <v>23.874526558891457</v>
      </c>
      <c r="M181">
        <f>Index!$Q$13/Index!$Q$7*M151</f>
        <v>60.227056962025323</v>
      </c>
    </row>
    <row r="182" spans="1:13" x14ac:dyDescent="0.25">
      <c r="A182" t="s">
        <v>1217</v>
      </c>
      <c r="B182">
        <v>2.2000000000000002</v>
      </c>
      <c r="D182">
        <v>1</v>
      </c>
      <c r="E182" t="s">
        <v>1243</v>
      </c>
      <c r="G182" t="str">
        <f>glass!$A$3</f>
        <v>Heat Reflecting Film, inside</v>
      </c>
      <c r="H182" t="s">
        <v>1273</v>
      </c>
      <c r="J182">
        <f>glass!$D$3</f>
        <v>2.0465116279069768</v>
      </c>
      <c r="K182">
        <f>B182-J182</f>
        <v>0.15348837209302335</v>
      </c>
      <c r="L182">
        <f>Index!$R$12/Index!$R$7*L146</f>
        <v>6.8690050808314096</v>
      </c>
      <c r="M182">
        <f>Index!$Q$12/Index!$Q$7*M146</f>
        <v>196.43401518987338</v>
      </c>
    </row>
    <row r="183" spans="1:13" x14ac:dyDescent="0.25">
      <c r="A183" t="s">
        <v>1217</v>
      </c>
      <c r="B183">
        <v>2.2000000000000002</v>
      </c>
      <c r="D183">
        <v>2</v>
      </c>
      <c r="E183" t="s">
        <v>1243</v>
      </c>
      <c r="G183" t="str">
        <f>glass!$A$4</f>
        <v>Heating Reflecting Film, weatherside</v>
      </c>
      <c r="H183" t="s">
        <v>1274</v>
      </c>
      <c r="J183">
        <f>glass!$D$4</f>
        <v>2.0952380952380953</v>
      </c>
      <c r="K183">
        <f t="shared" ref="K183:K187" si="56">B183-J183</f>
        <v>0.10476190476190483</v>
      </c>
      <c r="L183">
        <f>Index!$R$12/Index!$R$7*L147</f>
        <v>0</v>
      </c>
      <c r="M183">
        <f>Index!$Q$12/Index!$Q$7*M147</f>
        <v>106.23797468354429</v>
      </c>
    </row>
    <row r="184" spans="1:13" x14ac:dyDescent="0.25">
      <c r="A184" t="s">
        <v>1217</v>
      </c>
      <c r="B184">
        <v>2.2000000000000002</v>
      </c>
      <c r="D184">
        <v>3</v>
      </c>
      <c r="E184" t="s">
        <v>1243</v>
      </c>
      <c r="G184" t="str">
        <f>glass!$A$5</f>
        <v>Specturally selective film</v>
      </c>
      <c r="H184" t="s">
        <v>1275</v>
      </c>
      <c r="J184">
        <f>glass!$D$5</f>
        <v>2.0370370370370372</v>
      </c>
      <c r="K184">
        <f t="shared" si="56"/>
        <v>0.16296296296296298</v>
      </c>
      <c r="L184">
        <f>Index!$R$12/Index!$R$7*L148</f>
        <v>71.215420323325631</v>
      </c>
      <c r="M184">
        <f>Index!$Q$12/Index!$Q$7*M148</f>
        <v>203.44572151898731</v>
      </c>
    </row>
    <row r="185" spans="1:13" x14ac:dyDescent="0.25">
      <c r="A185" t="s">
        <v>1217</v>
      </c>
      <c r="B185">
        <v>2.2000000000000002</v>
      </c>
      <c r="D185">
        <v>4</v>
      </c>
      <c r="E185" t="s">
        <v>1243</v>
      </c>
      <c r="G185" t="str">
        <f>glass!$A$6</f>
        <v>Heat &amp; Light Film, both Glazings</v>
      </c>
      <c r="H185" t="s">
        <v>1275</v>
      </c>
      <c r="J185">
        <f>glass!$D$6</f>
        <v>2.0370370370370372</v>
      </c>
      <c r="K185">
        <f t="shared" si="56"/>
        <v>0.16296296296296298</v>
      </c>
      <c r="L185">
        <f>Index!$R$12/Index!$R$7*L149</f>
        <v>6.8690050808314096</v>
      </c>
      <c r="M185">
        <f>Index!$Q$12/Index!$Q$7*M149</f>
        <v>242.11634430379743</v>
      </c>
    </row>
    <row r="186" spans="1:13" x14ac:dyDescent="0.25">
      <c r="A186" t="s">
        <v>1217</v>
      </c>
      <c r="B186">
        <v>2.2000000000000002</v>
      </c>
      <c r="D186">
        <v>5</v>
      </c>
      <c r="E186" t="s">
        <v>1243</v>
      </c>
      <c r="G186" t="str">
        <f>glass!$A$7</f>
        <v>Solar Control Films</v>
      </c>
      <c r="H186" t="s">
        <v>1276</v>
      </c>
      <c r="J186">
        <f>glass!$D$7</f>
        <v>2.1568627450980395</v>
      </c>
      <c r="K186">
        <f t="shared" si="56"/>
        <v>4.3137254901960631E-2</v>
      </c>
      <c r="L186">
        <f>Index!$R$12/Index!$R$7*L150</f>
        <v>58.184513625866046</v>
      </c>
      <c r="M186">
        <f>Index!$Q$12/Index!$Q$7*M150</f>
        <v>59.174551898734173</v>
      </c>
    </row>
    <row r="187" spans="1:13" x14ac:dyDescent="0.25">
      <c r="A187" t="s">
        <v>1217</v>
      </c>
      <c r="B187">
        <v>2.2000000000000002</v>
      </c>
      <c r="D187">
        <v>6</v>
      </c>
      <c r="E187" t="s">
        <v>1243</v>
      </c>
      <c r="G187" t="str">
        <f>glass!$A$8</f>
        <v>Argon Fill</v>
      </c>
      <c r="H187" t="s">
        <v>1277</v>
      </c>
      <c r="J187">
        <f>glass!$D$8</f>
        <v>1.9555555555555557</v>
      </c>
      <c r="K187">
        <f t="shared" si="56"/>
        <v>0.24444444444444446</v>
      </c>
      <c r="L187">
        <f>Index!$R$12/Index!$R$7*L151</f>
        <v>22.728325635103928</v>
      </c>
      <c r="M187">
        <f>Index!$Q$12/Index!$Q$7*M151</f>
        <v>66.398734177215189</v>
      </c>
    </row>
    <row r="188" spans="1:13" x14ac:dyDescent="0.25">
      <c r="A188" t="s">
        <v>1217</v>
      </c>
      <c r="B188">
        <v>2.2000000000000002</v>
      </c>
      <c r="D188">
        <v>1</v>
      </c>
      <c r="E188" t="s">
        <v>1242</v>
      </c>
      <c r="G188" t="str">
        <f>glass!$A$3</f>
        <v>Heat Reflecting Film, inside</v>
      </c>
      <c r="H188" t="s">
        <v>1273</v>
      </c>
      <c r="J188">
        <f>glass!$D$3</f>
        <v>2.0465116279069768</v>
      </c>
      <c r="K188">
        <f>B188-J188</f>
        <v>0.15348837209302335</v>
      </c>
      <c r="L188">
        <f>Index!$R$11/Index!$R$7*L146</f>
        <v>7.2576572748267916</v>
      </c>
      <c r="M188">
        <f>Index!$Q$11/Index!$Q$7*M146</f>
        <v>178.59545611814343</v>
      </c>
    </row>
    <row r="189" spans="1:13" x14ac:dyDescent="0.25">
      <c r="A189" t="s">
        <v>1217</v>
      </c>
      <c r="B189">
        <v>2.2000000000000002</v>
      </c>
      <c r="D189">
        <v>2</v>
      </c>
      <c r="E189" t="s">
        <v>1242</v>
      </c>
      <c r="G189" t="str">
        <f>glass!$A$4</f>
        <v>Heating Reflecting Film, weatherside</v>
      </c>
      <c r="H189" t="s">
        <v>1274</v>
      </c>
      <c r="J189">
        <f>glass!$D$4</f>
        <v>2.0952380952380953</v>
      </c>
      <c r="K189">
        <f t="shared" ref="K189:K193" si="57">B189-J189</f>
        <v>0.10476190476190483</v>
      </c>
      <c r="L189">
        <f>Index!$R$11/Index!$R$7*L147</f>
        <v>0</v>
      </c>
      <c r="M189">
        <f>Index!$Q$11/Index!$Q$7*M147</f>
        <v>96.590295358649783</v>
      </c>
    </row>
    <row r="190" spans="1:13" x14ac:dyDescent="0.25">
      <c r="A190" t="s">
        <v>1217</v>
      </c>
      <c r="B190">
        <v>2.2000000000000002</v>
      </c>
      <c r="D190">
        <v>3</v>
      </c>
      <c r="E190" t="s">
        <v>1242</v>
      </c>
      <c r="G190" t="str">
        <f>glass!$A$5</f>
        <v>Specturally selective film</v>
      </c>
      <c r="H190" t="s">
        <v>1275</v>
      </c>
      <c r="J190">
        <f>glass!$D$5</f>
        <v>2.0370370370370372</v>
      </c>
      <c r="K190">
        <f t="shared" si="57"/>
        <v>0.16296296296296298</v>
      </c>
      <c r="L190">
        <f>Index!$R$11/Index!$R$7*L148</f>
        <v>75.244829099307168</v>
      </c>
      <c r="M190">
        <f>Index!$Q$11/Index!$Q$7*M148</f>
        <v>184.9704156118143</v>
      </c>
    </row>
    <row r="191" spans="1:13" x14ac:dyDescent="0.25">
      <c r="A191" t="s">
        <v>1217</v>
      </c>
      <c r="B191">
        <v>2.2000000000000002</v>
      </c>
      <c r="D191">
        <v>4</v>
      </c>
      <c r="E191" t="s">
        <v>1242</v>
      </c>
      <c r="G191" t="str">
        <f>glass!$A$6</f>
        <v>Heat &amp; Light Film, both Glazings</v>
      </c>
      <c r="H191" t="s">
        <v>1275</v>
      </c>
      <c r="J191">
        <f>glass!$D$6</f>
        <v>2.0370370370370372</v>
      </c>
      <c r="K191">
        <f t="shared" si="57"/>
        <v>0.16296296296296298</v>
      </c>
      <c r="L191">
        <f>Index!$R$11/Index!$R$7*L149</f>
        <v>7.2576572748267916</v>
      </c>
      <c r="M191">
        <f>Index!$Q$11/Index!$Q$7*M149</f>
        <v>220.12928312236284</v>
      </c>
    </row>
    <row r="192" spans="1:13" x14ac:dyDescent="0.25">
      <c r="A192" t="s">
        <v>1217</v>
      </c>
      <c r="B192">
        <v>2.2000000000000002</v>
      </c>
      <c r="D192">
        <v>5</v>
      </c>
      <c r="E192" t="s">
        <v>1242</v>
      </c>
      <c r="G192" t="str">
        <f>glass!$A$7</f>
        <v>Solar Control Films</v>
      </c>
      <c r="H192" t="s">
        <v>1276</v>
      </c>
      <c r="J192">
        <f>glass!$D$7</f>
        <v>2.1568627450980395</v>
      </c>
      <c r="K192">
        <f t="shared" si="57"/>
        <v>4.3137254901960631E-2</v>
      </c>
      <c r="L192">
        <f>Index!$R$11/Index!$R$7*L150</f>
        <v>61.476626327944579</v>
      </c>
      <c r="M192">
        <f>Index!$Q$11/Index!$Q$7*M150</f>
        <v>53.800794514767929</v>
      </c>
    </row>
    <row r="193" spans="1:13" x14ac:dyDescent="0.25">
      <c r="A193" t="s">
        <v>1217</v>
      </c>
      <c r="B193">
        <v>2.2000000000000002</v>
      </c>
      <c r="D193">
        <v>6</v>
      </c>
      <c r="E193" t="s">
        <v>1242</v>
      </c>
      <c r="G193" t="str">
        <f>glass!$A$8</f>
        <v>Argon Fill</v>
      </c>
      <c r="H193" t="s">
        <v>1277</v>
      </c>
      <c r="J193">
        <f>glass!$D$8</f>
        <v>1.9555555555555557</v>
      </c>
      <c r="K193">
        <f t="shared" si="57"/>
        <v>0.24444444444444446</v>
      </c>
      <c r="L193">
        <f>Index!$R$11/Index!$R$7*L151</f>
        <v>24.014307159353354</v>
      </c>
      <c r="M193">
        <f>Index!$Q$11/Index!$Q$7*M151</f>
        <v>60.36893459915612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workbookViewId="0">
      <selection activeCell="C9" sqref="C9"/>
    </sheetView>
  </sheetViews>
  <sheetFormatPr defaultRowHeight="15" x14ac:dyDescent="0.25"/>
  <cols>
    <col min="1" max="1" width="28.5703125" customWidth="1"/>
    <col min="2" max="2" width="20.5703125" style="91" customWidth="1"/>
    <col min="3" max="3" width="10.140625" customWidth="1"/>
    <col min="4" max="4" width="7.28515625" customWidth="1"/>
    <col min="5" max="5" width="9.140625" customWidth="1"/>
  </cols>
  <sheetData>
    <row r="1" spans="1:10" ht="21" x14ac:dyDescent="0.35">
      <c r="A1" s="49" t="s">
        <v>1267</v>
      </c>
    </row>
    <row r="2" spans="1:10" x14ac:dyDescent="0.25">
      <c r="A2" s="53" t="s">
        <v>1018</v>
      </c>
      <c r="B2" s="92" t="s">
        <v>572</v>
      </c>
      <c r="C2" s="92"/>
      <c r="D2" s="53" t="s">
        <v>1262</v>
      </c>
      <c r="E2" s="53" t="s">
        <v>1259</v>
      </c>
      <c r="F2" s="53" t="s">
        <v>1260</v>
      </c>
      <c r="G2" s="53" t="s">
        <v>1261</v>
      </c>
      <c r="H2" s="53" t="s">
        <v>2</v>
      </c>
      <c r="I2" s="53" t="s">
        <v>3</v>
      </c>
      <c r="J2" s="54" t="s">
        <v>4</v>
      </c>
    </row>
    <row r="3" spans="1:10" x14ac:dyDescent="0.25">
      <c r="A3" t="s">
        <v>1263</v>
      </c>
      <c r="B3" s="91">
        <v>88130102500</v>
      </c>
      <c r="C3">
        <v>7.5</v>
      </c>
      <c r="D3">
        <f>2.2/(1+(C3/100))</f>
        <v>2.0465116279069768</v>
      </c>
      <c r="H3">
        <v>18.489999999999998</v>
      </c>
      <c r="I3">
        <v>0.68</v>
      </c>
    </row>
    <row r="4" spans="1:10" x14ac:dyDescent="0.25">
      <c r="A4" t="s">
        <v>1269</v>
      </c>
      <c r="B4" s="91">
        <v>88130103000</v>
      </c>
      <c r="C4">
        <v>5</v>
      </c>
      <c r="D4">
        <f t="shared" ref="D4:D8" si="0">2.2/(1+(C4/100))</f>
        <v>2.0952380952380953</v>
      </c>
      <c r="G4">
        <v>0.8</v>
      </c>
      <c r="H4">
        <v>10</v>
      </c>
      <c r="I4">
        <v>0</v>
      </c>
    </row>
    <row r="5" spans="1:10" x14ac:dyDescent="0.25">
      <c r="A5" t="s">
        <v>1264</v>
      </c>
      <c r="B5" s="91">
        <v>88130105000</v>
      </c>
      <c r="C5">
        <v>8</v>
      </c>
      <c r="D5">
        <f t="shared" si="0"/>
        <v>2.0370370370370372</v>
      </c>
      <c r="E5">
        <v>0.28000000000000003</v>
      </c>
      <c r="G5">
        <v>0.7</v>
      </c>
      <c r="H5">
        <v>19.149999999999999</v>
      </c>
      <c r="I5">
        <v>7.05</v>
      </c>
    </row>
    <row r="6" spans="1:10" x14ac:dyDescent="0.25">
      <c r="A6" t="s">
        <v>1268</v>
      </c>
      <c r="B6" s="91">
        <v>88130102000</v>
      </c>
      <c r="C6">
        <v>8</v>
      </c>
      <c r="D6">
        <f t="shared" si="0"/>
        <v>2.0370370370370372</v>
      </c>
      <c r="E6">
        <v>0.45</v>
      </c>
      <c r="H6">
        <v>22.79</v>
      </c>
      <c r="I6">
        <v>0.68</v>
      </c>
    </row>
    <row r="7" spans="1:10" x14ac:dyDescent="0.25">
      <c r="A7" t="s">
        <v>1270</v>
      </c>
      <c r="B7" s="91">
        <v>88713101150</v>
      </c>
      <c r="C7">
        <v>2</v>
      </c>
      <c r="D7">
        <f t="shared" si="0"/>
        <v>2.1568627450980395</v>
      </c>
      <c r="E7">
        <v>0.5</v>
      </c>
      <c r="G7">
        <v>0.68</v>
      </c>
      <c r="H7">
        <v>5.57</v>
      </c>
      <c r="I7">
        <v>5.76</v>
      </c>
    </row>
    <row r="8" spans="1:10" x14ac:dyDescent="0.25">
      <c r="A8" t="s">
        <v>1271</v>
      </c>
      <c r="B8" s="91" t="s">
        <v>1272</v>
      </c>
      <c r="C8">
        <v>12.5</v>
      </c>
      <c r="D8">
        <f t="shared" si="0"/>
        <v>1.9555555555555557</v>
      </c>
      <c r="H8">
        <v>6.25</v>
      </c>
      <c r="I8">
        <v>2.25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35"/>
  <sheetViews>
    <sheetView topLeftCell="A24" workbookViewId="0">
      <selection activeCell="AC19" sqref="AC19"/>
    </sheetView>
  </sheetViews>
  <sheetFormatPr defaultRowHeight="15" x14ac:dyDescent="0.25"/>
  <cols>
    <col min="1" max="2" width="15.7109375" customWidth="1"/>
    <col min="3" max="3" width="6.7109375" customWidth="1"/>
    <col min="4" max="4" width="36.7109375" customWidth="1"/>
    <col min="5" max="5" width="6.7109375" customWidth="1"/>
    <col min="6" max="8" width="8.7109375" customWidth="1"/>
  </cols>
  <sheetData>
    <row r="1" spans="1:8" ht="21" x14ac:dyDescent="0.35">
      <c r="A1" s="49" t="s">
        <v>583</v>
      </c>
    </row>
    <row r="2" spans="1:8" x14ac:dyDescent="0.25">
      <c r="A2" s="53" t="s">
        <v>0</v>
      </c>
      <c r="B2" s="53" t="s">
        <v>572</v>
      </c>
      <c r="C2" s="53" t="s">
        <v>63</v>
      </c>
      <c r="D2" s="53" t="s">
        <v>1</v>
      </c>
      <c r="E2" s="53" t="s">
        <v>15</v>
      </c>
      <c r="F2" s="53" t="s">
        <v>2</v>
      </c>
      <c r="G2" s="53" t="s">
        <v>3</v>
      </c>
      <c r="H2" s="53" t="s">
        <v>4</v>
      </c>
    </row>
    <row r="3" spans="1:8" ht="45" customHeight="1" x14ac:dyDescent="0.25">
      <c r="A3" s="120" t="s">
        <v>32</v>
      </c>
      <c r="B3" s="25" t="s">
        <v>261</v>
      </c>
      <c r="C3" s="25">
        <v>15</v>
      </c>
      <c r="D3" s="1" t="s">
        <v>33</v>
      </c>
      <c r="E3" t="s">
        <v>10</v>
      </c>
      <c r="F3">
        <v>4.43</v>
      </c>
      <c r="G3">
        <v>5.51</v>
      </c>
      <c r="H3">
        <v>9.94</v>
      </c>
    </row>
    <row r="4" spans="1:8" ht="45" x14ac:dyDescent="0.25">
      <c r="A4" s="120"/>
      <c r="B4" s="25" t="s">
        <v>261</v>
      </c>
      <c r="C4" s="25"/>
      <c r="D4" s="1" t="s">
        <v>36</v>
      </c>
      <c r="E4" t="s">
        <v>24</v>
      </c>
      <c r="F4">
        <v>0.23</v>
      </c>
      <c r="G4">
        <v>0.12</v>
      </c>
      <c r="H4">
        <v>0.35</v>
      </c>
    </row>
    <row r="5" spans="1:8" ht="30" x14ac:dyDescent="0.25">
      <c r="A5" s="120"/>
      <c r="B5" s="25" t="s">
        <v>261</v>
      </c>
      <c r="C5" s="25"/>
      <c r="D5" s="1" t="s">
        <v>35</v>
      </c>
      <c r="E5" t="s">
        <v>34</v>
      </c>
      <c r="F5">
        <v>0.32</v>
      </c>
      <c r="G5">
        <v>0.31</v>
      </c>
      <c r="H5">
        <v>0.62</v>
      </c>
    </row>
    <row r="6" spans="1:8" x14ac:dyDescent="0.25">
      <c r="A6" s="120"/>
      <c r="B6" s="25" t="s">
        <v>261</v>
      </c>
      <c r="C6" s="25"/>
      <c r="D6" s="1" t="s">
        <v>37</v>
      </c>
      <c r="E6" t="s">
        <v>6</v>
      </c>
      <c r="F6">
        <v>0.11</v>
      </c>
      <c r="G6">
        <v>0.06</v>
      </c>
      <c r="H6">
        <v>0.17</v>
      </c>
    </row>
    <row r="7" spans="1:8" x14ac:dyDescent="0.25">
      <c r="A7" s="120"/>
      <c r="B7" s="25" t="s">
        <v>261</v>
      </c>
      <c r="C7" s="25"/>
      <c r="D7" s="1" t="s">
        <v>38</v>
      </c>
      <c r="E7" t="s">
        <v>10</v>
      </c>
      <c r="F7">
        <v>0.34</v>
      </c>
      <c r="G7">
        <v>0.59</v>
      </c>
      <c r="H7">
        <v>0.94</v>
      </c>
    </row>
    <row r="8" spans="1:8" x14ac:dyDescent="0.25">
      <c r="A8" s="120"/>
      <c r="B8" s="25">
        <v>72113101940</v>
      </c>
      <c r="C8" s="25"/>
      <c r="D8" s="1" t="s">
        <v>50</v>
      </c>
      <c r="E8" t="s">
        <v>10</v>
      </c>
      <c r="F8">
        <v>3.51</v>
      </c>
      <c r="G8">
        <v>0.56000000000000005</v>
      </c>
      <c r="H8">
        <v>4.07</v>
      </c>
    </row>
    <row r="9" spans="1:8" x14ac:dyDescent="0.25">
      <c r="A9" s="25"/>
      <c r="B9" s="1"/>
      <c r="C9" s="1"/>
      <c r="F9">
        <f>SUM(F3:F8)</f>
        <v>8.9400000000000013</v>
      </c>
      <c r="G9">
        <f t="shared" ref="G9:H9" si="0">SUM(G3:G8)</f>
        <v>7.1499999999999986</v>
      </c>
      <c r="H9">
        <f t="shared" si="0"/>
        <v>16.089999999999996</v>
      </c>
    </row>
    <row r="10" spans="1:8" x14ac:dyDescent="0.25">
      <c r="A10" s="53" t="s">
        <v>0</v>
      </c>
      <c r="B10" s="53" t="s">
        <v>572</v>
      </c>
      <c r="C10" s="53" t="s">
        <v>63</v>
      </c>
      <c r="D10" s="53" t="s">
        <v>1</v>
      </c>
      <c r="E10" s="53" t="s">
        <v>15</v>
      </c>
      <c r="F10" s="53" t="s">
        <v>2</v>
      </c>
      <c r="G10" s="53" t="s">
        <v>3</v>
      </c>
      <c r="H10" s="53" t="s">
        <v>4</v>
      </c>
    </row>
    <row r="11" spans="1:8" x14ac:dyDescent="0.25">
      <c r="A11" s="120" t="s">
        <v>39</v>
      </c>
      <c r="B11" s="24" t="s">
        <v>260</v>
      </c>
      <c r="C11" s="24">
        <v>16</v>
      </c>
      <c r="D11" t="s">
        <v>40</v>
      </c>
      <c r="E11" t="s">
        <v>41</v>
      </c>
      <c r="F11">
        <v>0</v>
      </c>
      <c r="G11">
        <v>1.04</v>
      </c>
      <c r="H11">
        <v>1.04</v>
      </c>
    </row>
    <row r="12" spans="1:8" ht="45" x14ac:dyDescent="0.25">
      <c r="A12" s="124"/>
      <c r="B12" s="24" t="s">
        <v>260</v>
      </c>
      <c r="C12" s="25"/>
      <c r="D12" s="1" t="s">
        <v>42</v>
      </c>
      <c r="E12" t="s">
        <v>6</v>
      </c>
      <c r="F12">
        <v>0.17</v>
      </c>
      <c r="G12">
        <v>0.63</v>
      </c>
      <c r="H12">
        <v>0.8</v>
      </c>
    </row>
    <row r="13" spans="1:8" x14ac:dyDescent="0.25">
      <c r="A13" s="124"/>
      <c r="B13" s="24" t="s">
        <v>260</v>
      </c>
      <c r="C13" s="25"/>
      <c r="D13" t="s">
        <v>43</v>
      </c>
      <c r="E13" t="s">
        <v>44</v>
      </c>
      <c r="F13">
        <v>2.77</v>
      </c>
      <c r="G13">
        <v>0</v>
      </c>
      <c r="H13">
        <v>2.77</v>
      </c>
    </row>
    <row r="14" spans="1:8" ht="30" x14ac:dyDescent="0.25">
      <c r="A14" s="124"/>
      <c r="B14" s="24" t="s">
        <v>260</v>
      </c>
      <c r="C14" s="25"/>
      <c r="D14" s="1" t="s">
        <v>60</v>
      </c>
      <c r="E14" t="s">
        <v>31</v>
      </c>
      <c r="F14">
        <v>0.53</v>
      </c>
      <c r="G14">
        <v>0</v>
      </c>
      <c r="H14">
        <v>0.53</v>
      </c>
    </row>
    <row r="15" spans="1:8" ht="30" x14ac:dyDescent="0.25">
      <c r="A15" s="124"/>
      <c r="B15" s="24" t="s">
        <v>260</v>
      </c>
      <c r="C15" s="25"/>
      <c r="D15" s="1" t="s">
        <v>45</v>
      </c>
      <c r="E15" t="s">
        <v>10</v>
      </c>
      <c r="F15">
        <v>0.65</v>
      </c>
      <c r="G15">
        <v>0.67</v>
      </c>
      <c r="H15">
        <v>1.32</v>
      </c>
    </row>
    <row r="16" spans="1:8" ht="45" x14ac:dyDescent="0.25">
      <c r="A16" s="124"/>
      <c r="B16" s="24" t="s">
        <v>260</v>
      </c>
      <c r="C16" s="25"/>
      <c r="D16" s="1" t="s">
        <v>47</v>
      </c>
      <c r="E16" t="s">
        <v>46</v>
      </c>
      <c r="F16">
        <v>1.97</v>
      </c>
      <c r="G16">
        <v>0.56000000000000005</v>
      </c>
      <c r="H16">
        <v>2.5299999999999998</v>
      </c>
    </row>
    <row r="17" spans="1:8" ht="30" x14ac:dyDescent="0.25">
      <c r="A17" s="124"/>
      <c r="B17" s="24" t="s">
        <v>260</v>
      </c>
      <c r="C17" s="25"/>
      <c r="D17" s="1" t="s">
        <v>48</v>
      </c>
      <c r="E17" t="s">
        <v>24</v>
      </c>
      <c r="F17">
        <v>0.19</v>
      </c>
      <c r="G17">
        <v>0.08</v>
      </c>
      <c r="H17">
        <v>0.27</v>
      </c>
    </row>
    <row r="18" spans="1:8" ht="30" x14ac:dyDescent="0.25">
      <c r="A18" s="124"/>
      <c r="B18" s="24" t="s">
        <v>260</v>
      </c>
      <c r="C18" s="25"/>
      <c r="D18" s="1" t="s">
        <v>49</v>
      </c>
      <c r="E18" t="s">
        <v>10</v>
      </c>
      <c r="F18">
        <v>0.02</v>
      </c>
      <c r="G18">
        <v>0.11</v>
      </c>
      <c r="H18">
        <v>0.13</v>
      </c>
    </row>
    <row r="19" spans="1:8" ht="30" x14ac:dyDescent="0.25">
      <c r="A19" s="124"/>
      <c r="B19" s="24" t="s">
        <v>260</v>
      </c>
      <c r="C19" s="25"/>
      <c r="D19" s="1" t="s">
        <v>67</v>
      </c>
      <c r="E19" t="s">
        <v>34</v>
      </c>
      <c r="F19">
        <v>0.28999999999999998</v>
      </c>
      <c r="G19">
        <v>1.64</v>
      </c>
      <c r="H19">
        <v>1.93</v>
      </c>
    </row>
    <row r="20" spans="1:8" x14ac:dyDescent="0.25">
      <c r="A20" s="124"/>
      <c r="B20" s="25">
        <v>72113101940</v>
      </c>
      <c r="C20" s="25"/>
      <c r="D20" s="1" t="s">
        <v>50</v>
      </c>
      <c r="E20" t="s">
        <v>10</v>
      </c>
      <c r="F20">
        <v>3.51</v>
      </c>
      <c r="G20">
        <v>0.56000000000000005</v>
      </c>
      <c r="H20">
        <v>4.07</v>
      </c>
    </row>
    <row r="21" spans="1:8" x14ac:dyDescent="0.25">
      <c r="A21" s="24"/>
      <c r="B21" s="1"/>
      <c r="C21" s="1"/>
      <c r="F21">
        <f>SUM(F11:F20)</f>
        <v>10.1</v>
      </c>
      <c r="G21">
        <f>SUM(G11:G20)</f>
        <v>5.2899999999999991</v>
      </c>
      <c r="H21">
        <f>SUM(H11:H20)</f>
        <v>15.39</v>
      </c>
    </row>
    <row r="22" spans="1:8" x14ac:dyDescent="0.25">
      <c r="A22" s="76" t="s">
        <v>0</v>
      </c>
      <c r="B22" s="53" t="s">
        <v>572</v>
      </c>
      <c r="C22" s="53" t="s">
        <v>63</v>
      </c>
      <c r="D22" s="53" t="s">
        <v>1</v>
      </c>
      <c r="E22" s="53" t="s">
        <v>15</v>
      </c>
      <c r="F22" s="53" t="s">
        <v>2</v>
      </c>
      <c r="G22" s="53" t="s">
        <v>3</v>
      </c>
      <c r="H22" s="53" t="s">
        <v>4</v>
      </c>
    </row>
    <row r="23" spans="1:8" x14ac:dyDescent="0.25">
      <c r="A23" s="120" t="s">
        <v>51</v>
      </c>
      <c r="B23" s="24"/>
      <c r="C23" s="24">
        <v>17</v>
      </c>
      <c r="D23" t="s">
        <v>52</v>
      </c>
      <c r="E23" t="s">
        <v>41</v>
      </c>
      <c r="F23">
        <v>0</v>
      </c>
      <c r="G23">
        <v>0</v>
      </c>
      <c r="H23">
        <v>0</v>
      </c>
    </row>
    <row r="24" spans="1:8" ht="45" x14ac:dyDescent="0.25">
      <c r="A24" s="125"/>
      <c r="B24" s="25" t="s">
        <v>271</v>
      </c>
      <c r="C24" s="25"/>
      <c r="D24" s="1" t="s">
        <v>53</v>
      </c>
      <c r="E24" t="s">
        <v>10</v>
      </c>
      <c r="F24">
        <v>55.5</v>
      </c>
      <c r="G24">
        <v>3.21</v>
      </c>
      <c r="H24">
        <v>58.71</v>
      </c>
    </row>
    <row r="25" spans="1:8" x14ac:dyDescent="0.25">
      <c r="A25" s="125"/>
      <c r="B25" s="25">
        <v>72113101940</v>
      </c>
      <c r="C25" s="25"/>
      <c r="D25" s="1" t="s">
        <v>50</v>
      </c>
      <c r="E25" t="s">
        <v>10</v>
      </c>
      <c r="F25">
        <v>3.51</v>
      </c>
      <c r="G25">
        <v>0.56000000000000005</v>
      </c>
      <c r="H25">
        <v>4.07</v>
      </c>
    </row>
    <row r="26" spans="1:8" ht="15" customHeight="1" x14ac:dyDescent="0.25">
      <c r="B26" s="1"/>
      <c r="C26" s="1"/>
      <c r="F26">
        <f>SUM(F23:F25)</f>
        <v>59.01</v>
      </c>
      <c r="G26">
        <f>SUM(G23:G25)</f>
        <v>3.77</v>
      </c>
      <c r="H26">
        <f>SUM(H23:H25)</f>
        <v>62.78</v>
      </c>
    </row>
    <row r="27" spans="1:8" x14ac:dyDescent="0.25">
      <c r="A27" s="76" t="s">
        <v>0</v>
      </c>
      <c r="B27" s="53" t="s">
        <v>572</v>
      </c>
      <c r="C27" s="53" t="s">
        <v>63</v>
      </c>
      <c r="D27" s="53" t="s">
        <v>1</v>
      </c>
      <c r="E27" s="53" t="s">
        <v>15</v>
      </c>
      <c r="F27" s="53" t="s">
        <v>2</v>
      </c>
      <c r="G27" s="53" t="s">
        <v>3</v>
      </c>
      <c r="H27" s="53" t="s">
        <v>4</v>
      </c>
    </row>
    <row r="28" spans="1:8" ht="15" customHeight="1" x14ac:dyDescent="0.25">
      <c r="A28" s="120" t="s">
        <v>54</v>
      </c>
      <c r="B28" s="24"/>
      <c r="C28" s="24">
        <v>18</v>
      </c>
      <c r="D28" t="s">
        <v>40</v>
      </c>
      <c r="E28" t="s">
        <v>41</v>
      </c>
      <c r="F28">
        <v>0</v>
      </c>
      <c r="G28">
        <v>0</v>
      </c>
      <c r="H28">
        <v>0</v>
      </c>
    </row>
    <row r="29" spans="1:8" ht="45" x14ac:dyDescent="0.25">
      <c r="A29" s="125"/>
      <c r="B29" s="25" t="s">
        <v>272</v>
      </c>
      <c r="C29" s="25"/>
      <c r="D29" s="1" t="s">
        <v>55</v>
      </c>
      <c r="E29" t="s">
        <v>56</v>
      </c>
      <c r="F29">
        <v>2.69</v>
      </c>
      <c r="G29">
        <v>9.51</v>
      </c>
      <c r="H29">
        <v>12.2</v>
      </c>
    </row>
    <row r="30" spans="1:8" ht="45" x14ac:dyDescent="0.25">
      <c r="A30" s="125"/>
      <c r="B30" s="25" t="s">
        <v>272</v>
      </c>
      <c r="C30" s="25"/>
      <c r="D30" s="1" t="s">
        <v>57</v>
      </c>
      <c r="E30" t="s">
        <v>34</v>
      </c>
      <c r="F30">
        <v>0.53</v>
      </c>
      <c r="G30">
        <v>0.25</v>
      </c>
      <c r="H30">
        <v>0.78</v>
      </c>
    </row>
    <row r="31" spans="1:8" ht="60" x14ac:dyDescent="0.25">
      <c r="A31" s="125"/>
      <c r="B31" s="25" t="s">
        <v>272</v>
      </c>
      <c r="C31" s="25"/>
      <c r="D31" s="1" t="s">
        <v>58</v>
      </c>
      <c r="E31" t="s">
        <v>46</v>
      </c>
      <c r="F31">
        <v>2.83</v>
      </c>
      <c r="G31">
        <v>0.76</v>
      </c>
      <c r="H31">
        <v>3.59</v>
      </c>
    </row>
    <row r="32" spans="1:8" ht="30" x14ac:dyDescent="0.25">
      <c r="A32" s="125"/>
      <c r="B32" s="25" t="s">
        <v>272</v>
      </c>
      <c r="C32" s="25"/>
      <c r="D32" s="1" t="s">
        <v>59</v>
      </c>
      <c r="E32" t="s">
        <v>10</v>
      </c>
      <c r="F32">
        <v>0.13</v>
      </c>
      <c r="G32">
        <v>1.7</v>
      </c>
      <c r="H32">
        <v>1.83</v>
      </c>
    </row>
    <row r="33" spans="1:8" ht="15" customHeight="1" x14ac:dyDescent="0.25">
      <c r="A33" s="125"/>
      <c r="B33" s="25">
        <v>72113101940</v>
      </c>
      <c r="C33" s="25"/>
      <c r="D33" s="1" t="s">
        <v>50</v>
      </c>
      <c r="E33" t="s">
        <v>10</v>
      </c>
      <c r="F33">
        <v>3.51</v>
      </c>
      <c r="G33">
        <v>0.56000000000000005</v>
      </c>
      <c r="H33">
        <v>4.07</v>
      </c>
    </row>
    <row r="34" spans="1:8" x14ac:dyDescent="0.25">
      <c r="A34" s="1"/>
      <c r="B34" s="1"/>
      <c r="C34" s="1"/>
      <c r="F34">
        <f>SUM(F28:F33)</f>
        <v>9.69</v>
      </c>
      <c r="G34">
        <f t="shared" ref="G34:H34" si="1">SUM(G28:G33)</f>
        <v>12.78</v>
      </c>
      <c r="H34">
        <f t="shared" si="1"/>
        <v>22.47</v>
      </c>
    </row>
    <row r="35" spans="1:8" x14ac:dyDescent="0.25">
      <c r="A35" s="1"/>
    </row>
  </sheetData>
  <mergeCells count="4">
    <mergeCell ref="A3:A8"/>
    <mergeCell ref="A11:A20"/>
    <mergeCell ref="A23:A25"/>
    <mergeCell ref="A28:A3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36"/>
  <sheetViews>
    <sheetView topLeftCell="A20" workbookViewId="0">
      <selection activeCell="H37" sqref="H37"/>
    </sheetView>
  </sheetViews>
  <sheetFormatPr defaultRowHeight="15" x14ac:dyDescent="0.25"/>
  <cols>
    <col min="1" max="2" width="15.7109375" customWidth="1"/>
    <col min="3" max="3" width="6.7109375" customWidth="1"/>
    <col min="4" max="4" width="36.7109375" customWidth="1"/>
    <col min="5" max="5" width="6.7109375" customWidth="1"/>
    <col min="6" max="8" width="8.7109375" customWidth="1"/>
  </cols>
  <sheetData>
    <row r="1" spans="1:8" ht="21" x14ac:dyDescent="0.35">
      <c r="A1" s="49" t="s">
        <v>582</v>
      </c>
    </row>
    <row r="3" spans="1:8" x14ac:dyDescent="0.25">
      <c r="A3" s="53" t="s">
        <v>0</v>
      </c>
      <c r="B3" s="53" t="s">
        <v>572</v>
      </c>
      <c r="C3" s="53" t="s">
        <v>63</v>
      </c>
      <c r="D3" s="53" t="s">
        <v>1</v>
      </c>
      <c r="E3" s="53" t="s">
        <v>15</v>
      </c>
      <c r="F3" s="53" t="s">
        <v>2</v>
      </c>
      <c r="G3" s="53" t="s">
        <v>3</v>
      </c>
      <c r="H3" s="53" t="s">
        <v>4</v>
      </c>
    </row>
    <row r="4" spans="1:8" x14ac:dyDescent="0.25">
      <c r="A4" s="120" t="s">
        <v>71</v>
      </c>
      <c r="B4" s="20"/>
      <c r="C4" s="4">
        <v>1</v>
      </c>
      <c r="D4" s="1" t="s">
        <v>40</v>
      </c>
      <c r="E4" s="1" t="s">
        <v>41</v>
      </c>
      <c r="F4" s="1">
        <v>0</v>
      </c>
      <c r="G4" s="1">
        <v>0</v>
      </c>
      <c r="H4" s="1">
        <v>0</v>
      </c>
    </row>
    <row r="5" spans="1:8" ht="30" x14ac:dyDescent="0.25">
      <c r="A5" s="120"/>
      <c r="B5" s="20" t="s">
        <v>1247</v>
      </c>
      <c r="C5" s="4"/>
      <c r="D5" s="1" t="s">
        <v>1248</v>
      </c>
      <c r="E5" s="1" t="s">
        <v>10</v>
      </c>
      <c r="F5" s="1">
        <v>24.96</v>
      </c>
      <c r="G5" s="1">
        <v>12.69</v>
      </c>
      <c r="H5" s="1">
        <f>SUM(F5:G5)</f>
        <v>37.65</v>
      </c>
    </row>
    <row r="6" spans="1:8" x14ac:dyDescent="0.25">
      <c r="A6" s="5"/>
      <c r="B6" s="21"/>
      <c r="C6" s="5"/>
      <c r="D6" s="1"/>
      <c r="F6">
        <f>SUM(F4:F5)</f>
        <v>24.96</v>
      </c>
      <c r="G6">
        <f t="shared" ref="G6:H6" si="0">SUM(G4:G5)</f>
        <v>12.69</v>
      </c>
      <c r="H6">
        <f t="shared" si="0"/>
        <v>37.65</v>
      </c>
    </row>
    <row r="7" spans="1:8" x14ac:dyDescent="0.25">
      <c r="A7" s="53" t="s">
        <v>0</v>
      </c>
      <c r="B7" s="53" t="s">
        <v>572</v>
      </c>
      <c r="C7" s="53" t="s">
        <v>63</v>
      </c>
      <c r="D7" s="53" t="s">
        <v>1</v>
      </c>
      <c r="E7" s="53" t="s">
        <v>15</v>
      </c>
      <c r="F7" s="53" t="s">
        <v>2</v>
      </c>
      <c r="G7" s="53" t="s">
        <v>3</v>
      </c>
      <c r="H7" s="53" t="s">
        <v>4</v>
      </c>
    </row>
    <row r="8" spans="1:8" x14ac:dyDescent="0.25">
      <c r="A8" s="120" t="s">
        <v>1255</v>
      </c>
      <c r="B8" s="20"/>
      <c r="C8" s="4">
        <v>2</v>
      </c>
      <c r="D8" t="s">
        <v>40</v>
      </c>
      <c r="E8" t="s">
        <v>41</v>
      </c>
      <c r="F8">
        <v>0</v>
      </c>
      <c r="G8">
        <v>0</v>
      </c>
      <c r="H8">
        <v>0</v>
      </c>
    </row>
    <row r="9" spans="1:8" x14ac:dyDescent="0.25">
      <c r="A9" s="121"/>
      <c r="B9" s="21" t="s">
        <v>1257</v>
      </c>
      <c r="C9" s="5"/>
      <c r="D9" s="1" t="s">
        <v>1256</v>
      </c>
      <c r="E9" t="s">
        <v>10</v>
      </c>
      <c r="F9">
        <v>57.53</v>
      </c>
      <c r="G9">
        <v>5.84</v>
      </c>
      <c r="H9">
        <f>SUM(F9:G9)</f>
        <v>63.370000000000005</v>
      </c>
    </row>
    <row r="10" spans="1:8" x14ac:dyDescent="0.25">
      <c r="A10" s="5"/>
      <c r="B10" s="21"/>
      <c r="C10" s="5"/>
      <c r="D10" s="1"/>
      <c r="F10">
        <f>SUM(F8:F9)</f>
        <v>57.53</v>
      </c>
      <c r="G10">
        <f t="shared" ref="G10:H10" si="1">SUM(G8:G9)</f>
        <v>5.84</v>
      </c>
      <c r="H10">
        <f t="shared" si="1"/>
        <v>63.370000000000005</v>
      </c>
    </row>
    <row r="11" spans="1:8" x14ac:dyDescent="0.25">
      <c r="A11" s="53" t="s">
        <v>0</v>
      </c>
      <c r="B11" s="53" t="s">
        <v>572</v>
      </c>
      <c r="C11" s="53" t="s">
        <v>63</v>
      </c>
      <c r="D11" s="53" t="s">
        <v>1</v>
      </c>
      <c r="E11" s="53" t="s">
        <v>15</v>
      </c>
      <c r="F11" s="53" t="s">
        <v>2</v>
      </c>
      <c r="G11" s="53" t="s">
        <v>3</v>
      </c>
      <c r="H11" s="53" t="s">
        <v>4</v>
      </c>
    </row>
    <row r="12" spans="1:8" x14ac:dyDescent="0.25">
      <c r="A12" s="120" t="s">
        <v>1251</v>
      </c>
      <c r="B12" s="20"/>
      <c r="C12" s="4">
        <v>3</v>
      </c>
      <c r="D12" t="s">
        <v>40</v>
      </c>
      <c r="E12" t="s">
        <v>41</v>
      </c>
      <c r="F12">
        <v>0</v>
      </c>
      <c r="G12">
        <v>0</v>
      </c>
      <c r="H12">
        <v>0</v>
      </c>
    </row>
    <row r="13" spans="1:8" ht="30" x14ac:dyDescent="0.25">
      <c r="A13" s="121"/>
      <c r="B13" s="21" t="s">
        <v>1249</v>
      </c>
      <c r="C13" s="5"/>
      <c r="D13" s="1" t="s">
        <v>1250</v>
      </c>
      <c r="E13" t="s">
        <v>10</v>
      </c>
      <c r="F13">
        <v>140.85</v>
      </c>
      <c r="G13">
        <v>15.07</v>
      </c>
      <c r="H13">
        <f>SUM(F13:G13)</f>
        <v>155.91999999999999</v>
      </c>
    </row>
    <row r="14" spans="1:8" x14ac:dyDescent="0.25">
      <c r="A14" s="5"/>
      <c r="B14" s="21"/>
      <c r="C14" s="5"/>
      <c r="D14" s="1"/>
      <c r="F14">
        <f>SUM(F12:F13)</f>
        <v>140.85</v>
      </c>
      <c r="G14">
        <f t="shared" ref="G14:H14" si="2">SUM(G12:G13)</f>
        <v>15.07</v>
      </c>
      <c r="H14">
        <f t="shared" si="2"/>
        <v>155.91999999999999</v>
      </c>
    </row>
    <row r="15" spans="1:8" x14ac:dyDescent="0.25">
      <c r="A15" s="53" t="s">
        <v>0</v>
      </c>
      <c r="B15" s="53" t="s">
        <v>572</v>
      </c>
      <c r="C15" s="53" t="s">
        <v>63</v>
      </c>
      <c r="D15" s="53" t="s">
        <v>1</v>
      </c>
      <c r="E15" s="53" t="s">
        <v>15</v>
      </c>
      <c r="F15" s="53" t="s">
        <v>2</v>
      </c>
      <c r="G15" s="53" t="s">
        <v>3</v>
      </c>
      <c r="H15" s="53" t="s">
        <v>4</v>
      </c>
    </row>
    <row r="16" spans="1:8" x14ac:dyDescent="0.25">
      <c r="A16" s="120" t="s">
        <v>1252</v>
      </c>
      <c r="B16" s="20"/>
      <c r="C16" s="4">
        <v>4</v>
      </c>
      <c r="D16" t="s">
        <v>40</v>
      </c>
      <c r="E16" t="s">
        <v>41</v>
      </c>
      <c r="F16">
        <v>0</v>
      </c>
      <c r="G16">
        <v>0</v>
      </c>
      <c r="H16">
        <v>0</v>
      </c>
    </row>
    <row r="17" spans="1:8" ht="30" x14ac:dyDescent="0.25">
      <c r="A17" s="121"/>
      <c r="B17" s="21" t="s">
        <v>1253</v>
      </c>
      <c r="C17" s="5"/>
      <c r="D17" s="1" t="s">
        <v>1254</v>
      </c>
      <c r="E17" t="s">
        <v>10</v>
      </c>
      <c r="F17">
        <v>31.26</v>
      </c>
      <c r="G17">
        <v>2.4700000000000002</v>
      </c>
      <c r="H17">
        <f>SUM(F17:G17)</f>
        <v>33.730000000000004</v>
      </c>
    </row>
    <row r="18" spans="1:8" x14ac:dyDescent="0.25">
      <c r="A18" s="5"/>
      <c r="B18" s="21"/>
      <c r="C18" s="5"/>
      <c r="D18" s="1"/>
      <c r="F18">
        <f>SUM(F16:F17)</f>
        <v>31.26</v>
      </c>
      <c r="G18">
        <f t="shared" ref="G18:H18" si="3">SUM(G16:G17)</f>
        <v>2.4700000000000002</v>
      </c>
      <c r="H18">
        <f t="shared" si="3"/>
        <v>33.730000000000004</v>
      </c>
    </row>
    <row r="19" spans="1:8" x14ac:dyDescent="0.25">
      <c r="A19" s="53" t="s">
        <v>0</v>
      </c>
      <c r="B19" s="53" t="s">
        <v>572</v>
      </c>
      <c r="C19" s="53" t="s">
        <v>63</v>
      </c>
      <c r="D19" s="53" t="s">
        <v>1</v>
      </c>
      <c r="E19" s="53" t="s">
        <v>15</v>
      </c>
      <c r="F19" s="53" t="s">
        <v>2</v>
      </c>
      <c r="G19" s="53" t="s">
        <v>3</v>
      </c>
      <c r="H19" s="53" t="s">
        <v>4</v>
      </c>
    </row>
    <row r="20" spans="1:8" x14ac:dyDescent="0.25">
      <c r="A20" s="120" t="s">
        <v>74</v>
      </c>
      <c r="B20" s="20"/>
      <c r="C20" s="4">
        <v>5</v>
      </c>
      <c r="D20" t="s">
        <v>40</v>
      </c>
      <c r="E20" t="s">
        <v>41</v>
      </c>
      <c r="F20">
        <v>0</v>
      </c>
      <c r="G20">
        <v>0</v>
      </c>
      <c r="H20">
        <v>0</v>
      </c>
    </row>
    <row r="21" spans="1:8" ht="30" x14ac:dyDescent="0.25">
      <c r="A21" s="121"/>
      <c r="B21" s="21" t="s">
        <v>1258</v>
      </c>
      <c r="C21" s="5"/>
      <c r="D21" s="1" t="s">
        <v>75</v>
      </c>
      <c r="E21" t="s">
        <v>10</v>
      </c>
      <c r="F21">
        <v>37.51</v>
      </c>
      <c r="G21">
        <v>8.4</v>
      </c>
      <c r="H21">
        <f>SUM(F21:G21)</f>
        <v>45.91</v>
      </c>
    </row>
    <row r="22" spans="1:8" x14ac:dyDescent="0.25">
      <c r="A22" s="5"/>
      <c r="B22" s="21"/>
      <c r="C22" s="5"/>
      <c r="D22" s="1"/>
      <c r="F22">
        <f>SUM(F20:F21)</f>
        <v>37.51</v>
      </c>
      <c r="G22">
        <f t="shared" ref="G22:H22" si="4">SUM(G20:G21)</f>
        <v>8.4</v>
      </c>
      <c r="H22">
        <f t="shared" si="4"/>
        <v>45.91</v>
      </c>
    </row>
    <row r="23" spans="1:8" x14ac:dyDescent="0.25">
      <c r="A23" s="53" t="s">
        <v>0</v>
      </c>
      <c r="B23" s="53" t="s">
        <v>572</v>
      </c>
      <c r="C23" s="53" t="s">
        <v>63</v>
      </c>
      <c r="D23" s="53" t="s">
        <v>1</v>
      </c>
      <c r="E23" s="53" t="s">
        <v>15</v>
      </c>
      <c r="F23" s="53" t="s">
        <v>2</v>
      </c>
      <c r="G23" s="53" t="s">
        <v>3</v>
      </c>
      <c r="H23" s="53" t="s">
        <v>4</v>
      </c>
    </row>
    <row r="24" spans="1:8" x14ac:dyDescent="0.25">
      <c r="A24" s="120" t="s">
        <v>76</v>
      </c>
      <c r="B24" s="20"/>
      <c r="C24" s="4">
        <v>6</v>
      </c>
      <c r="D24" t="s">
        <v>40</v>
      </c>
      <c r="E24" t="s">
        <v>41</v>
      </c>
      <c r="F24">
        <v>0</v>
      </c>
      <c r="G24">
        <v>0</v>
      </c>
      <c r="H24">
        <v>0</v>
      </c>
    </row>
    <row r="25" spans="1:8" ht="30" x14ac:dyDescent="0.25">
      <c r="A25" s="121"/>
      <c r="B25" s="21">
        <v>85313500160</v>
      </c>
      <c r="C25" s="5"/>
      <c r="D25" s="1" t="s">
        <v>77</v>
      </c>
      <c r="E25" t="s">
        <v>10</v>
      </c>
      <c r="F25">
        <v>21.57</v>
      </c>
      <c r="G25">
        <v>2.78</v>
      </c>
      <c r="H25">
        <f>SUM(F25:G25)</f>
        <v>24.35</v>
      </c>
    </row>
    <row r="26" spans="1:8" x14ac:dyDescent="0.25">
      <c r="A26" s="5"/>
      <c r="B26" s="21"/>
      <c r="C26" s="5"/>
      <c r="D26" s="1"/>
      <c r="F26">
        <f>SUM(F24:F25)</f>
        <v>21.57</v>
      </c>
      <c r="G26">
        <f t="shared" ref="G26:H26" si="5">SUM(G24:G25)</f>
        <v>2.78</v>
      </c>
      <c r="H26">
        <f t="shared" si="5"/>
        <v>24.35</v>
      </c>
    </row>
    <row r="27" spans="1:8" x14ac:dyDescent="0.25">
      <c r="A27" s="53" t="s">
        <v>0</v>
      </c>
      <c r="B27" s="53" t="s">
        <v>572</v>
      </c>
      <c r="C27" s="53" t="s">
        <v>63</v>
      </c>
      <c r="D27" s="53" t="s">
        <v>1</v>
      </c>
      <c r="E27" s="53" t="s">
        <v>15</v>
      </c>
      <c r="F27" s="53" t="s">
        <v>2</v>
      </c>
      <c r="G27" s="53" t="s">
        <v>3</v>
      </c>
      <c r="H27" s="53" t="s">
        <v>4</v>
      </c>
    </row>
    <row r="28" spans="1:8" x14ac:dyDescent="0.25">
      <c r="A28" s="120" t="s">
        <v>285</v>
      </c>
      <c r="B28" s="20"/>
      <c r="C28" s="4">
        <v>7</v>
      </c>
      <c r="D28" t="s">
        <v>40</v>
      </c>
      <c r="E28" t="s">
        <v>41</v>
      </c>
      <c r="F28">
        <v>0</v>
      </c>
      <c r="G28">
        <v>0</v>
      </c>
      <c r="H28">
        <v>0</v>
      </c>
    </row>
    <row r="29" spans="1:8" ht="45" x14ac:dyDescent="0.25">
      <c r="A29" s="121"/>
      <c r="B29" s="21" t="s">
        <v>286</v>
      </c>
      <c r="C29" s="5"/>
      <c r="D29" s="1" t="s">
        <v>284</v>
      </c>
      <c r="E29" t="s">
        <v>10</v>
      </c>
      <c r="F29">
        <v>52.13</v>
      </c>
      <c r="G29">
        <v>6.09</v>
      </c>
      <c r="H29">
        <f>F29+G29</f>
        <v>58.22</v>
      </c>
    </row>
    <row r="30" spans="1:8" x14ac:dyDescent="0.25">
      <c r="A30" s="5"/>
      <c r="B30" s="21"/>
      <c r="C30" s="5"/>
      <c r="D30" s="1"/>
      <c r="F30">
        <f>SUM(F28:F29)</f>
        <v>52.13</v>
      </c>
      <c r="G30">
        <f t="shared" ref="G30:H30" si="6">SUM(G28:G29)</f>
        <v>6.09</v>
      </c>
      <c r="H30">
        <f t="shared" si="6"/>
        <v>58.22</v>
      </c>
    </row>
    <row r="31" spans="1:8" x14ac:dyDescent="0.25">
      <c r="A31" s="53" t="s">
        <v>0</v>
      </c>
      <c r="B31" s="53" t="s">
        <v>572</v>
      </c>
      <c r="C31" s="53" t="s">
        <v>63</v>
      </c>
      <c r="D31" s="53" t="s">
        <v>1</v>
      </c>
      <c r="E31" s="53" t="s">
        <v>15</v>
      </c>
      <c r="F31" s="53" t="s">
        <v>2</v>
      </c>
      <c r="G31" s="53" t="s">
        <v>3</v>
      </c>
      <c r="H31" s="53" t="s">
        <v>4</v>
      </c>
    </row>
    <row r="32" spans="1:8" x14ac:dyDescent="0.25">
      <c r="A32" s="120" t="s">
        <v>287</v>
      </c>
      <c r="B32" s="22"/>
      <c r="C32" s="22">
        <v>8</v>
      </c>
      <c r="D32" t="s">
        <v>40</v>
      </c>
      <c r="E32" t="s">
        <v>41</v>
      </c>
      <c r="F32">
        <v>0</v>
      </c>
      <c r="G32">
        <v>0</v>
      </c>
      <c r="H32">
        <v>0</v>
      </c>
    </row>
    <row r="33" spans="1:8" x14ac:dyDescent="0.25">
      <c r="A33" s="121"/>
      <c r="B33" s="23" t="s">
        <v>1245</v>
      </c>
      <c r="C33" s="23"/>
      <c r="D33" s="1" t="s">
        <v>1246</v>
      </c>
      <c r="E33" t="s">
        <v>10</v>
      </c>
      <c r="F33">
        <v>42.09</v>
      </c>
      <c r="G33">
        <v>15.63</v>
      </c>
      <c r="H33">
        <f>F33+G33</f>
        <v>57.720000000000006</v>
      </c>
    </row>
    <row r="34" spans="1:8" x14ac:dyDescent="0.25">
      <c r="A34" s="23"/>
      <c r="B34" s="23"/>
      <c r="C34" s="23"/>
      <c r="D34" s="1"/>
      <c r="F34">
        <f>SUM(F32:F33)</f>
        <v>42.09</v>
      </c>
      <c r="G34">
        <f>SUM(G32:G33)</f>
        <v>15.63</v>
      </c>
      <c r="H34">
        <f>SUM(H32:H33)</f>
        <v>57.720000000000006</v>
      </c>
    </row>
    <row r="35" spans="1:8" x14ac:dyDescent="0.25">
      <c r="A35" s="53" t="s">
        <v>0</v>
      </c>
      <c r="B35" s="53" t="s">
        <v>572</v>
      </c>
      <c r="C35" s="53" t="s">
        <v>63</v>
      </c>
      <c r="D35" s="53" t="s">
        <v>1</v>
      </c>
      <c r="E35" s="53" t="s">
        <v>15</v>
      </c>
      <c r="F35" s="53" t="s">
        <v>2</v>
      </c>
      <c r="G35" s="53" t="s">
        <v>3</v>
      </c>
      <c r="H35" s="53" t="s">
        <v>4</v>
      </c>
    </row>
    <row r="36" spans="1:8" ht="30" x14ac:dyDescent="0.25">
      <c r="A36" s="119" t="s">
        <v>1265</v>
      </c>
      <c r="B36">
        <v>88130100400</v>
      </c>
      <c r="D36" t="s">
        <v>1266</v>
      </c>
      <c r="E36" t="s">
        <v>10</v>
      </c>
      <c r="F36">
        <v>23.17</v>
      </c>
      <c r="G36">
        <v>7.14</v>
      </c>
      <c r="H36">
        <f>SUM(F36:G36)</f>
        <v>30.310000000000002</v>
      </c>
    </row>
  </sheetData>
  <mergeCells count="8">
    <mergeCell ref="A28:A29"/>
    <mergeCell ref="A32:A33"/>
    <mergeCell ref="A4:A5"/>
    <mergeCell ref="A8:A9"/>
    <mergeCell ref="A12:A13"/>
    <mergeCell ref="A16:A17"/>
    <mergeCell ref="A20:A21"/>
    <mergeCell ref="A24:A2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142"/>
  <sheetViews>
    <sheetView topLeftCell="A128" workbookViewId="0">
      <selection activeCell="F141" sqref="F141"/>
    </sheetView>
  </sheetViews>
  <sheetFormatPr defaultRowHeight="15" x14ac:dyDescent="0.25"/>
  <cols>
    <col min="1" max="2" width="15.7109375" customWidth="1"/>
    <col min="3" max="4" width="6.85546875" customWidth="1"/>
    <col min="5" max="5" width="6.7109375" customWidth="1"/>
    <col min="6" max="6" width="6.7109375" style="87" customWidth="1"/>
    <col min="7" max="7" width="9.5703125" customWidth="1"/>
    <col min="8" max="8" width="9.28515625" customWidth="1"/>
    <col min="9" max="9" width="6.7109375" customWidth="1"/>
    <col min="10" max="10" width="36.7109375" customWidth="1"/>
    <col min="11" max="11" width="6.7109375" customWidth="1"/>
    <col min="12" max="14" width="8.7109375" customWidth="1"/>
  </cols>
  <sheetData>
    <row r="1" spans="1:14" ht="21" x14ac:dyDescent="0.35">
      <c r="A1" s="49" t="s">
        <v>581</v>
      </c>
    </row>
    <row r="3" spans="1:14" x14ac:dyDescent="0.25">
      <c r="A3" s="53" t="s">
        <v>0</v>
      </c>
      <c r="B3" s="53" t="s">
        <v>572</v>
      </c>
      <c r="C3" s="53" t="s">
        <v>710</v>
      </c>
      <c r="D3" s="53" t="s">
        <v>713</v>
      </c>
      <c r="E3" s="53" t="s">
        <v>593</v>
      </c>
      <c r="F3" s="88" t="s">
        <v>714</v>
      </c>
      <c r="G3" s="53" t="s">
        <v>711</v>
      </c>
      <c r="H3" s="53" t="s">
        <v>712</v>
      </c>
      <c r="I3" s="53" t="s">
        <v>63</v>
      </c>
      <c r="J3" s="53" t="s">
        <v>1</v>
      </c>
      <c r="K3" s="53" t="s">
        <v>15</v>
      </c>
      <c r="L3" s="53" t="s">
        <v>2</v>
      </c>
      <c r="M3" s="53" t="s">
        <v>3</v>
      </c>
      <c r="N3" s="53" t="s">
        <v>4</v>
      </c>
    </row>
    <row r="4" spans="1:14" s="10" customFormat="1" ht="15" customHeight="1" x14ac:dyDescent="0.25">
      <c r="A4" s="120" t="s">
        <v>98</v>
      </c>
      <c r="B4" s="22" t="s">
        <v>289</v>
      </c>
      <c r="C4" s="79">
        <v>0.8</v>
      </c>
      <c r="D4" s="85">
        <v>20</v>
      </c>
      <c r="E4" s="15">
        <v>8.6</v>
      </c>
      <c r="F4" s="89">
        <f>C4*10.7639</f>
        <v>8.6111199999999997</v>
      </c>
      <c r="G4" s="85">
        <v>5</v>
      </c>
      <c r="H4" s="43" t="s">
        <v>491</v>
      </c>
      <c r="I4" s="7">
        <v>1</v>
      </c>
      <c r="J4" s="10" t="s">
        <v>93</v>
      </c>
      <c r="K4" s="10" t="s">
        <v>24</v>
      </c>
      <c r="L4" s="10">
        <v>0.04</v>
      </c>
      <c r="M4" s="10">
        <v>0.15</v>
      </c>
      <c r="N4" s="10">
        <v>0.19</v>
      </c>
    </row>
    <row r="5" spans="1:14" ht="30" x14ac:dyDescent="0.25">
      <c r="A5" s="120"/>
      <c r="B5" s="22" t="s">
        <v>289</v>
      </c>
      <c r="C5" s="79"/>
      <c r="D5" s="85"/>
      <c r="E5" s="15"/>
      <c r="F5" s="89"/>
      <c r="G5" s="85"/>
      <c r="H5" s="43"/>
      <c r="J5" s="1" t="s">
        <v>94</v>
      </c>
      <c r="K5" t="s">
        <v>6</v>
      </c>
      <c r="L5">
        <v>0.33</v>
      </c>
      <c r="M5">
        <v>0.72</v>
      </c>
      <c r="N5">
        <v>1.05</v>
      </c>
    </row>
    <row r="6" spans="1:14" ht="30" x14ac:dyDescent="0.25">
      <c r="A6" s="120"/>
      <c r="B6" s="22" t="s">
        <v>289</v>
      </c>
      <c r="C6" s="79"/>
      <c r="D6" s="85"/>
      <c r="E6" s="15"/>
      <c r="F6" s="89"/>
      <c r="G6" s="85"/>
      <c r="H6" s="43"/>
      <c r="I6" s="6"/>
      <c r="J6" s="1" t="s">
        <v>95</v>
      </c>
      <c r="K6" s="1" t="s">
        <v>44</v>
      </c>
      <c r="L6" s="1">
        <v>0.06</v>
      </c>
      <c r="M6" s="1">
        <v>0.14000000000000001</v>
      </c>
      <c r="N6" s="1">
        <v>0.2</v>
      </c>
    </row>
    <row r="7" spans="1:14" x14ac:dyDescent="0.25">
      <c r="A7" s="120"/>
      <c r="B7" s="22" t="s">
        <v>289</v>
      </c>
      <c r="C7" s="79"/>
      <c r="D7" s="85"/>
      <c r="E7" s="15"/>
      <c r="F7" s="89"/>
      <c r="G7" s="85"/>
      <c r="H7" s="43"/>
      <c r="I7" s="6"/>
      <c r="J7" s="1" t="s">
        <v>96</v>
      </c>
      <c r="K7" s="1" t="s">
        <v>44</v>
      </c>
      <c r="L7" s="1">
        <v>0.04</v>
      </c>
      <c r="M7" s="1">
        <v>0.04</v>
      </c>
      <c r="N7" s="1">
        <v>0.08</v>
      </c>
    </row>
    <row r="8" spans="1:14" ht="45" x14ac:dyDescent="0.25">
      <c r="A8" s="120"/>
      <c r="B8" s="22" t="s">
        <v>289</v>
      </c>
      <c r="C8" s="79"/>
      <c r="D8" s="85"/>
      <c r="E8" s="15"/>
      <c r="F8" s="89"/>
      <c r="G8" s="85"/>
      <c r="H8" s="43"/>
      <c r="I8" s="6"/>
      <c r="J8" s="1" t="s">
        <v>89</v>
      </c>
      <c r="K8" s="1" t="s">
        <v>10</v>
      </c>
      <c r="L8" s="1">
        <v>0.42</v>
      </c>
      <c r="M8" s="1">
        <v>0.6</v>
      </c>
      <c r="N8" s="1">
        <v>1.02</v>
      </c>
    </row>
    <row r="9" spans="1:14" x14ac:dyDescent="0.25">
      <c r="A9" s="7"/>
      <c r="B9" s="23"/>
      <c r="C9" s="80"/>
      <c r="D9" s="86"/>
      <c r="E9" s="16"/>
      <c r="F9" s="90"/>
      <c r="G9" s="86"/>
      <c r="H9" s="44"/>
      <c r="I9" s="7"/>
      <c r="J9" s="1"/>
      <c r="L9">
        <f>SUM(L4:L8)</f>
        <v>0.8899999999999999</v>
      </c>
      <c r="M9">
        <f>SUM(M4:M8)</f>
        <v>1.65</v>
      </c>
      <c r="N9">
        <f>SUM(N4:N8)</f>
        <v>2.54</v>
      </c>
    </row>
    <row r="10" spans="1:14" x14ac:dyDescent="0.25">
      <c r="A10" s="53" t="s">
        <v>0</v>
      </c>
      <c r="B10" s="53" t="s">
        <v>572</v>
      </c>
      <c r="C10" s="53" t="s">
        <v>710</v>
      </c>
      <c r="D10" s="53" t="s">
        <v>713</v>
      </c>
      <c r="E10" s="53" t="s">
        <v>593</v>
      </c>
      <c r="F10" s="88" t="s">
        <v>714</v>
      </c>
      <c r="G10" s="53" t="s">
        <v>711</v>
      </c>
      <c r="H10" s="53" t="s">
        <v>712</v>
      </c>
      <c r="I10" s="53" t="s">
        <v>63</v>
      </c>
      <c r="J10" s="53" t="s">
        <v>1</v>
      </c>
      <c r="K10" s="53" t="s">
        <v>15</v>
      </c>
      <c r="L10" s="53" t="s">
        <v>2</v>
      </c>
      <c r="M10" s="53" t="s">
        <v>3</v>
      </c>
      <c r="N10" s="53" t="s">
        <v>4</v>
      </c>
    </row>
    <row r="11" spans="1:14" x14ac:dyDescent="0.25">
      <c r="A11" s="120" t="s">
        <v>99</v>
      </c>
      <c r="B11" s="22" t="s">
        <v>288</v>
      </c>
      <c r="C11" s="79">
        <v>1.6</v>
      </c>
      <c r="D11" s="85">
        <v>40</v>
      </c>
      <c r="E11" s="15">
        <v>17.2</v>
      </c>
      <c r="F11" s="89">
        <f>C11*10.7639</f>
        <v>17.222239999999999</v>
      </c>
      <c r="G11" s="85">
        <v>10</v>
      </c>
      <c r="H11" s="43" t="s">
        <v>491</v>
      </c>
      <c r="I11" s="7">
        <v>2</v>
      </c>
      <c r="J11" s="10" t="s">
        <v>93</v>
      </c>
      <c r="K11" s="10" t="s">
        <v>24</v>
      </c>
      <c r="L11" s="10">
        <v>0.06</v>
      </c>
      <c r="M11" s="10">
        <v>0.26</v>
      </c>
      <c r="N11" s="10">
        <v>0.32</v>
      </c>
    </row>
    <row r="12" spans="1:14" ht="30" x14ac:dyDescent="0.25">
      <c r="A12" s="120"/>
      <c r="B12" s="22" t="s">
        <v>288</v>
      </c>
      <c r="C12" s="79"/>
      <c r="D12" s="85"/>
      <c r="E12" s="15"/>
      <c r="F12" s="89"/>
      <c r="G12" s="85"/>
      <c r="H12" s="43"/>
      <c r="J12" s="1" t="s">
        <v>94</v>
      </c>
      <c r="K12" t="s">
        <v>6</v>
      </c>
      <c r="L12">
        <v>0.65</v>
      </c>
      <c r="M12">
        <v>1.44</v>
      </c>
      <c r="N12">
        <v>2.09</v>
      </c>
    </row>
    <row r="13" spans="1:14" ht="30" x14ac:dyDescent="0.25">
      <c r="A13" s="120"/>
      <c r="B13" s="22" t="s">
        <v>288</v>
      </c>
      <c r="C13" s="79"/>
      <c r="D13" s="85"/>
      <c r="E13" s="15"/>
      <c r="F13" s="89"/>
      <c r="G13" s="85"/>
      <c r="H13" s="43"/>
      <c r="I13" s="6"/>
      <c r="J13" s="1" t="s">
        <v>95</v>
      </c>
      <c r="K13" s="1" t="s">
        <v>44</v>
      </c>
      <c r="L13" s="1">
        <v>0.12</v>
      </c>
      <c r="M13" s="1">
        <v>0.28000000000000003</v>
      </c>
      <c r="N13" s="1">
        <v>0.41</v>
      </c>
    </row>
    <row r="14" spans="1:14" x14ac:dyDescent="0.25">
      <c r="A14" s="120"/>
      <c r="B14" s="22" t="s">
        <v>288</v>
      </c>
      <c r="C14" s="79"/>
      <c r="D14" s="85"/>
      <c r="E14" s="15"/>
      <c r="F14" s="89"/>
      <c r="G14" s="85"/>
      <c r="H14" s="43"/>
      <c r="I14" s="6"/>
      <c r="J14" s="1" t="s">
        <v>96</v>
      </c>
      <c r="K14" s="1" t="s">
        <v>44</v>
      </c>
      <c r="L14" s="1">
        <v>0.08</v>
      </c>
      <c r="M14" s="1">
        <v>7.0000000000000007E-2</v>
      </c>
      <c r="N14" s="1">
        <v>0.15</v>
      </c>
    </row>
    <row r="15" spans="1:14" ht="45" x14ac:dyDescent="0.25">
      <c r="A15" s="120"/>
      <c r="B15" s="22" t="s">
        <v>288</v>
      </c>
      <c r="C15" s="79"/>
      <c r="D15" s="85"/>
      <c r="E15" s="15"/>
      <c r="F15" s="89"/>
      <c r="G15" s="85"/>
      <c r="H15" s="43"/>
      <c r="I15" s="6"/>
      <c r="J15" s="1" t="s">
        <v>90</v>
      </c>
      <c r="K15" s="1" t="s">
        <v>10</v>
      </c>
      <c r="L15" s="1">
        <v>0.84</v>
      </c>
      <c r="M15" s="1">
        <v>1.21</v>
      </c>
      <c r="N15" s="1">
        <v>2.04</v>
      </c>
    </row>
    <row r="16" spans="1:14" x14ac:dyDescent="0.25">
      <c r="A16" s="7"/>
      <c r="B16" s="23"/>
      <c r="C16" s="80"/>
      <c r="D16" s="86"/>
      <c r="E16" s="16"/>
      <c r="F16" s="90"/>
      <c r="G16" s="86"/>
      <c r="H16" s="44"/>
      <c r="I16" s="7"/>
      <c r="J16" s="1"/>
      <c r="L16">
        <f>SUM(L11:L15)</f>
        <v>1.75</v>
      </c>
      <c r="M16">
        <f>SUM(M11:M15)</f>
        <v>3.26</v>
      </c>
      <c r="N16">
        <f>SUM(N11:N15)</f>
        <v>5.01</v>
      </c>
    </row>
    <row r="17" spans="1:14" x14ac:dyDescent="0.25">
      <c r="A17" s="53" t="s">
        <v>0</v>
      </c>
      <c r="B17" s="53" t="s">
        <v>572</v>
      </c>
      <c r="C17" s="53" t="s">
        <v>710</v>
      </c>
      <c r="D17" s="53" t="s">
        <v>713</v>
      </c>
      <c r="E17" s="53" t="s">
        <v>593</v>
      </c>
      <c r="F17" s="88" t="s">
        <v>714</v>
      </c>
      <c r="G17" s="53" t="s">
        <v>711</v>
      </c>
      <c r="H17" s="53" t="s">
        <v>712</v>
      </c>
      <c r="I17" s="53" t="s">
        <v>63</v>
      </c>
      <c r="J17" s="53" t="s">
        <v>1</v>
      </c>
      <c r="K17" s="53" t="s">
        <v>15</v>
      </c>
      <c r="L17" s="53" t="s">
        <v>2</v>
      </c>
      <c r="M17" s="53" t="s">
        <v>3</v>
      </c>
      <c r="N17" s="53" t="s">
        <v>4</v>
      </c>
    </row>
    <row r="18" spans="1:14" x14ac:dyDescent="0.25">
      <c r="A18" s="120" t="s">
        <v>100</v>
      </c>
      <c r="B18" s="22" t="s">
        <v>290</v>
      </c>
      <c r="C18" s="79">
        <v>2.4</v>
      </c>
      <c r="D18" s="85">
        <v>60</v>
      </c>
      <c r="E18" s="15">
        <v>25.8</v>
      </c>
      <c r="F18" s="89">
        <f>C18*10.7639</f>
        <v>25.833359999999999</v>
      </c>
      <c r="G18" s="85">
        <v>15</v>
      </c>
      <c r="H18" s="43" t="s">
        <v>491</v>
      </c>
      <c r="I18" s="7">
        <v>3</v>
      </c>
      <c r="J18" s="10" t="s">
        <v>93</v>
      </c>
      <c r="K18" s="10" t="s">
        <v>24</v>
      </c>
      <c r="L18" s="10">
        <v>0.1</v>
      </c>
      <c r="M18" s="10">
        <v>0.41</v>
      </c>
      <c r="N18" s="10">
        <v>0.51</v>
      </c>
    </row>
    <row r="19" spans="1:14" ht="30" x14ac:dyDescent="0.25">
      <c r="A19" s="120"/>
      <c r="B19" s="22" t="s">
        <v>290</v>
      </c>
      <c r="C19" s="79"/>
      <c r="D19" s="85"/>
      <c r="E19" s="15"/>
      <c r="F19" s="89"/>
      <c r="G19" s="85"/>
      <c r="H19" s="43"/>
      <c r="J19" s="1" t="s">
        <v>94</v>
      </c>
      <c r="K19" t="s">
        <v>6</v>
      </c>
      <c r="L19">
        <v>0.98</v>
      </c>
      <c r="M19">
        <v>2.16</v>
      </c>
      <c r="N19">
        <v>3.14</v>
      </c>
    </row>
    <row r="20" spans="1:14" ht="30" x14ac:dyDescent="0.25">
      <c r="A20" s="120"/>
      <c r="B20" s="22" t="s">
        <v>290</v>
      </c>
      <c r="C20" s="79"/>
      <c r="D20" s="85"/>
      <c r="E20" s="15"/>
      <c r="F20" s="89"/>
      <c r="G20" s="85"/>
      <c r="H20" s="43"/>
      <c r="I20" s="6"/>
      <c r="J20" s="1" t="s">
        <v>95</v>
      </c>
      <c r="K20" s="1" t="s">
        <v>44</v>
      </c>
      <c r="L20" s="1">
        <v>0.18</v>
      </c>
      <c r="M20" s="1">
        <v>0.43</v>
      </c>
      <c r="N20" s="1">
        <v>0.61</v>
      </c>
    </row>
    <row r="21" spans="1:14" x14ac:dyDescent="0.25">
      <c r="A21" s="120"/>
      <c r="B21" s="22" t="s">
        <v>290</v>
      </c>
      <c r="C21" s="79"/>
      <c r="D21" s="85"/>
      <c r="E21" s="15"/>
      <c r="F21" s="89"/>
      <c r="G21" s="85"/>
      <c r="H21" s="43"/>
      <c r="I21" s="6"/>
      <c r="J21" s="1" t="s">
        <v>96</v>
      </c>
      <c r="K21" s="1" t="s">
        <v>44</v>
      </c>
      <c r="L21" s="1">
        <v>0.12</v>
      </c>
      <c r="M21" s="1">
        <v>0.11</v>
      </c>
      <c r="N21" s="1">
        <v>0.22</v>
      </c>
    </row>
    <row r="22" spans="1:14" ht="45" x14ac:dyDescent="0.25">
      <c r="A22" s="120"/>
      <c r="B22" s="22" t="s">
        <v>290</v>
      </c>
      <c r="C22" s="79"/>
      <c r="D22" s="85"/>
      <c r="E22" s="15"/>
      <c r="F22" s="89"/>
      <c r="G22" s="85"/>
      <c r="H22" s="43"/>
      <c r="I22" s="6"/>
      <c r="J22" s="1" t="s">
        <v>91</v>
      </c>
      <c r="K22" s="1" t="s">
        <v>10</v>
      </c>
      <c r="L22" s="1">
        <v>1.25</v>
      </c>
      <c r="M22" s="1">
        <v>1.81</v>
      </c>
      <c r="N22" s="1">
        <v>3.06</v>
      </c>
    </row>
    <row r="23" spans="1:14" x14ac:dyDescent="0.25">
      <c r="A23" s="7"/>
      <c r="B23" s="23"/>
      <c r="C23" s="80"/>
      <c r="D23" s="86"/>
      <c r="E23" s="16"/>
      <c r="F23" s="90"/>
      <c r="G23" s="86"/>
      <c r="H23" s="44"/>
      <c r="I23" s="7"/>
      <c r="J23" s="1"/>
      <c r="L23">
        <f>SUM(L18:L22)</f>
        <v>2.63</v>
      </c>
      <c r="M23">
        <f>SUM(M18:M22)</f>
        <v>4.92</v>
      </c>
      <c r="N23">
        <f>SUM(N18:N22)</f>
        <v>7.5400000000000009</v>
      </c>
    </row>
    <row r="24" spans="1:14" x14ac:dyDescent="0.25">
      <c r="A24" s="53" t="s">
        <v>0</v>
      </c>
      <c r="B24" s="53" t="s">
        <v>572</v>
      </c>
      <c r="C24" s="53" t="s">
        <v>710</v>
      </c>
      <c r="D24" s="53" t="s">
        <v>713</v>
      </c>
      <c r="E24" s="53" t="s">
        <v>593</v>
      </c>
      <c r="F24" s="88" t="s">
        <v>714</v>
      </c>
      <c r="G24" s="53" t="s">
        <v>711</v>
      </c>
      <c r="H24" s="53" t="s">
        <v>712</v>
      </c>
      <c r="I24" s="53" t="s">
        <v>63</v>
      </c>
      <c r="J24" s="53" t="s">
        <v>1</v>
      </c>
      <c r="K24" s="53" t="s">
        <v>15</v>
      </c>
      <c r="L24" s="53" t="s">
        <v>2</v>
      </c>
      <c r="M24" s="53" t="s">
        <v>3</v>
      </c>
      <c r="N24" s="53" t="s">
        <v>4</v>
      </c>
    </row>
    <row r="25" spans="1:14" x14ac:dyDescent="0.25">
      <c r="A25" s="120" t="s">
        <v>101</v>
      </c>
      <c r="B25" s="22" t="s">
        <v>291</v>
      </c>
      <c r="C25" s="79">
        <v>3.2</v>
      </c>
      <c r="D25" s="85">
        <v>80</v>
      </c>
      <c r="E25" s="15">
        <v>34</v>
      </c>
      <c r="F25" s="89">
        <f>C25*10.7639</f>
        <v>34.444479999999999</v>
      </c>
      <c r="G25" s="85">
        <v>20</v>
      </c>
      <c r="H25" s="43" t="s">
        <v>491</v>
      </c>
      <c r="I25" s="7">
        <v>4</v>
      </c>
      <c r="J25" s="10" t="s">
        <v>93</v>
      </c>
      <c r="K25" s="10" t="s">
        <v>24</v>
      </c>
      <c r="L25" s="10">
        <v>0.12</v>
      </c>
      <c r="M25" s="10">
        <v>0.51</v>
      </c>
      <c r="N25" s="10">
        <v>0.64</v>
      </c>
    </row>
    <row r="26" spans="1:14" ht="30" x14ac:dyDescent="0.25">
      <c r="A26" s="120"/>
      <c r="B26" s="22" t="s">
        <v>291</v>
      </c>
      <c r="C26" s="79"/>
      <c r="D26" s="85"/>
      <c r="E26" s="15"/>
      <c r="F26" s="89"/>
      <c r="G26" s="85"/>
      <c r="H26" s="43"/>
      <c r="J26" s="1" t="s">
        <v>94</v>
      </c>
      <c r="K26" t="s">
        <v>6</v>
      </c>
      <c r="L26">
        <v>1.3</v>
      </c>
      <c r="M26">
        <v>2.89</v>
      </c>
      <c r="N26">
        <v>4.1900000000000004</v>
      </c>
    </row>
    <row r="27" spans="1:14" ht="30" x14ac:dyDescent="0.25">
      <c r="A27" s="120"/>
      <c r="B27" s="22" t="s">
        <v>291</v>
      </c>
      <c r="C27" s="79"/>
      <c r="D27" s="85"/>
      <c r="E27" s="15"/>
      <c r="F27" s="89"/>
      <c r="G27" s="85"/>
      <c r="H27" s="43"/>
      <c r="I27" s="6"/>
      <c r="J27" s="1" t="s">
        <v>95</v>
      </c>
      <c r="K27" s="1" t="s">
        <v>44</v>
      </c>
      <c r="L27" s="1">
        <v>0.24</v>
      </c>
      <c r="M27" s="1">
        <v>0.56999999999999995</v>
      </c>
      <c r="N27" s="1">
        <v>0.81</v>
      </c>
    </row>
    <row r="28" spans="1:14" x14ac:dyDescent="0.25">
      <c r="A28" s="120"/>
      <c r="B28" s="22" t="s">
        <v>291</v>
      </c>
      <c r="C28" s="79"/>
      <c r="D28" s="85"/>
      <c r="E28" s="15"/>
      <c r="F28" s="89"/>
      <c r="G28" s="85"/>
      <c r="H28" s="43"/>
      <c r="I28" s="6"/>
      <c r="J28" s="1" t="s">
        <v>96</v>
      </c>
      <c r="K28" s="1" t="s">
        <v>44</v>
      </c>
      <c r="L28" s="1">
        <v>0.16</v>
      </c>
      <c r="M28" s="1">
        <v>0.14000000000000001</v>
      </c>
      <c r="N28" s="1">
        <v>0.3</v>
      </c>
    </row>
    <row r="29" spans="1:14" ht="45" x14ac:dyDescent="0.25">
      <c r="A29" s="120"/>
      <c r="B29" s="22" t="s">
        <v>291</v>
      </c>
      <c r="C29" s="79"/>
      <c r="D29" s="85"/>
      <c r="E29" s="15"/>
      <c r="F29" s="89"/>
      <c r="G29" s="85"/>
      <c r="H29" s="43"/>
      <c r="I29" s="6"/>
      <c r="J29" s="1" t="s">
        <v>92</v>
      </c>
      <c r="K29" s="1" t="s">
        <v>10</v>
      </c>
      <c r="L29" s="1">
        <v>1.67</v>
      </c>
      <c r="M29" s="1">
        <v>2.41</v>
      </c>
      <c r="N29" s="1">
        <v>4.08</v>
      </c>
    </row>
    <row r="30" spans="1:14" x14ac:dyDescent="0.25">
      <c r="A30" s="7"/>
      <c r="B30" s="23"/>
      <c r="C30" s="80"/>
      <c r="D30" s="86"/>
      <c r="E30" s="16"/>
      <c r="F30" s="90"/>
      <c r="G30" s="86"/>
      <c r="H30" s="44"/>
      <c r="I30" s="7"/>
      <c r="J30" s="1"/>
      <c r="L30">
        <f>SUM(L25:L29)</f>
        <v>3.4899999999999998</v>
      </c>
      <c r="M30">
        <f>SUM(M25:M29)</f>
        <v>6.5200000000000005</v>
      </c>
      <c r="N30">
        <f>SUM(N25:N29)</f>
        <v>10.02</v>
      </c>
    </row>
    <row r="31" spans="1:14" x14ac:dyDescent="0.25">
      <c r="A31" s="53" t="s">
        <v>0</v>
      </c>
      <c r="B31" s="53" t="s">
        <v>572</v>
      </c>
      <c r="C31" s="53" t="s">
        <v>710</v>
      </c>
      <c r="D31" s="53" t="s">
        <v>713</v>
      </c>
      <c r="E31" s="53" t="s">
        <v>593</v>
      </c>
      <c r="F31" s="88" t="s">
        <v>714</v>
      </c>
      <c r="G31" s="53" t="s">
        <v>711</v>
      </c>
      <c r="H31" s="53" t="s">
        <v>712</v>
      </c>
      <c r="I31" s="53" t="s">
        <v>63</v>
      </c>
      <c r="J31" s="53" t="s">
        <v>1</v>
      </c>
      <c r="K31" s="53" t="s">
        <v>15</v>
      </c>
      <c r="L31" s="53" t="s">
        <v>2</v>
      </c>
      <c r="M31" s="53" t="s">
        <v>3</v>
      </c>
      <c r="N31" s="53" t="s">
        <v>4</v>
      </c>
    </row>
    <row r="32" spans="1:14" x14ac:dyDescent="0.25">
      <c r="A32" s="120" t="s">
        <v>102</v>
      </c>
      <c r="B32" s="22" t="s">
        <v>292</v>
      </c>
      <c r="C32" s="79">
        <v>4</v>
      </c>
      <c r="D32" s="85">
        <v>100</v>
      </c>
      <c r="E32" s="15">
        <v>43</v>
      </c>
      <c r="F32" s="89">
        <f>C32*10.7639</f>
        <v>43.055599999999998</v>
      </c>
      <c r="G32" s="85">
        <v>25</v>
      </c>
      <c r="H32" s="43" t="s">
        <v>491</v>
      </c>
      <c r="I32" s="7">
        <v>5</v>
      </c>
      <c r="J32" s="10" t="s">
        <v>93</v>
      </c>
      <c r="K32" s="10" t="s">
        <v>24</v>
      </c>
      <c r="L32" s="10">
        <v>0.16</v>
      </c>
      <c r="M32" s="10">
        <v>0.67</v>
      </c>
      <c r="N32" s="10">
        <v>0.83</v>
      </c>
    </row>
    <row r="33" spans="1:14" ht="30" x14ac:dyDescent="0.25">
      <c r="A33" s="120"/>
      <c r="B33" s="22" t="s">
        <v>292</v>
      </c>
      <c r="C33" s="79"/>
      <c r="D33" s="85"/>
      <c r="E33" s="15"/>
      <c r="F33" s="89"/>
      <c r="G33" s="85"/>
      <c r="H33" s="43"/>
      <c r="J33" s="1" t="s">
        <v>94</v>
      </c>
      <c r="K33" t="s">
        <v>6</v>
      </c>
      <c r="L33">
        <v>1.63</v>
      </c>
      <c r="M33">
        <v>3.61</v>
      </c>
      <c r="N33">
        <v>5.23</v>
      </c>
    </row>
    <row r="34" spans="1:14" ht="30" x14ac:dyDescent="0.25">
      <c r="A34" s="120"/>
      <c r="B34" s="22" t="s">
        <v>292</v>
      </c>
      <c r="C34" s="79"/>
      <c r="D34" s="85"/>
      <c r="E34" s="15"/>
      <c r="F34" s="89"/>
      <c r="G34" s="85"/>
      <c r="H34" s="43"/>
      <c r="I34" s="6"/>
      <c r="J34" s="1" t="s">
        <v>95</v>
      </c>
      <c r="K34" s="1" t="s">
        <v>44</v>
      </c>
      <c r="L34" s="1">
        <v>0.3</v>
      </c>
      <c r="M34" s="1">
        <v>0.71</v>
      </c>
      <c r="N34" s="1">
        <v>1.01</v>
      </c>
    </row>
    <row r="35" spans="1:14" x14ac:dyDescent="0.25">
      <c r="A35" s="120"/>
      <c r="B35" s="22" t="s">
        <v>292</v>
      </c>
      <c r="C35" s="79"/>
      <c r="D35" s="85"/>
      <c r="E35" s="15"/>
      <c r="F35" s="89"/>
      <c r="G35" s="85"/>
      <c r="H35" s="43"/>
      <c r="I35" s="6"/>
      <c r="J35" s="1" t="s">
        <v>96</v>
      </c>
      <c r="K35" s="1" t="s">
        <v>44</v>
      </c>
      <c r="L35" s="1">
        <v>0.2</v>
      </c>
      <c r="M35" s="1">
        <v>0.18</v>
      </c>
      <c r="N35" s="1">
        <v>0.37</v>
      </c>
    </row>
    <row r="36" spans="1:14" ht="45" x14ac:dyDescent="0.25">
      <c r="A36" s="120"/>
      <c r="B36" s="22" t="s">
        <v>292</v>
      </c>
      <c r="C36" s="79"/>
      <c r="D36" s="85"/>
      <c r="E36" s="15"/>
      <c r="F36" s="89"/>
      <c r="G36" s="85"/>
      <c r="H36" s="43"/>
      <c r="I36" s="6"/>
      <c r="J36" s="1" t="s">
        <v>97</v>
      </c>
      <c r="K36" s="1" t="s">
        <v>10</v>
      </c>
      <c r="L36" s="1">
        <v>2.09</v>
      </c>
      <c r="M36" s="1">
        <v>3.01</v>
      </c>
      <c r="N36" s="1">
        <v>5.0999999999999996</v>
      </c>
    </row>
    <row r="37" spans="1:14" x14ac:dyDescent="0.25">
      <c r="A37" s="7"/>
      <c r="B37" s="23"/>
      <c r="C37" s="80"/>
      <c r="D37" s="86"/>
      <c r="E37" s="16"/>
      <c r="F37" s="90"/>
      <c r="G37" s="86"/>
      <c r="H37" s="44"/>
      <c r="I37" s="7"/>
      <c r="J37" s="1"/>
      <c r="L37">
        <f>SUM(L32:L36)</f>
        <v>4.38</v>
      </c>
      <c r="M37">
        <f>SUM(M32:M36)</f>
        <v>8.18</v>
      </c>
      <c r="N37">
        <f>SUM(N32:N36)</f>
        <v>12.54</v>
      </c>
    </row>
    <row r="38" spans="1:14" x14ac:dyDescent="0.25">
      <c r="A38" s="53" t="s">
        <v>0</v>
      </c>
      <c r="B38" s="53" t="s">
        <v>572</v>
      </c>
      <c r="C38" s="53" t="s">
        <v>710</v>
      </c>
      <c r="D38" s="53" t="s">
        <v>713</v>
      </c>
      <c r="E38" s="53" t="s">
        <v>593</v>
      </c>
      <c r="F38" s="88" t="s">
        <v>714</v>
      </c>
      <c r="G38" s="53" t="s">
        <v>711</v>
      </c>
      <c r="H38" s="53" t="s">
        <v>712</v>
      </c>
      <c r="I38" s="53" t="s">
        <v>63</v>
      </c>
      <c r="J38" s="53" t="s">
        <v>1</v>
      </c>
      <c r="K38" s="53" t="s">
        <v>15</v>
      </c>
      <c r="L38" s="53" t="s">
        <v>2</v>
      </c>
      <c r="M38" s="53" t="s">
        <v>3</v>
      </c>
      <c r="N38" s="53" t="s">
        <v>4</v>
      </c>
    </row>
    <row r="39" spans="1:14" x14ac:dyDescent="0.25">
      <c r="A39" s="120" t="s">
        <v>103</v>
      </c>
      <c r="B39" s="22" t="s">
        <v>293</v>
      </c>
      <c r="C39" s="79">
        <v>0.5</v>
      </c>
      <c r="D39" s="85">
        <v>29</v>
      </c>
      <c r="E39" s="15">
        <v>5.4</v>
      </c>
      <c r="F39" s="89">
        <f>C39*10.7639</f>
        <v>5.3819499999999998</v>
      </c>
      <c r="G39" s="85">
        <v>2</v>
      </c>
      <c r="H39" s="43" t="s">
        <v>492</v>
      </c>
      <c r="I39" s="7">
        <v>6</v>
      </c>
      <c r="J39" s="10" t="s">
        <v>93</v>
      </c>
      <c r="K39" s="10" t="s">
        <v>24</v>
      </c>
      <c r="L39" s="10">
        <v>0.04</v>
      </c>
      <c r="M39" s="10">
        <v>0.11</v>
      </c>
      <c r="N39" s="10">
        <v>0.15</v>
      </c>
    </row>
    <row r="40" spans="1:14" ht="30" x14ac:dyDescent="0.25">
      <c r="A40" s="120"/>
      <c r="B40" s="22" t="s">
        <v>293</v>
      </c>
      <c r="C40" s="79"/>
      <c r="D40" s="85"/>
      <c r="E40" s="15"/>
      <c r="F40" s="89"/>
      <c r="G40" s="85"/>
      <c r="H40" s="43"/>
      <c r="J40" s="1" t="s">
        <v>94</v>
      </c>
      <c r="K40" t="s">
        <v>6</v>
      </c>
      <c r="L40">
        <v>0.25</v>
      </c>
      <c r="M40">
        <v>0.56000000000000005</v>
      </c>
      <c r="N40">
        <v>0.82</v>
      </c>
    </row>
    <row r="41" spans="1:14" ht="30" x14ac:dyDescent="0.25">
      <c r="A41" s="120"/>
      <c r="B41" s="22" t="s">
        <v>293</v>
      </c>
      <c r="C41" s="79"/>
      <c r="D41" s="85"/>
      <c r="E41" s="15"/>
      <c r="F41" s="89"/>
      <c r="G41" s="85"/>
      <c r="H41" s="43"/>
      <c r="I41" s="6"/>
      <c r="J41" s="1" t="s">
        <v>95</v>
      </c>
      <c r="K41" s="1" t="s">
        <v>44</v>
      </c>
      <c r="L41" s="1">
        <v>0.02</v>
      </c>
      <c r="M41" s="1">
        <v>0.06</v>
      </c>
      <c r="N41" s="1">
        <v>0.08</v>
      </c>
    </row>
    <row r="42" spans="1:14" x14ac:dyDescent="0.25">
      <c r="A42" s="120"/>
      <c r="B42" s="22" t="s">
        <v>293</v>
      </c>
      <c r="C42" s="79"/>
      <c r="D42" s="85"/>
      <c r="E42" s="15"/>
      <c r="F42" s="89"/>
      <c r="G42" s="85"/>
      <c r="H42" s="43"/>
      <c r="I42" s="6"/>
      <c r="J42" s="1" t="s">
        <v>96</v>
      </c>
      <c r="K42" s="1" t="s">
        <v>44</v>
      </c>
      <c r="L42" s="1">
        <v>0.02</v>
      </c>
      <c r="M42" s="1">
        <v>0.01</v>
      </c>
      <c r="N42" s="1">
        <v>0.03</v>
      </c>
    </row>
    <row r="43" spans="1:14" ht="30" x14ac:dyDescent="0.25">
      <c r="A43" s="120"/>
      <c r="B43" s="22" t="s">
        <v>293</v>
      </c>
      <c r="C43" s="79"/>
      <c r="D43" s="85"/>
      <c r="E43" s="15"/>
      <c r="F43" s="89"/>
      <c r="G43" s="85"/>
      <c r="H43" s="43"/>
      <c r="I43" s="6"/>
      <c r="J43" s="1" t="s">
        <v>104</v>
      </c>
      <c r="K43" s="1" t="s">
        <v>10</v>
      </c>
      <c r="L43" s="1">
        <v>0.53</v>
      </c>
      <c r="M43" s="1">
        <v>0.25</v>
      </c>
      <c r="N43" s="1">
        <v>0.78</v>
      </c>
    </row>
    <row r="44" spans="1:14" x14ac:dyDescent="0.25">
      <c r="A44" s="7"/>
      <c r="B44" s="23"/>
      <c r="C44" s="80"/>
      <c r="D44" s="86"/>
      <c r="E44" s="16"/>
      <c r="F44" s="90"/>
      <c r="G44" s="86"/>
      <c r="H44" s="44"/>
      <c r="I44" s="7"/>
      <c r="J44" s="1"/>
      <c r="L44">
        <f>SUM(L39:L43)</f>
        <v>0.8600000000000001</v>
      </c>
      <c r="M44">
        <f>SUM(M39:M43)</f>
        <v>0.99</v>
      </c>
      <c r="N44">
        <f>SUM(N39:N43)</f>
        <v>1.86</v>
      </c>
    </row>
    <row r="45" spans="1:14" x14ac:dyDescent="0.25">
      <c r="A45" s="53" t="s">
        <v>0</v>
      </c>
      <c r="B45" s="53" t="s">
        <v>572</v>
      </c>
      <c r="C45" s="53" t="s">
        <v>710</v>
      </c>
      <c r="D45" s="53" t="s">
        <v>713</v>
      </c>
      <c r="E45" s="53" t="s">
        <v>593</v>
      </c>
      <c r="F45" s="88" t="s">
        <v>714</v>
      </c>
      <c r="G45" s="53" t="s">
        <v>711</v>
      </c>
      <c r="H45" s="53" t="s">
        <v>712</v>
      </c>
      <c r="I45" s="53" t="s">
        <v>63</v>
      </c>
      <c r="J45" s="53" t="s">
        <v>1</v>
      </c>
      <c r="K45" s="53" t="s">
        <v>15</v>
      </c>
      <c r="L45" s="53" t="s">
        <v>2</v>
      </c>
      <c r="M45" s="53" t="s">
        <v>3</v>
      </c>
      <c r="N45" s="53" t="s">
        <v>4</v>
      </c>
    </row>
    <row r="46" spans="1:14" x14ac:dyDescent="0.25">
      <c r="A46" s="120" t="s">
        <v>105</v>
      </c>
      <c r="B46" s="22" t="s">
        <v>294</v>
      </c>
      <c r="C46" s="79">
        <v>1.5</v>
      </c>
      <c r="D46" s="85">
        <v>103</v>
      </c>
      <c r="E46" s="15">
        <v>16</v>
      </c>
      <c r="F46" s="89">
        <f>C46*10.7639</f>
        <v>16.145849999999999</v>
      </c>
      <c r="G46" s="85">
        <v>7</v>
      </c>
      <c r="H46" s="43" t="s">
        <v>492</v>
      </c>
      <c r="I46" s="7">
        <v>7</v>
      </c>
      <c r="J46" s="10" t="s">
        <v>93</v>
      </c>
      <c r="K46" s="10" t="s">
        <v>24</v>
      </c>
      <c r="L46" s="10">
        <v>0.12</v>
      </c>
      <c r="M46" s="10">
        <v>0.34</v>
      </c>
      <c r="N46" s="10">
        <v>0.45</v>
      </c>
    </row>
    <row r="47" spans="1:14" ht="30" x14ac:dyDescent="0.25">
      <c r="A47" s="120"/>
      <c r="B47" s="22" t="s">
        <v>294</v>
      </c>
      <c r="C47" s="79"/>
      <c r="D47" s="85"/>
      <c r="E47" s="15"/>
      <c r="F47" s="89"/>
      <c r="G47" s="85"/>
      <c r="H47" s="43"/>
      <c r="J47" s="1" t="s">
        <v>94</v>
      </c>
      <c r="K47" t="s">
        <v>6</v>
      </c>
      <c r="L47">
        <v>0.69</v>
      </c>
      <c r="M47">
        <v>1.52</v>
      </c>
      <c r="N47">
        <v>2.21</v>
      </c>
    </row>
    <row r="48" spans="1:14" ht="30" x14ac:dyDescent="0.25">
      <c r="A48" s="120"/>
      <c r="B48" s="22" t="s">
        <v>294</v>
      </c>
      <c r="C48" s="79"/>
      <c r="D48" s="85"/>
      <c r="E48" s="15"/>
      <c r="F48" s="89"/>
      <c r="G48" s="85"/>
      <c r="H48" s="43"/>
      <c r="I48" s="6"/>
      <c r="J48" s="1" t="s">
        <v>95</v>
      </c>
      <c r="K48" s="1" t="s">
        <v>44</v>
      </c>
      <c r="L48" s="1">
        <v>0.08</v>
      </c>
      <c r="M48" s="1">
        <v>0.2</v>
      </c>
      <c r="N48" s="1">
        <v>0.28000000000000003</v>
      </c>
    </row>
    <row r="49" spans="1:14" x14ac:dyDescent="0.25">
      <c r="A49" s="120"/>
      <c r="B49" s="22" t="s">
        <v>294</v>
      </c>
      <c r="C49" s="79"/>
      <c r="D49" s="85"/>
      <c r="E49" s="15"/>
      <c r="F49" s="89"/>
      <c r="G49" s="85"/>
      <c r="H49" s="43"/>
      <c r="I49" s="6"/>
      <c r="J49" s="1" t="s">
        <v>96</v>
      </c>
      <c r="K49" s="1" t="s">
        <v>44</v>
      </c>
      <c r="L49" s="1">
        <v>0.06</v>
      </c>
      <c r="M49" s="1">
        <v>0.05</v>
      </c>
      <c r="N49" s="1">
        <v>0.1</v>
      </c>
    </row>
    <row r="50" spans="1:14" ht="30" x14ac:dyDescent="0.25">
      <c r="A50" s="120"/>
      <c r="B50" s="22" t="s">
        <v>294</v>
      </c>
      <c r="C50" s="79"/>
      <c r="D50" s="85"/>
      <c r="E50" s="15"/>
      <c r="F50" s="89"/>
      <c r="G50" s="85"/>
      <c r="H50" s="43"/>
      <c r="I50" s="6"/>
      <c r="J50" s="1" t="s">
        <v>106</v>
      </c>
      <c r="K50" s="1" t="s">
        <v>10</v>
      </c>
      <c r="L50" s="1">
        <v>1.85</v>
      </c>
      <c r="M50" s="1">
        <v>0.89</v>
      </c>
      <c r="N50" s="1">
        <v>2.74</v>
      </c>
    </row>
    <row r="51" spans="1:14" x14ac:dyDescent="0.25">
      <c r="A51" s="7"/>
      <c r="B51" s="23"/>
      <c r="C51" s="80"/>
      <c r="D51" s="86"/>
      <c r="E51" s="16"/>
      <c r="F51" s="90"/>
      <c r="G51" s="86"/>
      <c r="H51" s="44"/>
      <c r="I51" s="7"/>
      <c r="J51" s="1"/>
      <c r="L51">
        <f>SUM(L46:L50)</f>
        <v>2.8</v>
      </c>
      <c r="M51">
        <f>SUM(M46:M50)</f>
        <v>3</v>
      </c>
      <c r="N51">
        <f>SUM(N46:N50)</f>
        <v>5.7800000000000011</v>
      </c>
    </row>
    <row r="52" spans="1:14" x14ac:dyDescent="0.25">
      <c r="A52" s="53" t="s">
        <v>0</v>
      </c>
      <c r="B52" s="53" t="s">
        <v>572</v>
      </c>
      <c r="C52" s="53" t="s">
        <v>710</v>
      </c>
      <c r="D52" s="53" t="s">
        <v>713</v>
      </c>
      <c r="E52" s="53" t="s">
        <v>593</v>
      </c>
      <c r="F52" s="88" t="s">
        <v>714</v>
      </c>
      <c r="G52" s="53" t="s">
        <v>711</v>
      </c>
      <c r="H52" s="53" t="s">
        <v>712</v>
      </c>
      <c r="I52" s="53" t="s">
        <v>63</v>
      </c>
      <c r="J52" s="53" t="s">
        <v>1</v>
      </c>
      <c r="K52" s="53" t="s">
        <v>15</v>
      </c>
      <c r="L52" s="53" t="s">
        <v>2</v>
      </c>
      <c r="M52" s="53" t="s">
        <v>3</v>
      </c>
      <c r="N52" s="53" t="s">
        <v>4</v>
      </c>
    </row>
    <row r="53" spans="1:14" x14ac:dyDescent="0.25">
      <c r="A53" s="120" t="s">
        <v>107</v>
      </c>
      <c r="B53" s="22" t="s">
        <v>295</v>
      </c>
      <c r="C53" s="79">
        <v>2.5</v>
      </c>
      <c r="D53" s="85">
        <v>162</v>
      </c>
      <c r="E53" s="15">
        <v>27</v>
      </c>
      <c r="F53" s="89">
        <f>C53*10.7639</f>
        <v>26.909749999999999</v>
      </c>
      <c r="G53" s="85">
        <v>11</v>
      </c>
      <c r="H53" s="43" t="s">
        <v>492</v>
      </c>
      <c r="I53" s="7">
        <v>8</v>
      </c>
      <c r="J53" s="10" t="s">
        <v>93</v>
      </c>
      <c r="K53" s="10" t="s">
        <v>24</v>
      </c>
      <c r="L53" s="10">
        <v>0.17</v>
      </c>
      <c r="M53" s="10">
        <v>0.51</v>
      </c>
      <c r="N53" s="10">
        <v>0.68</v>
      </c>
    </row>
    <row r="54" spans="1:14" ht="30" x14ac:dyDescent="0.25">
      <c r="A54" s="120"/>
      <c r="B54" s="22" t="s">
        <v>295</v>
      </c>
      <c r="C54" s="79"/>
      <c r="D54" s="85"/>
      <c r="E54" s="15"/>
      <c r="F54" s="89"/>
      <c r="G54" s="85"/>
      <c r="H54" s="43"/>
      <c r="J54" s="1" t="s">
        <v>94</v>
      </c>
      <c r="K54" t="s">
        <v>6</v>
      </c>
      <c r="L54">
        <v>1.18</v>
      </c>
      <c r="M54">
        <v>2.62</v>
      </c>
      <c r="N54">
        <v>3.8</v>
      </c>
    </row>
    <row r="55" spans="1:14" ht="30" x14ac:dyDescent="0.25">
      <c r="A55" s="120"/>
      <c r="B55" s="22" t="s">
        <v>295</v>
      </c>
      <c r="C55" s="79"/>
      <c r="D55" s="85"/>
      <c r="E55" s="15"/>
      <c r="F55" s="89"/>
      <c r="G55" s="85"/>
      <c r="H55" s="43"/>
      <c r="I55" s="6"/>
      <c r="J55" s="1" t="s">
        <v>95</v>
      </c>
      <c r="K55" s="1" t="s">
        <v>44</v>
      </c>
      <c r="L55" s="1">
        <v>0.13</v>
      </c>
      <c r="M55" s="1">
        <v>0.31</v>
      </c>
      <c r="N55" s="1">
        <v>0.45</v>
      </c>
    </row>
    <row r="56" spans="1:14" x14ac:dyDescent="0.25">
      <c r="A56" s="120"/>
      <c r="B56" s="22" t="s">
        <v>295</v>
      </c>
      <c r="C56" s="79"/>
      <c r="D56" s="85"/>
      <c r="E56" s="15"/>
      <c r="F56" s="89"/>
      <c r="G56" s="85"/>
      <c r="H56" s="43"/>
      <c r="I56" s="6"/>
      <c r="J56" s="1" t="s">
        <v>96</v>
      </c>
      <c r="K56" s="1" t="s">
        <v>44</v>
      </c>
      <c r="L56" s="1">
        <v>0.09</v>
      </c>
      <c r="M56" s="1">
        <v>0.08</v>
      </c>
      <c r="N56" s="1">
        <v>0.16</v>
      </c>
    </row>
    <row r="57" spans="1:14" ht="30" x14ac:dyDescent="0.25">
      <c r="A57" s="120"/>
      <c r="B57" s="22" t="s">
        <v>295</v>
      </c>
      <c r="C57" s="79"/>
      <c r="D57" s="85"/>
      <c r="E57" s="15"/>
      <c r="F57" s="89"/>
      <c r="G57" s="85"/>
      <c r="H57" s="43"/>
      <c r="I57" s="6"/>
      <c r="J57" s="1" t="s">
        <v>324</v>
      </c>
      <c r="K57" s="1" t="s">
        <v>10</v>
      </c>
      <c r="L57" s="1">
        <v>2.9</v>
      </c>
      <c r="M57" s="1">
        <v>1.4</v>
      </c>
      <c r="N57" s="1">
        <v>4.3</v>
      </c>
    </row>
    <row r="58" spans="1:14" x14ac:dyDescent="0.25">
      <c r="A58" s="7"/>
      <c r="B58" s="23"/>
      <c r="C58" s="80"/>
      <c r="D58" s="86"/>
      <c r="E58" s="16"/>
      <c r="F58" s="90"/>
      <c r="G58" s="86"/>
      <c r="H58" s="44"/>
      <c r="I58" s="7"/>
      <c r="J58" s="1"/>
      <c r="L58">
        <f>SUM(L53:L57)</f>
        <v>4.47</v>
      </c>
      <c r="M58">
        <f>SUM(M53:M57)</f>
        <v>4.92</v>
      </c>
      <c r="N58">
        <f>SUM(N53:N57)</f>
        <v>9.39</v>
      </c>
    </row>
    <row r="59" spans="1:14" x14ac:dyDescent="0.25">
      <c r="A59" s="53" t="s">
        <v>0</v>
      </c>
      <c r="B59" s="53" t="s">
        <v>572</v>
      </c>
      <c r="C59" s="53" t="s">
        <v>710</v>
      </c>
      <c r="D59" s="53" t="s">
        <v>713</v>
      </c>
      <c r="E59" s="53" t="s">
        <v>593</v>
      </c>
      <c r="F59" s="88" t="s">
        <v>714</v>
      </c>
      <c r="G59" s="53" t="s">
        <v>711</v>
      </c>
      <c r="H59" s="53" t="s">
        <v>712</v>
      </c>
      <c r="I59" s="53" t="s">
        <v>63</v>
      </c>
      <c r="J59" s="53" t="s">
        <v>1</v>
      </c>
      <c r="K59" s="53" t="s">
        <v>15</v>
      </c>
      <c r="L59" s="53" t="s">
        <v>2</v>
      </c>
      <c r="M59" s="53" t="s">
        <v>3</v>
      </c>
      <c r="N59" s="53" t="s">
        <v>4</v>
      </c>
    </row>
    <row r="60" spans="1:14" x14ac:dyDescent="0.25">
      <c r="A60" s="120" t="s">
        <v>108</v>
      </c>
      <c r="B60" s="22" t="s">
        <v>296</v>
      </c>
      <c r="C60" s="79">
        <v>1</v>
      </c>
      <c r="D60" s="85">
        <v>52</v>
      </c>
      <c r="E60" s="15">
        <v>10.8</v>
      </c>
      <c r="F60" s="89">
        <f>C60*10.7639</f>
        <v>10.7639</v>
      </c>
      <c r="G60" s="85">
        <v>1</v>
      </c>
      <c r="H60" s="43" t="s">
        <v>492</v>
      </c>
      <c r="I60" s="7">
        <v>9</v>
      </c>
      <c r="J60" s="10" t="s">
        <v>93</v>
      </c>
      <c r="K60" s="10" t="s">
        <v>24</v>
      </c>
      <c r="L60" s="10">
        <v>0.06</v>
      </c>
      <c r="M60" s="10">
        <v>0.17</v>
      </c>
      <c r="N60" s="10">
        <v>0.23</v>
      </c>
    </row>
    <row r="61" spans="1:14" ht="30" x14ac:dyDescent="0.25">
      <c r="A61" s="120"/>
      <c r="B61" s="22" t="s">
        <v>296</v>
      </c>
      <c r="C61" s="79"/>
      <c r="D61" s="85"/>
      <c r="E61" s="15"/>
      <c r="F61" s="89"/>
      <c r="G61" s="85"/>
      <c r="H61" s="43"/>
      <c r="J61" s="1" t="s">
        <v>94</v>
      </c>
      <c r="K61" t="s">
        <v>6</v>
      </c>
      <c r="L61">
        <v>0.41</v>
      </c>
      <c r="M61">
        <v>0.9</v>
      </c>
      <c r="N61">
        <v>1.31</v>
      </c>
    </row>
    <row r="62" spans="1:14" ht="30" x14ac:dyDescent="0.25">
      <c r="A62" s="120"/>
      <c r="B62" s="22" t="s">
        <v>296</v>
      </c>
      <c r="C62" s="79"/>
      <c r="D62" s="85"/>
      <c r="E62" s="15"/>
      <c r="F62" s="89"/>
      <c r="G62" s="85"/>
      <c r="H62" s="43"/>
      <c r="I62" s="6"/>
      <c r="J62" s="1" t="s">
        <v>95</v>
      </c>
      <c r="K62" s="1" t="s">
        <v>44</v>
      </c>
      <c r="L62" s="1">
        <v>0.01</v>
      </c>
      <c r="M62" s="1">
        <v>0.03</v>
      </c>
      <c r="N62" s="1">
        <v>0.04</v>
      </c>
    </row>
    <row r="63" spans="1:14" x14ac:dyDescent="0.25">
      <c r="A63" s="120"/>
      <c r="B63" s="22" t="s">
        <v>296</v>
      </c>
      <c r="C63" s="79"/>
      <c r="D63" s="85"/>
      <c r="E63" s="15"/>
      <c r="F63" s="89"/>
      <c r="G63" s="85"/>
      <c r="H63" s="43"/>
      <c r="I63" s="6"/>
      <c r="J63" s="1" t="s">
        <v>96</v>
      </c>
      <c r="K63" s="1" t="s">
        <v>44</v>
      </c>
      <c r="L63" s="1">
        <v>0.01</v>
      </c>
      <c r="M63" s="1">
        <v>0.01</v>
      </c>
      <c r="N63" s="1">
        <v>0.02</v>
      </c>
    </row>
    <row r="64" spans="1:14" ht="45" x14ac:dyDescent="0.25">
      <c r="A64" s="120"/>
      <c r="B64" s="22" t="s">
        <v>296</v>
      </c>
      <c r="C64" s="79"/>
      <c r="D64" s="85"/>
      <c r="E64" s="15"/>
      <c r="F64" s="89"/>
      <c r="G64" s="85"/>
      <c r="H64" s="43"/>
      <c r="I64" s="6"/>
      <c r="J64" s="1" t="s">
        <v>109</v>
      </c>
      <c r="K64" s="1" t="s">
        <v>10</v>
      </c>
      <c r="L64" s="1">
        <v>0.68</v>
      </c>
      <c r="M64" s="1">
        <v>0.28000000000000003</v>
      </c>
      <c r="N64" s="1">
        <v>0.97</v>
      </c>
    </row>
    <row r="65" spans="1:14" x14ac:dyDescent="0.25">
      <c r="A65" s="7"/>
      <c r="B65" s="23"/>
      <c r="C65" s="80"/>
      <c r="D65" s="86"/>
      <c r="E65" s="16"/>
      <c r="F65" s="90"/>
      <c r="G65" s="86"/>
      <c r="H65" s="44"/>
      <c r="I65" s="7"/>
      <c r="J65" s="1"/>
      <c r="L65">
        <f>SUM(L60:L64)</f>
        <v>1.17</v>
      </c>
      <c r="M65">
        <f>SUM(M60:M64)</f>
        <v>1.3900000000000001</v>
      </c>
      <c r="N65">
        <f>SUM(N60:N64)</f>
        <v>2.5700000000000003</v>
      </c>
    </row>
    <row r="66" spans="1:14" x14ac:dyDescent="0.25">
      <c r="A66" s="53" t="s">
        <v>0</v>
      </c>
      <c r="B66" s="53" t="s">
        <v>572</v>
      </c>
      <c r="C66" s="53" t="s">
        <v>710</v>
      </c>
      <c r="D66" s="53" t="s">
        <v>713</v>
      </c>
      <c r="E66" s="53" t="s">
        <v>593</v>
      </c>
      <c r="F66" s="88" t="s">
        <v>714</v>
      </c>
      <c r="G66" s="53" t="s">
        <v>711</v>
      </c>
      <c r="H66" s="53" t="s">
        <v>712</v>
      </c>
      <c r="I66" s="53" t="s">
        <v>63</v>
      </c>
      <c r="J66" s="53" t="s">
        <v>1</v>
      </c>
      <c r="K66" s="53" t="s">
        <v>15</v>
      </c>
      <c r="L66" s="53" t="s">
        <v>2</v>
      </c>
      <c r="M66" s="53" t="s">
        <v>3</v>
      </c>
      <c r="N66" s="53" t="s">
        <v>4</v>
      </c>
    </row>
    <row r="67" spans="1:14" x14ac:dyDescent="0.25">
      <c r="A67" s="120" t="s">
        <v>110</v>
      </c>
      <c r="B67" s="22" t="s">
        <v>298</v>
      </c>
      <c r="C67" s="79">
        <v>2</v>
      </c>
      <c r="D67" s="85">
        <v>105</v>
      </c>
      <c r="E67" s="15">
        <v>21.5</v>
      </c>
      <c r="F67" s="89">
        <f>C67*10.7639</f>
        <v>21.527799999999999</v>
      </c>
      <c r="G67" s="85">
        <v>2</v>
      </c>
      <c r="H67" s="43" t="s">
        <v>492</v>
      </c>
      <c r="I67" s="7">
        <v>10</v>
      </c>
      <c r="J67" s="10" t="s">
        <v>93</v>
      </c>
      <c r="K67" s="10" t="s">
        <v>24</v>
      </c>
      <c r="L67" s="10">
        <v>0.14000000000000001</v>
      </c>
      <c r="M67" s="10">
        <v>0.39</v>
      </c>
      <c r="N67" s="10">
        <v>0.53</v>
      </c>
    </row>
    <row r="68" spans="1:14" ht="30" x14ac:dyDescent="0.25">
      <c r="A68" s="120"/>
      <c r="B68" s="22" t="s">
        <v>298</v>
      </c>
      <c r="C68" s="79"/>
      <c r="D68" s="85"/>
      <c r="E68" s="15"/>
      <c r="F68" s="89"/>
      <c r="G68" s="85"/>
      <c r="H68" s="43"/>
      <c r="J68" s="1" t="s">
        <v>94</v>
      </c>
      <c r="K68" t="s">
        <v>6</v>
      </c>
      <c r="L68">
        <v>0.81</v>
      </c>
      <c r="M68">
        <v>1.8</v>
      </c>
      <c r="N68">
        <v>2.62</v>
      </c>
    </row>
    <row r="69" spans="1:14" ht="30" x14ac:dyDescent="0.25">
      <c r="A69" s="120"/>
      <c r="B69" s="22" t="s">
        <v>298</v>
      </c>
      <c r="C69" s="79"/>
      <c r="D69" s="85"/>
      <c r="E69" s="15"/>
      <c r="F69" s="89"/>
      <c r="G69" s="85"/>
      <c r="H69" s="43"/>
      <c r="I69" s="6"/>
      <c r="J69" s="1" t="s">
        <v>95</v>
      </c>
      <c r="K69" s="1" t="s">
        <v>44</v>
      </c>
      <c r="L69" s="1">
        <v>0.02</v>
      </c>
      <c r="M69" s="1">
        <v>0.06</v>
      </c>
      <c r="N69" s="1">
        <v>0.08</v>
      </c>
    </row>
    <row r="70" spans="1:14" x14ac:dyDescent="0.25">
      <c r="A70" s="120"/>
      <c r="B70" s="22" t="s">
        <v>298</v>
      </c>
      <c r="C70" s="79"/>
      <c r="D70" s="85"/>
      <c r="E70" s="15"/>
      <c r="F70" s="89"/>
      <c r="G70" s="85"/>
      <c r="H70" s="43"/>
      <c r="I70" s="6"/>
      <c r="J70" s="1" t="s">
        <v>96</v>
      </c>
      <c r="K70" s="1" t="s">
        <v>44</v>
      </c>
      <c r="L70" s="1">
        <v>0.02</v>
      </c>
      <c r="M70" s="1">
        <v>0.01</v>
      </c>
      <c r="N70" s="1">
        <v>0.03</v>
      </c>
    </row>
    <row r="71" spans="1:14" ht="45" x14ac:dyDescent="0.25">
      <c r="A71" s="120"/>
      <c r="B71" s="22" t="s">
        <v>298</v>
      </c>
      <c r="C71" s="79"/>
      <c r="D71" s="85"/>
      <c r="E71" s="15"/>
      <c r="F71" s="89"/>
      <c r="G71" s="85"/>
      <c r="H71" s="43"/>
      <c r="I71" s="6"/>
      <c r="J71" s="1" t="s">
        <v>297</v>
      </c>
      <c r="K71" s="1" t="s">
        <v>10</v>
      </c>
      <c r="L71" s="1">
        <v>1.37</v>
      </c>
      <c r="M71" s="1">
        <v>0.56000000000000005</v>
      </c>
      <c r="N71" s="1">
        <v>1.93</v>
      </c>
    </row>
    <row r="72" spans="1:14" x14ac:dyDescent="0.25">
      <c r="A72" s="7"/>
      <c r="B72" s="23"/>
      <c r="C72" s="80"/>
      <c r="D72" s="86"/>
      <c r="E72" s="16"/>
      <c r="F72" s="90"/>
      <c r="G72" s="86"/>
      <c r="H72" s="44"/>
      <c r="I72" s="7"/>
      <c r="J72" s="1"/>
      <c r="L72">
        <f>SUM(L67:L71)</f>
        <v>2.3600000000000003</v>
      </c>
      <c r="M72">
        <f>SUM(M67:M71)</f>
        <v>2.82</v>
      </c>
      <c r="N72">
        <f>SUM(N67:N71)</f>
        <v>5.19</v>
      </c>
    </row>
    <row r="73" spans="1:14" x14ac:dyDescent="0.25">
      <c r="A73" s="53" t="s">
        <v>0</v>
      </c>
      <c r="B73" s="53" t="s">
        <v>572</v>
      </c>
      <c r="C73" s="53" t="s">
        <v>710</v>
      </c>
      <c r="D73" s="53" t="s">
        <v>713</v>
      </c>
      <c r="E73" s="53" t="s">
        <v>593</v>
      </c>
      <c r="F73" s="88" t="s">
        <v>714</v>
      </c>
      <c r="G73" s="53" t="s">
        <v>711</v>
      </c>
      <c r="H73" s="53" t="s">
        <v>712</v>
      </c>
      <c r="I73" s="53" t="s">
        <v>63</v>
      </c>
      <c r="J73" s="53" t="s">
        <v>1</v>
      </c>
      <c r="K73" s="53" t="s">
        <v>15</v>
      </c>
      <c r="L73" s="53" t="s">
        <v>2</v>
      </c>
      <c r="M73" s="53" t="s">
        <v>3</v>
      </c>
      <c r="N73" s="53" t="s">
        <v>4</v>
      </c>
    </row>
    <row r="74" spans="1:14" x14ac:dyDescent="0.25">
      <c r="A74" s="120" t="s">
        <v>111</v>
      </c>
      <c r="B74" s="22" t="s">
        <v>299</v>
      </c>
      <c r="C74" s="79">
        <v>4</v>
      </c>
      <c r="D74" s="85">
        <v>210</v>
      </c>
      <c r="E74" s="15">
        <v>43</v>
      </c>
      <c r="F74" s="89">
        <f>C74*10.7639</f>
        <v>43.055599999999998</v>
      </c>
      <c r="G74" s="85">
        <v>4</v>
      </c>
      <c r="H74" s="43" t="s">
        <v>492</v>
      </c>
      <c r="I74" s="7">
        <v>11</v>
      </c>
      <c r="J74" s="10" t="s">
        <v>93</v>
      </c>
      <c r="K74" s="10" t="s">
        <v>24</v>
      </c>
      <c r="L74" s="10">
        <v>0.27</v>
      </c>
      <c r="M74" s="10">
        <v>0.79</v>
      </c>
      <c r="N74" s="10">
        <v>1.06</v>
      </c>
    </row>
    <row r="75" spans="1:14" ht="30" x14ac:dyDescent="0.25">
      <c r="A75" s="120"/>
      <c r="B75" s="22" t="s">
        <v>299</v>
      </c>
      <c r="C75" s="79"/>
      <c r="D75" s="85"/>
      <c r="E75" s="15"/>
      <c r="F75" s="89"/>
      <c r="G75" s="85"/>
      <c r="H75" s="43"/>
      <c r="J75" s="1" t="s">
        <v>94</v>
      </c>
      <c r="K75" t="s">
        <v>6</v>
      </c>
      <c r="L75">
        <v>1.63</v>
      </c>
      <c r="M75">
        <v>3.61</v>
      </c>
      <c r="N75">
        <v>5.23</v>
      </c>
    </row>
    <row r="76" spans="1:14" ht="30" x14ac:dyDescent="0.25">
      <c r="A76" s="120"/>
      <c r="B76" s="22" t="s">
        <v>299</v>
      </c>
      <c r="C76" s="79"/>
      <c r="D76" s="85"/>
      <c r="E76" s="15"/>
      <c r="F76" s="89"/>
      <c r="G76" s="85"/>
      <c r="H76" s="43"/>
      <c r="I76" s="6"/>
      <c r="J76" s="1" t="s">
        <v>95</v>
      </c>
      <c r="K76" s="1" t="s">
        <v>44</v>
      </c>
      <c r="L76" s="1">
        <v>0.05</v>
      </c>
      <c r="M76" s="1">
        <v>0.11</v>
      </c>
      <c r="N76" s="1">
        <v>0.16</v>
      </c>
    </row>
    <row r="77" spans="1:14" x14ac:dyDescent="0.25">
      <c r="A77" s="120"/>
      <c r="B77" s="22" t="s">
        <v>299</v>
      </c>
      <c r="C77" s="79"/>
      <c r="D77" s="85"/>
      <c r="E77" s="15"/>
      <c r="F77" s="89"/>
      <c r="G77" s="85"/>
      <c r="H77" s="43"/>
      <c r="I77" s="6"/>
      <c r="J77" s="1" t="s">
        <v>96</v>
      </c>
      <c r="K77" s="1" t="s">
        <v>44</v>
      </c>
      <c r="L77" s="1">
        <v>0.03</v>
      </c>
      <c r="M77" s="1">
        <v>0.03</v>
      </c>
      <c r="N77" s="1">
        <v>0.06</v>
      </c>
    </row>
    <row r="78" spans="1:14" ht="45" x14ac:dyDescent="0.25">
      <c r="A78" s="120"/>
      <c r="B78" s="22" t="s">
        <v>299</v>
      </c>
      <c r="C78" s="79"/>
      <c r="D78" s="85"/>
      <c r="E78" s="15"/>
      <c r="F78" s="89"/>
      <c r="G78" s="85"/>
      <c r="H78" s="43"/>
      <c r="I78" s="6"/>
      <c r="J78" s="1" t="s">
        <v>112</v>
      </c>
      <c r="K78" s="1" t="s">
        <v>10</v>
      </c>
      <c r="L78" s="1">
        <v>2.73</v>
      </c>
      <c r="M78" s="1">
        <v>1.1299999999999999</v>
      </c>
      <c r="N78" s="1">
        <v>3.86</v>
      </c>
    </row>
    <row r="79" spans="1:14" x14ac:dyDescent="0.25">
      <c r="A79" s="7"/>
      <c r="B79" s="23"/>
      <c r="C79" s="80"/>
      <c r="D79" s="86"/>
      <c r="E79" s="16"/>
      <c r="F79" s="90"/>
      <c r="G79" s="86"/>
      <c r="H79" s="44"/>
      <c r="I79" s="7"/>
      <c r="J79" s="1"/>
      <c r="L79">
        <f>SUM(L74:L78)</f>
        <v>4.71</v>
      </c>
      <c r="M79">
        <f>SUM(M74:M78)</f>
        <v>5.6700000000000008</v>
      </c>
      <c r="N79">
        <f>SUM(N74:N78)</f>
        <v>10.370000000000001</v>
      </c>
    </row>
    <row r="80" spans="1:14" x14ac:dyDescent="0.25">
      <c r="A80" s="53" t="s">
        <v>0</v>
      </c>
      <c r="B80" s="53" t="s">
        <v>572</v>
      </c>
      <c r="C80" s="53" t="s">
        <v>710</v>
      </c>
      <c r="D80" s="53" t="s">
        <v>713</v>
      </c>
      <c r="E80" s="53" t="s">
        <v>593</v>
      </c>
      <c r="F80" s="88" t="s">
        <v>714</v>
      </c>
      <c r="G80" s="53" t="s">
        <v>711</v>
      </c>
      <c r="H80" s="53" t="s">
        <v>712</v>
      </c>
      <c r="I80" s="53" t="s">
        <v>63</v>
      </c>
      <c r="J80" s="53" t="s">
        <v>1</v>
      </c>
      <c r="K80" s="53" t="s">
        <v>15</v>
      </c>
      <c r="L80" s="53" t="s">
        <v>2</v>
      </c>
      <c r="M80" s="53" t="s">
        <v>3</v>
      </c>
      <c r="N80" s="53" t="s">
        <v>4</v>
      </c>
    </row>
    <row r="81" spans="1:14" x14ac:dyDescent="0.25">
      <c r="A81" s="120" t="s">
        <v>114</v>
      </c>
      <c r="B81" s="22" t="s">
        <v>300</v>
      </c>
      <c r="C81" s="79">
        <v>5</v>
      </c>
      <c r="D81" s="85">
        <v>262</v>
      </c>
      <c r="E81" s="15">
        <v>54</v>
      </c>
      <c r="F81" s="89">
        <f>C81*10.7639</f>
        <v>53.819499999999998</v>
      </c>
      <c r="G81" s="85">
        <v>5</v>
      </c>
      <c r="H81" s="43" t="s">
        <v>492</v>
      </c>
      <c r="I81" s="7">
        <v>12</v>
      </c>
      <c r="J81" s="10" t="s">
        <v>93</v>
      </c>
      <c r="K81" s="10" t="s">
        <v>24</v>
      </c>
      <c r="L81" s="10">
        <v>0.33</v>
      </c>
      <c r="M81" s="10">
        <v>0.96</v>
      </c>
      <c r="N81" s="10">
        <v>1.29</v>
      </c>
    </row>
    <row r="82" spans="1:14" ht="30" x14ac:dyDescent="0.25">
      <c r="A82" s="120"/>
      <c r="B82" s="22" t="s">
        <v>300</v>
      </c>
      <c r="C82" s="79"/>
      <c r="D82" s="85"/>
      <c r="E82" s="15"/>
      <c r="F82" s="89"/>
      <c r="G82" s="85"/>
      <c r="H82" s="43"/>
      <c r="J82" s="1" t="s">
        <v>94</v>
      </c>
      <c r="K82" t="s">
        <v>6</v>
      </c>
      <c r="L82">
        <v>2.0299999999999998</v>
      </c>
      <c r="M82">
        <v>4.51</v>
      </c>
      <c r="N82">
        <v>6.54</v>
      </c>
    </row>
    <row r="83" spans="1:14" ht="30" x14ac:dyDescent="0.25">
      <c r="A83" s="120"/>
      <c r="B83" s="22" t="s">
        <v>300</v>
      </c>
      <c r="C83" s="79"/>
      <c r="D83" s="85"/>
      <c r="E83" s="15"/>
      <c r="F83" s="89"/>
      <c r="G83" s="85"/>
      <c r="H83" s="43"/>
      <c r="I83" s="6"/>
      <c r="J83" s="1" t="s">
        <v>95</v>
      </c>
      <c r="K83" s="1" t="s">
        <v>44</v>
      </c>
      <c r="L83" s="1">
        <v>0.06</v>
      </c>
      <c r="M83" s="1">
        <v>0.14000000000000001</v>
      </c>
      <c r="N83" s="1">
        <v>0.2</v>
      </c>
    </row>
    <row r="84" spans="1:14" x14ac:dyDescent="0.25">
      <c r="A84" s="120"/>
      <c r="B84" s="22" t="s">
        <v>300</v>
      </c>
      <c r="C84" s="79"/>
      <c r="D84" s="85"/>
      <c r="E84" s="15"/>
      <c r="F84" s="89"/>
      <c r="G84" s="85"/>
      <c r="H84" s="43"/>
      <c r="I84" s="6"/>
      <c r="J84" s="1" t="s">
        <v>96</v>
      </c>
      <c r="K84" s="1" t="s">
        <v>44</v>
      </c>
      <c r="L84" s="1">
        <v>0.04</v>
      </c>
      <c r="M84" s="1">
        <v>0.04</v>
      </c>
      <c r="N84" s="1">
        <v>0.08</v>
      </c>
    </row>
    <row r="85" spans="1:14" ht="45" x14ac:dyDescent="0.25">
      <c r="A85" s="120"/>
      <c r="B85" s="22" t="s">
        <v>300</v>
      </c>
      <c r="C85" s="79"/>
      <c r="D85" s="85"/>
      <c r="E85" s="15"/>
      <c r="F85" s="89"/>
      <c r="G85" s="85"/>
      <c r="H85" s="43"/>
      <c r="I85" s="6"/>
      <c r="J85" s="1" t="s">
        <v>113</v>
      </c>
      <c r="K85" s="1" t="s">
        <v>10</v>
      </c>
      <c r="L85" s="1">
        <v>3.42</v>
      </c>
      <c r="M85" s="1">
        <v>1.41</v>
      </c>
      <c r="N85" s="1">
        <v>4.83</v>
      </c>
    </row>
    <row r="86" spans="1:14" x14ac:dyDescent="0.25">
      <c r="A86" s="7"/>
      <c r="B86" s="23"/>
      <c r="C86" s="80"/>
      <c r="D86" s="86"/>
      <c r="E86" s="16"/>
      <c r="F86" s="90"/>
      <c r="G86" s="86"/>
      <c r="H86" s="44"/>
      <c r="I86" s="7"/>
      <c r="J86" s="1"/>
      <c r="L86">
        <f>SUM(L81:L85)</f>
        <v>5.88</v>
      </c>
      <c r="M86">
        <f>SUM(M81:M85)</f>
        <v>7.06</v>
      </c>
      <c r="N86">
        <f>SUM(N81:N85)</f>
        <v>12.94</v>
      </c>
    </row>
    <row r="87" spans="1:14" x14ac:dyDescent="0.25">
      <c r="A87" s="53" t="s">
        <v>0</v>
      </c>
      <c r="B87" s="53" t="s">
        <v>572</v>
      </c>
      <c r="C87" s="53" t="s">
        <v>710</v>
      </c>
      <c r="D87" s="53" t="s">
        <v>713</v>
      </c>
      <c r="E87" s="53" t="s">
        <v>593</v>
      </c>
      <c r="F87" s="88" t="s">
        <v>714</v>
      </c>
      <c r="G87" s="53" t="s">
        <v>711</v>
      </c>
      <c r="H87" s="53" t="s">
        <v>712</v>
      </c>
      <c r="I87" s="53" t="s">
        <v>63</v>
      </c>
      <c r="J87" s="53" t="s">
        <v>1</v>
      </c>
      <c r="K87" s="53" t="s">
        <v>15</v>
      </c>
      <c r="L87" s="53" t="s">
        <v>2</v>
      </c>
      <c r="M87" s="53" t="s">
        <v>3</v>
      </c>
      <c r="N87" s="53" t="s">
        <v>4</v>
      </c>
    </row>
    <row r="88" spans="1:14" x14ac:dyDescent="0.25">
      <c r="A88" s="120" t="s">
        <v>115</v>
      </c>
      <c r="B88" s="22" t="s">
        <v>301</v>
      </c>
      <c r="C88" s="79">
        <v>1</v>
      </c>
      <c r="D88" s="85">
        <v>50</v>
      </c>
      <c r="E88" s="15">
        <v>10.8</v>
      </c>
      <c r="F88" s="89">
        <f>C88*10.7639</f>
        <v>10.7639</v>
      </c>
      <c r="G88" s="85">
        <v>1</v>
      </c>
      <c r="H88" s="43" t="s">
        <v>492</v>
      </c>
      <c r="I88" s="7">
        <v>13</v>
      </c>
      <c r="J88" s="10" t="s">
        <v>93</v>
      </c>
      <c r="K88" s="10" t="s">
        <v>24</v>
      </c>
      <c r="L88" s="10">
        <v>0.1</v>
      </c>
      <c r="M88" s="10">
        <v>0.28000000000000003</v>
      </c>
      <c r="N88" s="10">
        <v>0.38</v>
      </c>
    </row>
    <row r="89" spans="1:14" ht="30" x14ac:dyDescent="0.25">
      <c r="A89" s="120"/>
      <c r="B89" s="22" t="s">
        <v>301</v>
      </c>
      <c r="C89" s="79"/>
      <c r="D89" s="85"/>
      <c r="E89" s="15"/>
      <c r="F89" s="89"/>
      <c r="G89" s="85"/>
      <c r="H89" s="43"/>
      <c r="J89" s="1" t="s">
        <v>94</v>
      </c>
      <c r="K89" t="s">
        <v>6</v>
      </c>
      <c r="L89">
        <v>0.41</v>
      </c>
      <c r="M89">
        <v>0.9</v>
      </c>
      <c r="N89">
        <v>1.31</v>
      </c>
    </row>
    <row r="90" spans="1:14" ht="30" x14ac:dyDescent="0.25">
      <c r="A90" s="120"/>
      <c r="B90" s="22" t="s">
        <v>301</v>
      </c>
      <c r="C90" s="79"/>
      <c r="D90" s="85"/>
      <c r="E90" s="15"/>
      <c r="F90" s="89"/>
      <c r="G90" s="85"/>
      <c r="H90" s="43"/>
      <c r="I90" s="6"/>
      <c r="J90" s="1" t="s">
        <v>95</v>
      </c>
      <c r="K90" s="1" t="s">
        <v>44</v>
      </c>
      <c r="L90" s="1">
        <v>0.01</v>
      </c>
      <c r="M90" s="1">
        <v>0.03</v>
      </c>
      <c r="N90" s="1">
        <v>0.04</v>
      </c>
    </row>
    <row r="91" spans="1:14" x14ac:dyDescent="0.25">
      <c r="A91" s="120"/>
      <c r="B91" s="22" t="s">
        <v>301</v>
      </c>
      <c r="C91" s="79"/>
      <c r="D91" s="85"/>
      <c r="E91" s="15"/>
      <c r="F91" s="89"/>
      <c r="G91" s="85"/>
      <c r="H91" s="43"/>
      <c r="I91" s="6"/>
      <c r="J91" s="1" t="s">
        <v>96</v>
      </c>
      <c r="K91" s="1" t="s">
        <v>44</v>
      </c>
      <c r="L91" s="1">
        <v>0.01</v>
      </c>
      <c r="M91" s="1">
        <v>0.01</v>
      </c>
      <c r="N91" s="1">
        <v>0.02</v>
      </c>
    </row>
    <row r="92" spans="1:14" ht="45" x14ac:dyDescent="0.25">
      <c r="A92" s="120"/>
      <c r="B92" s="22" t="s">
        <v>301</v>
      </c>
      <c r="C92" s="79"/>
      <c r="D92" s="85"/>
      <c r="E92" s="15"/>
      <c r="F92" s="89"/>
      <c r="G92" s="85"/>
      <c r="H92" s="43"/>
      <c r="I92" s="6"/>
      <c r="J92" s="1" t="s">
        <v>116</v>
      </c>
      <c r="K92" s="1" t="s">
        <v>10</v>
      </c>
      <c r="L92" s="1">
        <v>0.68</v>
      </c>
      <c r="M92" s="1">
        <v>0.28000000000000003</v>
      </c>
      <c r="N92" s="1">
        <v>0.97</v>
      </c>
    </row>
    <row r="93" spans="1:14" x14ac:dyDescent="0.25">
      <c r="A93" s="7"/>
      <c r="B93" s="23"/>
      <c r="C93" s="80"/>
      <c r="D93" s="86"/>
      <c r="E93" s="16"/>
      <c r="F93" s="90"/>
      <c r="G93" s="86"/>
      <c r="H93" s="44"/>
      <c r="I93" s="7"/>
      <c r="J93" s="1"/>
      <c r="L93">
        <f>SUM(L88:L92)</f>
        <v>1.21</v>
      </c>
      <c r="M93">
        <f>SUM(M88:M92)</f>
        <v>1.5000000000000002</v>
      </c>
      <c r="N93">
        <f>SUM(N88:N92)</f>
        <v>2.7199999999999998</v>
      </c>
    </row>
    <row r="94" spans="1:14" x14ac:dyDescent="0.25">
      <c r="A94" s="53" t="s">
        <v>0</v>
      </c>
      <c r="B94" s="53" t="s">
        <v>572</v>
      </c>
      <c r="C94" s="53" t="s">
        <v>710</v>
      </c>
      <c r="D94" s="53" t="s">
        <v>713</v>
      </c>
      <c r="E94" s="53" t="s">
        <v>593</v>
      </c>
      <c r="F94" s="88" t="s">
        <v>714</v>
      </c>
      <c r="G94" s="53" t="s">
        <v>711</v>
      </c>
      <c r="H94" s="53" t="s">
        <v>712</v>
      </c>
      <c r="I94" s="53" t="s">
        <v>63</v>
      </c>
      <c r="J94" s="53" t="s">
        <v>1</v>
      </c>
      <c r="K94" s="53" t="s">
        <v>15</v>
      </c>
      <c r="L94" s="53" t="s">
        <v>2</v>
      </c>
      <c r="M94" s="53" t="s">
        <v>3</v>
      </c>
      <c r="N94" s="53" t="s">
        <v>4</v>
      </c>
    </row>
    <row r="95" spans="1:14" x14ac:dyDescent="0.25">
      <c r="A95" s="120" t="s">
        <v>118</v>
      </c>
      <c r="B95" s="22" t="s">
        <v>302</v>
      </c>
      <c r="C95" s="79">
        <v>2</v>
      </c>
      <c r="D95" s="85">
        <v>101</v>
      </c>
      <c r="E95" s="15">
        <v>21.5</v>
      </c>
      <c r="F95" s="89">
        <f>C95*10.7639</f>
        <v>21.527799999999999</v>
      </c>
      <c r="G95" s="85">
        <v>2</v>
      </c>
      <c r="H95" s="43" t="s">
        <v>492</v>
      </c>
      <c r="I95" s="7">
        <v>14</v>
      </c>
      <c r="J95" s="10" t="s">
        <v>93</v>
      </c>
      <c r="K95" s="10" t="s">
        <v>24</v>
      </c>
      <c r="L95" s="10">
        <v>0.19</v>
      </c>
      <c r="M95" s="10">
        <v>0.56000000000000005</v>
      </c>
      <c r="N95" s="10">
        <v>0.76</v>
      </c>
    </row>
    <row r="96" spans="1:14" ht="30" x14ac:dyDescent="0.25">
      <c r="A96" s="120"/>
      <c r="B96" s="22" t="s">
        <v>302</v>
      </c>
      <c r="C96" s="79"/>
      <c r="D96" s="85"/>
      <c r="E96" s="15"/>
      <c r="F96" s="89"/>
      <c r="G96" s="85"/>
      <c r="H96" s="43"/>
      <c r="J96" s="1" t="s">
        <v>94</v>
      </c>
      <c r="K96" t="s">
        <v>6</v>
      </c>
      <c r="L96">
        <v>0.81</v>
      </c>
      <c r="M96">
        <v>1.8</v>
      </c>
      <c r="N96">
        <v>2.62</v>
      </c>
    </row>
    <row r="97" spans="1:14" ht="30" x14ac:dyDescent="0.25">
      <c r="A97" s="120"/>
      <c r="B97" s="22" t="s">
        <v>302</v>
      </c>
      <c r="C97" s="79"/>
      <c r="D97" s="85"/>
      <c r="E97" s="15"/>
      <c r="F97" s="89"/>
      <c r="G97" s="85"/>
      <c r="H97" s="43"/>
      <c r="I97" s="6"/>
      <c r="J97" s="1" t="s">
        <v>95</v>
      </c>
      <c r="K97" s="1" t="s">
        <v>44</v>
      </c>
      <c r="L97" s="1">
        <v>0.02</v>
      </c>
      <c r="M97" s="1">
        <v>0.06</v>
      </c>
      <c r="N97" s="1">
        <v>0.08</v>
      </c>
    </row>
    <row r="98" spans="1:14" x14ac:dyDescent="0.25">
      <c r="A98" s="120"/>
      <c r="B98" s="22" t="s">
        <v>302</v>
      </c>
      <c r="C98" s="79"/>
      <c r="D98" s="85"/>
      <c r="E98" s="15"/>
      <c r="F98" s="89"/>
      <c r="G98" s="85"/>
      <c r="H98" s="43"/>
      <c r="I98" s="6"/>
      <c r="J98" s="1" t="s">
        <v>96</v>
      </c>
      <c r="K98" s="1" t="s">
        <v>44</v>
      </c>
      <c r="L98" s="1">
        <v>0.02</v>
      </c>
      <c r="M98" s="1">
        <v>0.01</v>
      </c>
      <c r="N98" s="1">
        <v>0.03</v>
      </c>
    </row>
    <row r="99" spans="1:14" ht="45" x14ac:dyDescent="0.25">
      <c r="A99" s="120"/>
      <c r="B99" s="22" t="s">
        <v>302</v>
      </c>
      <c r="C99" s="79"/>
      <c r="D99" s="85"/>
      <c r="E99" s="15"/>
      <c r="F99" s="89"/>
      <c r="G99" s="85"/>
      <c r="H99" s="43"/>
      <c r="I99" s="6"/>
      <c r="J99" s="1" t="s">
        <v>117</v>
      </c>
      <c r="K99" s="1" t="s">
        <v>10</v>
      </c>
      <c r="L99" s="1">
        <v>1.37</v>
      </c>
      <c r="M99" s="1">
        <v>0.56000000000000005</v>
      </c>
      <c r="N99" s="1">
        <v>1.93</v>
      </c>
    </row>
    <row r="100" spans="1:14" x14ac:dyDescent="0.25">
      <c r="A100" s="7"/>
      <c r="B100" s="23"/>
      <c r="C100" s="80"/>
      <c r="D100" s="86"/>
      <c r="E100" s="16"/>
      <c r="F100" s="90"/>
      <c r="G100" s="86"/>
      <c r="H100" s="44"/>
      <c r="I100" s="7"/>
      <c r="J100" s="1"/>
      <c r="L100">
        <f>SUM(L95:L99)</f>
        <v>2.41</v>
      </c>
      <c r="M100">
        <f>SUM(M95:M99)</f>
        <v>2.99</v>
      </c>
      <c r="N100">
        <f>SUM(N95:N99)</f>
        <v>5.42</v>
      </c>
    </row>
    <row r="101" spans="1:14" x14ac:dyDescent="0.25">
      <c r="A101" s="53" t="s">
        <v>0</v>
      </c>
      <c r="B101" s="53" t="s">
        <v>572</v>
      </c>
      <c r="C101" s="53" t="s">
        <v>710</v>
      </c>
      <c r="D101" s="53" t="s">
        <v>713</v>
      </c>
      <c r="E101" s="53" t="s">
        <v>593</v>
      </c>
      <c r="F101" s="88" t="s">
        <v>714</v>
      </c>
      <c r="G101" s="53" t="s">
        <v>711</v>
      </c>
      <c r="H101" s="53" t="s">
        <v>712</v>
      </c>
      <c r="I101" s="53" t="s">
        <v>63</v>
      </c>
      <c r="J101" s="53" t="s">
        <v>1</v>
      </c>
      <c r="K101" s="53" t="s">
        <v>15</v>
      </c>
      <c r="L101" s="53" t="s">
        <v>2</v>
      </c>
      <c r="M101" s="53" t="s">
        <v>3</v>
      </c>
      <c r="N101" s="53" t="s">
        <v>4</v>
      </c>
    </row>
    <row r="102" spans="1:14" x14ac:dyDescent="0.25">
      <c r="A102" s="120" t="s">
        <v>119</v>
      </c>
      <c r="B102" s="22" t="s">
        <v>303</v>
      </c>
      <c r="C102" s="79">
        <v>4</v>
      </c>
      <c r="D102" s="85">
        <v>202</v>
      </c>
      <c r="E102" s="15">
        <v>43</v>
      </c>
      <c r="F102" s="89">
        <f>C102*10.7639</f>
        <v>43.055599999999998</v>
      </c>
      <c r="G102" s="85">
        <v>4</v>
      </c>
      <c r="H102" s="43" t="s">
        <v>492</v>
      </c>
      <c r="I102" s="7">
        <v>15</v>
      </c>
      <c r="J102" s="10" t="s">
        <v>93</v>
      </c>
      <c r="K102" s="10" t="s">
        <v>24</v>
      </c>
      <c r="L102" s="10">
        <v>0.39</v>
      </c>
      <c r="M102" s="10">
        <v>1.1299999999999999</v>
      </c>
      <c r="N102" s="10">
        <v>1.51</v>
      </c>
    </row>
    <row r="103" spans="1:14" ht="30" x14ac:dyDescent="0.25">
      <c r="A103" s="120"/>
      <c r="B103" s="22" t="s">
        <v>303</v>
      </c>
      <c r="C103" s="79"/>
      <c r="D103" s="85"/>
      <c r="E103" s="15"/>
      <c r="F103" s="89"/>
      <c r="G103" s="85"/>
      <c r="H103" s="43"/>
      <c r="J103" s="1" t="s">
        <v>94</v>
      </c>
      <c r="K103" t="s">
        <v>6</v>
      </c>
      <c r="L103">
        <v>1.63</v>
      </c>
      <c r="M103">
        <v>3.61</v>
      </c>
      <c r="N103">
        <v>5.23</v>
      </c>
    </row>
    <row r="104" spans="1:14" ht="30" x14ac:dyDescent="0.25">
      <c r="A104" s="120"/>
      <c r="B104" s="22" t="s">
        <v>303</v>
      </c>
      <c r="C104" s="79"/>
      <c r="D104" s="85"/>
      <c r="E104" s="15"/>
      <c r="F104" s="89"/>
      <c r="G104" s="85"/>
      <c r="H104" s="43"/>
      <c r="I104" s="6"/>
      <c r="J104" s="1" t="s">
        <v>95</v>
      </c>
      <c r="K104" s="1" t="s">
        <v>44</v>
      </c>
      <c r="L104" s="1">
        <v>0.05</v>
      </c>
      <c r="M104" s="1">
        <v>0.11</v>
      </c>
      <c r="N104" s="1">
        <v>0.16</v>
      </c>
    </row>
    <row r="105" spans="1:14" x14ac:dyDescent="0.25">
      <c r="A105" s="120"/>
      <c r="B105" s="22" t="s">
        <v>303</v>
      </c>
      <c r="C105" s="79"/>
      <c r="D105" s="85"/>
      <c r="E105" s="15"/>
      <c r="F105" s="89"/>
      <c r="G105" s="85"/>
      <c r="H105" s="43"/>
      <c r="I105" s="6"/>
      <c r="J105" s="1" t="s">
        <v>96</v>
      </c>
      <c r="K105" s="1" t="s">
        <v>44</v>
      </c>
      <c r="L105" s="1">
        <v>0.03</v>
      </c>
      <c r="M105" s="1">
        <v>0.03</v>
      </c>
      <c r="N105" s="1">
        <v>0.06</v>
      </c>
    </row>
    <row r="106" spans="1:14" ht="45" x14ac:dyDescent="0.25">
      <c r="A106" s="120"/>
      <c r="B106" s="22" t="s">
        <v>303</v>
      </c>
      <c r="C106" s="79"/>
      <c r="D106" s="85"/>
      <c r="E106" s="15"/>
      <c r="F106" s="89"/>
      <c r="G106" s="85"/>
      <c r="H106" s="43"/>
      <c r="I106" s="6"/>
      <c r="J106" s="1" t="s">
        <v>120</v>
      </c>
      <c r="K106" s="1" t="s">
        <v>10</v>
      </c>
      <c r="L106" s="1">
        <v>2.37</v>
      </c>
      <c r="M106" s="1">
        <v>1.1299999999999999</v>
      </c>
      <c r="N106" s="1">
        <v>3.86</v>
      </c>
    </row>
    <row r="107" spans="1:14" x14ac:dyDescent="0.25">
      <c r="A107" s="7"/>
      <c r="B107" s="23"/>
      <c r="C107" s="80"/>
      <c r="D107" s="86"/>
      <c r="E107" s="16"/>
      <c r="F107" s="90"/>
      <c r="G107" s="86"/>
      <c r="H107" s="44"/>
      <c r="I107" s="7"/>
      <c r="J107" s="1"/>
      <c r="L107">
        <f>SUM(L102:L106)</f>
        <v>4.47</v>
      </c>
      <c r="M107">
        <f>SUM(M102:M106)</f>
        <v>6.0100000000000007</v>
      </c>
      <c r="N107">
        <f>SUM(N102:N106)</f>
        <v>10.82</v>
      </c>
    </row>
    <row r="108" spans="1:14" x14ac:dyDescent="0.25">
      <c r="A108" s="53" t="s">
        <v>0</v>
      </c>
      <c r="B108" s="53" t="s">
        <v>572</v>
      </c>
      <c r="C108" s="53" t="s">
        <v>710</v>
      </c>
      <c r="D108" s="53" t="s">
        <v>713</v>
      </c>
      <c r="E108" s="53" t="s">
        <v>593</v>
      </c>
      <c r="F108" s="88" t="s">
        <v>714</v>
      </c>
      <c r="G108" s="53" t="s">
        <v>711</v>
      </c>
      <c r="H108" s="53" t="s">
        <v>712</v>
      </c>
      <c r="I108" s="53" t="s">
        <v>63</v>
      </c>
      <c r="J108" s="53" t="s">
        <v>1</v>
      </c>
      <c r="K108" s="53" t="s">
        <v>15</v>
      </c>
      <c r="L108" s="53" t="s">
        <v>2</v>
      </c>
      <c r="M108" s="53" t="s">
        <v>3</v>
      </c>
      <c r="N108" s="53" t="s">
        <v>4</v>
      </c>
    </row>
    <row r="109" spans="1:14" x14ac:dyDescent="0.25">
      <c r="A109" s="120" t="s">
        <v>121</v>
      </c>
      <c r="B109" s="22" t="s">
        <v>304</v>
      </c>
      <c r="C109" s="79">
        <v>5</v>
      </c>
      <c r="D109" s="85">
        <v>252</v>
      </c>
      <c r="E109" s="15">
        <v>54</v>
      </c>
      <c r="F109" s="89">
        <f>C109*10.7639</f>
        <v>53.819499999999998</v>
      </c>
      <c r="G109" s="85">
        <v>5</v>
      </c>
      <c r="H109" s="43" t="s">
        <v>492</v>
      </c>
      <c r="I109" s="7">
        <v>16</v>
      </c>
      <c r="J109" s="10" t="s">
        <v>93</v>
      </c>
      <c r="K109" s="10" t="s">
        <v>24</v>
      </c>
      <c r="L109" s="10">
        <v>0.48</v>
      </c>
      <c r="M109" s="10">
        <v>1.41</v>
      </c>
      <c r="N109" s="10">
        <v>1.89</v>
      </c>
    </row>
    <row r="110" spans="1:14" ht="30" x14ac:dyDescent="0.25">
      <c r="A110" s="120"/>
      <c r="B110" s="22" t="s">
        <v>304</v>
      </c>
      <c r="C110" s="79"/>
      <c r="D110" s="85"/>
      <c r="E110" s="15"/>
      <c r="F110" s="89"/>
      <c r="G110" s="85"/>
      <c r="H110" s="43"/>
      <c r="J110" s="1" t="s">
        <v>94</v>
      </c>
      <c r="K110" t="s">
        <v>6</v>
      </c>
      <c r="L110">
        <v>2.0299999999999998</v>
      </c>
      <c r="M110">
        <v>4.51</v>
      </c>
      <c r="N110">
        <v>6.54</v>
      </c>
    </row>
    <row r="111" spans="1:14" ht="30" x14ac:dyDescent="0.25">
      <c r="A111" s="120"/>
      <c r="B111" s="22" t="s">
        <v>304</v>
      </c>
      <c r="C111" s="79"/>
      <c r="D111" s="85"/>
      <c r="E111" s="15"/>
      <c r="F111" s="89"/>
      <c r="G111" s="85"/>
      <c r="H111" s="43"/>
      <c r="I111" s="6"/>
      <c r="J111" s="1" t="s">
        <v>95</v>
      </c>
      <c r="K111" s="1" t="s">
        <v>44</v>
      </c>
      <c r="L111" s="1">
        <v>0.06</v>
      </c>
      <c r="M111" s="1">
        <v>0.14000000000000001</v>
      </c>
      <c r="N111" s="1">
        <v>0.2</v>
      </c>
    </row>
    <row r="112" spans="1:14" x14ac:dyDescent="0.25">
      <c r="A112" s="120"/>
      <c r="B112" s="22" t="s">
        <v>304</v>
      </c>
      <c r="C112" s="79"/>
      <c r="D112" s="85"/>
      <c r="E112" s="15"/>
      <c r="F112" s="89"/>
      <c r="G112" s="85"/>
      <c r="H112" s="43"/>
      <c r="I112" s="6"/>
      <c r="J112" s="1" t="s">
        <v>96</v>
      </c>
      <c r="K112" s="1" t="s">
        <v>44</v>
      </c>
      <c r="L112" s="1">
        <v>0.04</v>
      </c>
      <c r="M112" s="1">
        <v>0.04</v>
      </c>
      <c r="N112" s="1">
        <v>7.0000000000000007E-2</v>
      </c>
    </row>
    <row r="113" spans="1:14" ht="45" x14ac:dyDescent="0.25">
      <c r="A113" s="120"/>
      <c r="B113" s="22" t="s">
        <v>304</v>
      </c>
      <c r="C113" s="79"/>
      <c r="D113" s="85"/>
      <c r="E113" s="15"/>
      <c r="F113" s="89"/>
      <c r="G113" s="85"/>
      <c r="H113" s="43"/>
      <c r="I113" s="6"/>
      <c r="J113" s="1" t="s">
        <v>122</v>
      </c>
      <c r="K113" s="1" t="s">
        <v>10</v>
      </c>
      <c r="L113" s="1">
        <v>3.42</v>
      </c>
      <c r="M113" s="1">
        <v>1.41</v>
      </c>
      <c r="N113" s="1">
        <v>4.83</v>
      </c>
    </row>
    <row r="114" spans="1:14" x14ac:dyDescent="0.25">
      <c r="A114" s="7"/>
      <c r="B114" s="23"/>
      <c r="C114" s="80"/>
      <c r="D114" s="86"/>
      <c r="E114" s="16"/>
      <c r="F114" s="90"/>
      <c r="G114" s="86"/>
      <c r="H114" s="44"/>
      <c r="I114" s="7"/>
      <c r="J114" s="1"/>
      <c r="L114">
        <f>SUM(L109:L113)</f>
        <v>6.0299999999999994</v>
      </c>
      <c r="M114">
        <f>SUM(M109:M113)</f>
        <v>7.51</v>
      </c>
      <c r="N114">
        <f>SUM(N109:N113)</f>
        <v>13.53</v>
      </c>
    </row>
    <row r="115" spans="1:14" x14ac:dyDescent="0.25">
      <c r="A115" s="53" t="s">
        <v>0</v>
      </c>
      <c r="B115" s="53" t="s">
        <v>572</v>
      </c>
      <c r="C115" s="53" t="s">
        <v>710</v>
      </c>
      <c r="D115" s="53" t="s">
        <v>713</v>
      </c>
      <c r="E115" s="53" t="s">
        <v>593</v>
      </c>
      <c r="F115" s="88" t="s">
        <v>714</v>
      </c>
      <c r="G115" s="53" t="s">
        <v>711</v>
      </c>
      <c r="H115" s="53" t="s">
        <v>712</v>
      </c>
      <c r="I115" s="53" t="s">
        <v>63</v>
      </c>
      <c r="J115" s="53" t="s">
        <v>1</v>
      </c>
      <c r="K115" s="53" t="s">
        <v>15</v>
      </c>
      <c r="L115" s="53" t="s">
        <v>2</v>
      </c>
      <c r="M115" s="53" t="s">
        <v>3</v>
      </c>
      <c r="N115" s="53" t="s">
        <v>4</v>
      </c>
    </row>
    <row r="116" spans="1:14" x14ac:dyDescent="0.25">
      <c r="A116" s="120" t="s">
        <v>123</v>
      </c>
      <c r="B116" s="22" t="s">
        <v>305</v>
      </c>
      <c r="C116" s="79">
        <v>1</v>
      </c>
      <c r="D116" s="85">
        <v>28</v>
      </c>
      <c r="E116" s="15">
        <v>10.8</v>
      </c>
      <c r="F116" s="89">
        <f>C116*10.7639</f>
        <v>10.7639</v>
      </c>
      <c r="G116" s="85">
        <v>4</v>
      </c>
      <c r="H116" s="43" t="s">
        <v>493</v>
      </c>
      <c r="I116" s="7">
        <v>17</v>
      </c>
      <c r="J116" s="10" t="s">
        <v>93</v>
      </c>
      <c r="K116" s="10" t="s">
        <v>24</v>
      </c>
      <c r="L116" s="10">
        <v>0.19</v>
      </c>
      <c r="M116" s="10">
        <v>0.56000000000000005</v>
      </c>
      <c r="N116" s="10">
        <v>0.76</v>
      </c>
    </row>
    <row r="117" spans="1:14" ht="30" x14ac:dyDescent="0.25">
      <c r="A117" s="120"/>
      <c r="B117" s="22" t="s">
        <v>305</v>
      </c>
      <c r="C117" s="79"/>
      <c r="D117" s="85"/>
      <c r="E117" s="15"/>
      <c r="F117" s="89"/>
      <c r="G117" s="85"/>
      <c r="H117" s="43"/>
      <c r="J117" s="1" t="s">
        <v>94</v>
      </c>
      <c r="K117" t="s">
        <v>6</v>
      </c>
      <c r="L117">
        <v>0.83</v>
      </c>
      <c r="M117">
        <v>1.85</v>
      </c>
      <c r="N117">
        <v>2.68</v>
      </c>
    </row>
    <row r="118" spans="1:14" ht="30" x14ac:dyDescent="0.25">
      <c r="A118" s="120"/>
      <c r="B118" s="22" t="s">
        <v>305</v>
      </c>
      <c r="C118" s="79"/>
      <c r="D118" s="85"/>
      <c r="E118" s="15"/>
      <c r="F118" s="89"/>
      <c r="G118" s="85"/>
      <c r="H118" s="43"/>
      <c r="I118" s="6"/>
      <c r="J118" s="1" t="s">
        <v>95</v>
      </c>
      <c r="K118" s="1" t="s">
        <v>44</v>
      </c>
      <c r="L118" s="1">
        <v>0.05</v>
      </c>
      <c r="M118" s="1">
        <v>0.11</v>
      </c>
      <c r="N118" s="1">
        <v>0.16</v>
      </c>
    </row>
    <row r="119" spans="1:14" x14ac:dyDescent="0.25">
      <c r="A119" s="120"/>
      <c r="B119" s="22" t="s">
        <v>305</v>
      </c>
      <c r="C119" s="79"/>
      <c r="D119" s="85"/>
      <c r="E119" s="15"/>
      <c r="F119" s="89"/>
      <c r="G119" s="85"/>
      <c r="H119" s="43"/>
      <c r="I119" s="6"/>
      <c r="J119" s="1" t="s">
        <v>96</v>
      </c>
      <c r="K119" s="1" t="s">
        <v>44</v>
      </c>
      <c r="L119" s="1">
        <v>0.03</v>
      </c>
      <c r="M119" s="1">
        <v>0.03</v>
      </c>
      <c r="N119" s="1">
        <v>0.06</v>
      </c>
    </row>
    <row r="120" spans="1:14" ht="45" x14ac:dyDescent="0.25">
      <c r="A120" s="120"/>
      <c r="B120" s="22" t="s">
        <v>305</v>
      </c>
      <c r="C120" s="79"/>
      <c r="D120" s="85"/>
      <c r="E120" s="15"/>
      <c r="F120" s="89"/>
      <c r="G120" s="85"/>
      <c r="H120" s="43"/>
      <c r="I120" s="6"/>
      <c r="J120" s="1" t="s">
        <v>124</v>
      </c>
      <c r="K120" s="1" t="s">
        <v>10</v>
      </c>
      <c r="L120" s="1">
        <v>1.68</v>
      </c>
      <c r="M120" s="1">
        <v>0.71</v>
      </c>
      <c r="N120" s="1">
        <v>2.39</v>
      </c>
    </row>
    <row r="121" spans="1:14" x14ac:dyDescent="0.25">
      <c r="A121" s="7"/>
      <c r="B121" s="23"/>
      <c r="C121" s="80"/>
      <c r="D121" s="86"/>
      <c r="E121" s="16"/>
      <c r="F121" s="90"/>
      <c r="G121" s="86"/>
      <c r="H121" s="44"/>
      <c r="I121" s="7"/>
      <c r="J121" s="1"/>
      <c r="L121">
        <f>SUM(L116:L120)</f>
        <v>2.7800000000000002</v>
      </c>
      <c r="M121">
        <f>SUM(M116:M120)</f>
        <v>3.26</v>
      </c>
      <c r="N121">
        <f>SUM(N116:N120)</f>
        <v>6.0500000000000007</v>
      </c>
    </row>
    <row r="122" spans="1:14" x14ac:dyDescent="0.25">
      <c r="A122" s="53" t="s">
        <v>0</v>
      </c>
      <c r="B122" s="53" t="s">
        <v>572</v>
      </c>
      <c r="C122" s="53" t="s">
        <v>710</v>
      </c>
      <c r="D122" s="53" t="s">
        <v>713</v>
      </c>
      <c r="E122" s="53" t="s">
        <v>593</v>
      </c>
      <c r="F122" s="88" t="s">
        <v>714</v>
      </c>
      <c r="G122" s="53" t="s">
        <v>711</v>
      </c>
      <c r="H122" s="53" t="s">
        <v>712</v>
      </c>
      <c r="I122" s="53" t="s">
        <v>63</v>
      </c>
      <c r="J122" s="53" t="s">
        <v>1</v>
      </c>
      <c r="K122" s="53" t="s">
        <v>15</v>
      </c>
      <c r="L122" s="53" t="s">
        <v>2</v>
      </c>
      <c r="M122" s="53" t="s">
        <v>3</v>
      </c>
      <c r="N122" s="53" t="s">
        <v>4</v>
      </c>
    </row>
    <row r="123" spans="1:14" x14ac:dyDescent="0.25">
      <c r="A123" s="120" t="s">
        <v>126</v>
      </c>
      <c r="B123" s="22" t="s">
        <v>306</v>
      </c>
      <c r="C123" s="79">
        <v>2</v>
      </c>
      <c r="D123" s="85">
        <v>48</v>
      </c>
      <c r="E123" s="15">
        <v>21.5</v>
      </c>
      <c r="F123" s="89">
        <f>C123*10.7639</f>
        <v>21.527799999999999</v>
      </c>
      <c r="G123" s="85">
        <v>7</v>
      </c>
      <c r="H123" s="43" t="s">
        <v>493</v>
      </c>
      <c r="I123" s="7">
        <v>18</v>
      </c>
      <c r="J123" s="10" t="s">
        <v>93</v>
      </c>
      <c r="K123" s="10" t="s">
        <v>24</v>
      </c>
      <c r="L123" s="10">
        <v>0.39</v>
      </c>
      <c r="M123" s="10">
        <v>1.1299999999999999</v>
      </c>
      <c r="N123" s="10">
        <v>1.51</v>
      </c>
    </row>
    <row r="124" spans="1:14" ht="30" x14ac:dyDescent="0.25">
      <c r="A124" s="120"/>
      <c r="B124" s="22" t="s">
        <v>306</v>
      </c>
      <c r="C124" s="79"/>
      <c r="D124" s="85"/>
      <c r="E124" s="15"/>
      <c r="F124" s="89"/>
      <c r="G124" s="85"/>
      <c r="H124" s="43"/>
      <c r="J124" s="1" t="s">
        <v>94</v>
      </c>
      <c r="K124" t="s">
        <v>6</v>
      </c>
      <c r="L124">
        <v>1.67</v>
      </c>
      <c r="M124">
        <v>3.7</v>
      </c>
      <c r="N124">
        <v>5.37</v>
      </c>
    </row>
    <row r="125" spans="1:14" ht="30" x14ac:dyDescent="0.25">
      <c r="A125" s="120"/>
      <c r="B125" s="22" t="s">
        <v>306</v>
      </c>
      <c r="C125" s="79"/>
      <c r="D125" s="85"/>
      <c r="E125" s="15"/>
      <c r="F125" s="89"/>
      <c r="G125" s="85"/>
      <c r="H125" s="43"/>
      <c r="I125" s="6"/>
      <c r="J125" s="1" t="s">
        <v>95</v>
      </c>
      <c r="K125" s="1" t="s">
        <v>44</v>
      </c>
      <c r="L125" s="1">
        <v>0.08</v>
      </c>
      <c r="M125" s="1">
        <v>0.2</v>
      </c>
      <c r="N125" s="1">
        <v>0.28000000000000003</v>
      </c>
    </row>
    <row r="126" spans="1:14" x14ac:dyDescent="0.25">
      <c r="A126" s="120"/>
      <c r="B126" s="22" t="s">
        <v>306</v>
      </c>
      <c r="C126" s="79"/>
      <c r="D126" s="85"/>
      <c r="E126" s="15"/>
      <c r="F126" s="89"/>
      <c r="G126" s="85"/>
      <c r="H126" s="43"/>
      <c r="I126" s="6"/>
      <c r="J126" s="1" t="s">
        <v>96</v>
      </c>
      <c r="K126" s="1" t="s">
        <v>44</v>
      </c>
      <c r="L126" s="1">
        <v>0.06</v>
      </c>
      <c r="M126" s="1">
        <v>0.05</v>
      </c>
      <c r="N126" s="1">
        <v>0.1</v>
      </c>
    </row>
    <row r="127" spans="1:14" ht="45" x14ac:dyDescent="0.25">
      <c r="A127" s="120"/>
      <c r="B127" s="22" t="s">
        <v>306</v>
      </c>
      <c r="C127" s="79"/>
      <c r="D127" s="85"/>
      <c r="E127" s="15"/>
      <c r="F127" s="89"/>
      <c r="G127" s="85"/>
      <c r="H127" s="43"/>
      <c r="I127" s="6"/>
      <c r="J127" s="1" t="s">
        <v>125</v>
      </c>
      <c r="K127" s="1" t="s">
        <v>10</v>
      </c>
      <c r="L127" s="1">
        <v>2.94</v>
      </c>
      <c r="M127" s="1">
        <v>1.23</v>
      </c>
      <c r="N127" s="1">
        <v>4.18</v>
      </c>
    </row>
    <row r="128" spans="1:14" x14ac:dyDescent="0.25">
      <c r="A128" s="7"/>
      <c r="B128" s="23"/>
      <c r="C128" s="80"/>
      <c r="D128" s="86"/>
      <c r="E128" s="16"/>
      <c r="F128" s="90"/>
      <c r="G128" s="86"/>
      <c r="H128" s="44"/>
      <c r="I128" s="7"/>
      <c r="J128" s="1"/>
      <c r="L128">
        <f>SUM(L123:L127)</f>
        <v>5.1400000000000006</v>
      </c>
      <c r="M128">
        <f>SUM(M123:M127)</f>
        <v>6.3100000000000005</v>
      </c>
      <c r="N128">
        <f>SUM(N123:N127)</f>
        <v>11.44</v>
      </c>
    </row>
    <row r="129" spans="1:14" x14ac:dyDescent="0.25">
      <c r="A129" s="53" t="s">
        <v>0</v>
      </c>
      <c r="B129" s="53" t="s">
        <v>572</v>
      </c>
      <c r="C129" s="53" t="s">
        <v>710</v>
      </c>
      <c r="D129" s="53" t="s">
        <v>713</v>
      </c>
      <c r="E129" s="53" t="s">
        <v>593</v>
      </c>
      <c r="F129" s="88" t="s">
        <v>714</v>
      </c>
      <c r="G129" s="53" t="s">
        <v>711</v>
      </c>
      <c r="H129" s="53" t="s">
        <v>712</v>
      </c>
      <c r="I129" s="53" t="s">
        <v>63</v>
      </c>
      <c r="J129" s="53" t="s">
        <v>1</v>
      </c>
      <c r="K129" s="53" t="s">
        <v>15</v>
      </c>
      <c r="L129" s="53" t="s">
        <v>2</v>
      </c>
      <c r="M129" s="53" t="s">
        <v>3</v>
      </c>
      <c r="N129" s="53" t="s">
        <v>4</v>
      </c>
    </row>
    <row r="130" spans="1:14" x14ac:dyDescent="0.25">
      <c r="A130" s="120" t="s">
        <v>127</v>
      </c>
      <c r="B130" s="22" t="s">
        <v>307</v>
      </c>
      <c r="C130" s="79">
        <v>4</v>
      </c>
      <c r="D130" s="85">
        <v>95</v>
      </c>
      <c r="E130" s="15">
        <v>43</v>
      </c>
      <c r="F130" s="89">
        <f>C130*10.7639</f>
        <v>43.055599999999998</v>
      </c>
      <c r="G130" s="85">
        <v>14</v>
      </c>
      <c r="H130" s="43" t="s">
        <v>493</v>
      </c>
      <c r="I130" s="7">
        <v>19</v>
      </c>
      <c r="J130" s="10" t="s">
        <v>93</v>
      </c>
      <c r="K130" s="10" t="s">
        <v>24</v>
      </c>
      <c r="L130" s="10">
        <v>0.77</v>
      </c>
      <c r="M130" s="10">
        <v>2.25</v>
      </c>
      <c r="N130" s="10">
        <v>3.03</v>
      </c>
    </row>
    <row r="131" spans="1:14" ht="30" x14ac:dyDescent="0.25">
      <c r="A131" s="120"/>
      <c r="B131" s="22" t="s">
        <v>307</v>
      </c>
      <c r="C131" s="79"/>
      <c r="D131" s="85"/>
      <c r="E131" s="15"/>
      <c r="F131" s="89"/>
      <c r="G131" s="85"/>
      <c r="H131" s="43"/>
      <c r="J131" s="1" t="s">
        <v>94</v>
      </c>
      <c r="K131" t="s">
        <v>6</v>
      </c>
      <c r="L131">
        <v>3.34</v>
      </c>
      <c r="M131">
        <v>7.39</v>
      </c>
      <c r="N131">
        <v>10.73</v>
      </c>
    </row>
    <row r="132" spans="1:14" ht="30" x14ac:dyDescent="0.25">
      <c r="A132" s="120"/>
      <c r="B132" s="22" t="s">
        <v>307</v>
      </c>
      <c r="C132" s="79"/>
      <c r="D132" s="85"/>
      <c r="E132" s="15"/>
      <c r="F132" s="89"/>
      <c r="G132" s="85"/>
      <c r="H132" s="43"/>
      <c r="I132" s="6"/>
      <c r="J132" s="1" t="s">
        <v>95</v>
      </c>
      <c r="K132" s="1" t="s">
        <v>44</v>
      </c>
      <c r="L132" s="1">
        <v>0.17</v>
      </c>
      <c r="M132" s="1">
        <v>0.4</v>
      </c>
      <c r="N132" s="1">
        <v>0.56999999999999995</v>
      </c>
    </row>
    <row r="133" spans="1:14" x14ac:dyDescent="0.25">
      <c r="A133" s="120"/>
      <c r="B133" s="22" t="s">
        <v>307</v>
      </c>
      <c r="C133" s="79"/>
      <c r="D133" s="85"/>
      <c r="E133" s="15"/>
      <c r="F133" s="89"/>
      <c r="G133" s="85"/>
      <c r="H133" s="43"/>
      <c r="I133" s="6"/>
      <c r="J133" s="1" t="s">
        <v>96</v>
      </c>
      <c r="K133" s="1" t="s">
        <v>44</v>
      </c>
      <c r="L133" s="1">
        <v>0.11</v>
      </c>
      <c r="M133" s="1">
        <v>0.1</v>
      </c>
      <c r="N133" s="1">
        <v>0.21</v>
      </c>
    </row>
    <row r="134" spans="1:14" ht="45" x14ac:dyDescent="0.25">
      <c r="A134" s="120"/>
      <c r="B134" s="22" t="s">
        <v>307</v>
      </c>
      <c r="C134" s="79"/>
      <c r="D134" s="85"/>
      <c r="E134" s="15"/>
      <c r="F134" s="89"/>
      <c r="G134" s="85"/>
      <c r="H134" s="43"/>
      <c r="I134" s="6"/>
      <c r="J134" s="1" t="s">
        <v>128</v>
      </c>
      <c r="K134" s="1" t="s">
        <v>10</v>
      </c>
      <c r="L134" s="1">
        <v>5.89</v>
      </c>
      <c r="M134" s="1">
        <v>2.4700000000000002</v>
      </c>
      <c r="N134" s="1">
        <v>8.36</v>
      </c>
    </row>
    <row r="135" spans="1:14" x14ac:dyDescent="0.25">
      <c r="A135" s="7"/>
      <c r="B135" s="23"/>
      <c r="C135" s="80"/>
      <c r="D135" s="86"/>
      <c r="E135" s="16"/>
      <c r="F135" s="90"/>
      <c r="G135" s="86"/>
      <c r="H135" s="44"/>
      <c r="I135" s="7"/>
      <c r="J135" s="1"/>
      <c r="L135">
        <f>SUM(L130:L134)</f>
        <v>10.28</v>
      </c>
      <c r="M135">
        <f>SUM(M130:M134)</f>
        <v>12.610000000000001</v>
      </c>
      <c r="N135">
        <f>SUM(N130:N134)</f>
        <v>22.9</v>
      </c>
    </row>
    <row r="136" spans="1:14" x14ac:dyDescent="0.25">
      <c r="A136" s="53" t="s">
        <v>0</v>
      </c>
      <c r="B136" s="53" t="s">
        <v>572</v>
      </c>
      <c r="C136" s="53" t="s">
        <v>710</v>
      </c>
      <c r="D136" s="53" t="s">
        <v>713</v>
      </c>
      <c r="E136" s="53" t="s">
        <v>593</v>
      </c>
      <c r="F136" s="88" t="s">
        <v>714</v>
      </c>
      <c r="G136" s="53" t="s">
        <v>711</v>
      </c>
      <c r="H136" s="53" t="s">
        <v>712</v>
      </c>
      <c r="I136" s="53" t="s">
        <v>63</v>
      </c>
      <c r="J136" s="53" t="s">
        <v>1</v>
      </c>
      <c r="K136" s="53" t="s">
        <v>15</v>
      </c>
      <c r="L136" s="53" t="s">
        <v>2</v>
      </c>
      <c r="M136" s="53" t="s">
        <v>3</v>
      </c>
      <c r="N136" s="53" t="s">
        <v>4</v>
      </c>
    </row>
    <row r="137" spans="1:14" x14ac:dyDescent="0.25">
      <c r="A137" s="120" t="s">
        <v>129</v>
      </c>
      <c r="B137" s="22" t="s">
        <v>308</v>
      </c>
      <c r="C137" s="79">
        <v>5</v>
      </c>
      <c r="D137" s="85">
        <v>122</v>
      </c>
      <c r="E137" s="15">
        <v>54</v>
      </c>
      <c r="F137" s="89">
        <f>C137*10.7639</f>
        <v>53.819499999999998</v>
      </c>
      <c r="G137" s="85">
        <v>18</v>
      </c>
      <c r="H137" s="43" t="s">
        <v>493</v>
      </c>
      <c r="I137" s="7">
        <v>20</v>
      </c>
      <c r="J137" s="10" t="s">
        <v>93</v>
      </c>
      <c r="K137" s="10" t="s">
        <v>24</v>
      </c>
      <c r="L137" s="10">
        <v>0.96</v>
      </c>
      <c r="M137" s="10">
        <v>2.82</v>
      </c>
      <c r="N137" s="10">
        <v>3.78</v>
      </c>
    </row>
    <row r="138" spans="1:14" ht="30" x14ac:dyDescent="0.25">
      <c r="A138" s="120"/>
      <c r="B138" s="22" t="s">
        <v>308</v>
      </c>
      <c r="C138" s="79"/>
      <c r="D138" s="85"/>
      <c r="E138" s="15"/>
      <c r="F138" s="89"/>
      <c r="G138" s="85"/>
      <c r="H138" s="43"/>
      <c r="J138" s="1" t="s">
        <v>94</v>
      </c>
      <c r="K138" t="s">
        <v>6</v>
      </c>
      <c r="L138">
        <v>4.17</v>
      </c>
      <c r="M138">
        <v>9.24</v>
      </c>
      <c r="N138">
        <v>13.41</v>
      </c>
    </row>
    <row r="139" spans="1:14" ht="30" x14ac:dyDescent="0.25">
      <c r="A139" s="120"/>
      <c r="B139" s="22" t="s">
        <v>308</v>
      </c>
      <c r="C139" s="79"/>
      <c r="D139" s="85"/>
      <c r="E139" s="15"/>
      <c r="F139" s="89"/>
      <c r="G139" s="85"/>
      <c r="H139" s="43"/>
      <c r="I139" s="6"/>
      <c r="J139" s="1" t="s">
        <v>95</v>
      </c>
      <c r="K139" s="1" t="s">
        <v>44</v>
      </c>
      <c r="L139" s="1">
        <v>0.22</v>
      </c>
      <c r="M139" s="1">
        <v>0.51</v>
      </c>
      <c r="N139" s="1">
        <v>0.73</v>
      </c>
    </row>
    <row r="140" spans="1:14" x14ac:dyDescent="0.25">
      <c r="A140" s="120"/>
      <c r="B140" s="22" t="s">
        <v>308</v>
      </c>
      <c r="C140" s="79"/>
      <c r="D140" s="85"/>
      <c r="E140" s="15"/>
      <c r="F140" s="89"/>
      <c r="G140" s="85"/>
      <c r="H140" s="43"/>
      <c r="I140" s="6"/>
      <c r="J140" s="1" t="s">
        <v>96</v>
      </c>
      <c r="K140" s="1" t="s">
        <v>44</v>
      </c>
      <c r="L140" s="1">
        <v>0.14000000000000001</v>
      </c>
      <c r="M140" s="1">
        <v>0.13</v>
      </c>
      <c r="N140" s="1">
        <v>0.27</v>
      </c>
    </row>
    <row r="141" spans="1:14" ht="45" x14ac:dyDescent="0.25">
      <c r="A141" s="120"/>
      <c r="B141" s="22" t="s">
        <v>308</v>
      </c>
      <c r="C141" s="79"/>
      <c r="D141" s="85"/>
      <c r="E141" s="15"/>
      <c r="F141" s="89"/>
      <c r="G141" s="85"/>
      <c r="H141" s="43"/>
      <c r="I141" s="6"/>
      <c r="J141" s="1" t="s">
        <v>130</v>
      </c>
      <c r="K141" s="1" t="s">
        <v>10</v>
      </c>
      <c r="L141" s="1">
        <v>7.57</v>
      </c>
      <c r="M141" s="1">
        <v>3.18</v>
      </c>
      <c r="N141" s="1">
        <v>10.74</v>
      </c>
    </row>
    <row r="142" spans="1:14" x14ac:dyDescent="0.25">
      <c r="A142" s="7"/>
      <c r="B142" s="23"/>
      <c r="C142" s="80"/>
      <c r="D142" s="86"/>
      <c r="E142" s="16"/>
      <c r="F142" s="90"/>
      <c r="G142" s="86"/>
      <c r="H142" s="44"/>
      <c r="I142" s="7"/>
      <c r="J142" s="1"/>
      <c r="L142">
        <f>SUM(L137:L141)</f>
        <v>13.059999999999999</v>
      </c>
      <c r="M142">
        <f>SUM(M137:M141)</f>
        <v>15.88</v>
      </c>
      <c r="N142">
        <f>SUM(N137:N141)</f>
        <v>28.93</v>
      </c>
    </row>
  </sheetData>
  <mergeCells count="20">
    <mergeCell ref="A39:A43"/>
    <mergeCell ref="A46:A50"/>
    <mergeCell ref="A53:A57"/>
    <mergeCell ref="A4:A8"/>
    <mergeCell ref="A11:A15"/>
    <mergeCell ref="A18:A22"/>
    <mergeCell ref="A25:A29"/>
    <mergeCell ref="A32:A36"/>
    <mergeCell ref="A137:A141"/>
    <mergeCell ref="A60:A64"/>
    <mergeCell ref="A67:A71"/>
    <mergeCell ref="A74:A78"/>
    <mergeCell ref="A81:A85"/>
    <mergeCell ref="A88:A92"/>
    <mergeCell ref="A95:A99"/>
    <mergeCell ref="A102:A106"/>
    <mergeCell ref="A109:A113"/>
    <mergeCell ref="A116:A120"/>
    <mergeCell ref="A123:A127"/>
    <mergeCell ref="A130:A134"/>
  </mergeCells>
  <pageMargins left="0.7" right="0.7" top="0.75" bottom="0.75" header="0.3" footer="0.3"/>
  <pageSetup scale="77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256"/>
  <sheetViews>
    <sheetView topLeftCell="A151" workbookViewId="0">
      <selection activeCell="D74" sqref="D74"/>
    </sheetView>
  </sheetViews>
  <sheetFormatPr defaultRowHeight="15" x14ac:dyDescent="0.25"/>
  <cols>
    <col min="1" max="1" width="15.7109375" customWidth="1"/>
    <col min="2" max="2" width="15.7109375" style="35" customWidth="1"/>
    <col min="3" max="3" width="6.7109375" customWidth="1"/>
    <col min="4" max="4" width="36.7109375" customWidth="1"/>
    <col min="5" max="5" width="6.7109375" customWidth="1"/>
    <col min="6" max="8" width="8.7109375" customWidth="1"/>
  </cols>
  <sheetData>
    <row r="1" spans="1:8" ht="21" x14ac:dyDescent="0.35">
      <c r="A1" s="49" t="s">
        <v>580</v>
      </c>
    </row>
    <row r="3" spans="1:8" x14ac:dyDescent="0.25">
      <c r="A3" s="53" t="s">
        <v>0</v>
      </c>
      <c r="B3" s="53" t="s">
        <v>572</v>
      </c>
      <c r="C3" s="53" t="s">
        <v>63</v>
      </c>
      <c r="D3" s="53" t="s">
        <v>1</v>
      </c>
      <c r="E3" s="53" t="s">
        <v>15</v>
      </c>
      <c r="F3" s="53" t="s">
        <v>2</v>
      </c>
      <c r="G3" s="53" t="s">
        <v>3</v>
      </c>
      <c r="H3" s="53" t="s">
        <v>4</v>
      </c>
    </row>
    <row r="4" spans="1:8" x14ac:dyDescent="0.25">
      <c r="A4" s="120" t="s">
        <v>131</v>
      </c>
      <c r="B4" s="34" t="s">
        <v>309</v>
      </c>
      <c r="C4" s="14">
        <v>1</v>
      </c>
      <c r="D4" s="10" t="s">
        <v>132</v>
      </c>
      <c r="E4" s="10" t="s">
        <v>6</v>
      </c>
      <c r="F4" s="10">
        <v>0.68</v>
      </c>
      <c r="G4" s="10">
        <v>0.52</v>
      </c>
      <c r="H4" s="10">
        <f>F4+G4</f>
        <v>1.2000000000000002</v>
      </c>
    </row>
    <row r="5" spans="1:8" x14ac:dyDescent="0.25">
      <c r="A5" s="120"/>
      <c r="B5" s="34" t="s">
        <v>309</v>
      </c>
      <c r="D5" s="10" t="s">
        <v>133</v>
      </c>
      <c r="E5" s="10" t="s">
        <v>6</v>
      </c>
      <c r="F5" s="10">
        <v>0.06</v>
      </c>
      <c r="G5" s="10">
        <v>0.04</v>
      </c>
      <c r="H5" s="10">
        <f t="shared" ref="H5:H29" si="0">F5+G5</f>
        <v>0.1</v>
      </c>
    </row>
    <row r="6" spans="1:8" x14ac:dyDescent="0.25">
      <c r="A6" s="120"/>
      <c r="B6" s="34" t="s">
        <v>309</v>
      </c>
      <c r="C6" s="13"/>
      <c r="D6" s="10" t="s">
        <v>134</v>
      </c>
      <c r="E6" s="10" t="s">
        <v>6</v>
      </c>
      <c r="F6" s="10">
        <v>0.12</v>
      </c>
      <c r="G6" s="10">
        <v>7.0000000000000007E-2</v>
      </c>
      <c r="H6" s="10">
        <f t="shared" si="0"/>
        <v>0.19</v>
      </c>
    </row>
    <row r="7" spans="1:8" ht="30" x14ac:dyDescent="0.25">
      <c r="A7" s="120"/>
      <c r="B7" s="34" t="s">
        <v>309</v>
      </c>
      <c r="C7" s="13"/>
      <c r="D7" s="1" t="s">
        <v>135</v>
      </c>
      <c r="E7" s="1" t="s">
        <v>6</v>
      </c>
      <c r="F7" s="1">
        <v>0.28000000000000003</v>
      </c>
      <c r="G7" s="1">
        <v>0.28999999999999998</v>
      </c>
      <c r="H7" s="10">
        <f t="shared" si="0"/>
        <v>0.57000000000000006</v>
      </c>
    </row>
    <row r="8" spans="1:8" ht="30" x14ac:dyDescent="0.25">
      <c r="A8" s="120"/>
      <c r="B8" s="34" t="s">
        <v>309</v>
      </c>
      <c r="C8" s="13"/>
      <c r="D8" s="1" t="s">
        <v>136</v>
      </c>
      <c r="E8" s="1" t="s">
        <v>6</v>
      </c>
      <c r="F8" s="1">
        <v>0.02</v>
      </c>
      <c r="G8" s="1">
        <v>0.02</v>
      </c>
      <c r="H8" s="10">
        <f t="shared" si="0"/>
        <v>0.04</v>
      </c>
    </row>
    <row r="9" spans="1:8" ht="30" x14ac:dyDescent="0.25">
      <c r="A9" s="120"/>
      <c r="B9" s="34" t="s">
        <v>309</v>
      </c>
      <c r="C9" s="13"/>
      <c r="D9" s="1" t="s">
        <v>137</v>
      </c>
      <c r="E9" s="1" t="s">
        <v>6</v>
      </c>
      <c r="F9" s="1">
        <v>0.03</v>
      </c>
      <c r="G9" s="1">
        <v>0.03</v>
      </c>
      <c r="H9" s="10">
        <f t="shared" si="0"/>
        <v>0.06</v>
      </c>
    </row>
    <row r="10" spans="1:8" x14ac:dyDescent="0.25">
      <c r="A10" s="120"/>
      <c r="B10" s="34" t="s">
        <v>314</v>
      </c>
      <c r="C10" s="13"/>
      <c r="D10" s="1" t="s">
        <v>218</v>
      </c>
      <c r="E10" s="1" t="s">
        <v>138</v>
      </c>
      <c r="F10" s="1">
        <v>0.02</v>
      </c>
      <c r="G10" s="1">
        <v>0.01</v>
      </c>
      <c r="H10" s="10">
        <f t="shared" si="0"/>
        <v>0.03</v>
      </c>
    </row>
    <row r="11" spans="1:8" ht="30" x14ac:dyDescent="0.25">
      <c r="A11" s="120"/>
      <c r="B11" s="34" t="s">
        <v>314</v>
      </c>
      <c r="C11" s="13"/>
      <c r="D11" s="1" t="s">
        <v>219</v>
      </c>
      <c r="E11" s="1" t="s">
        <v>138</v>
      </c>
      <c r="F11" s="1">
        <v>0.01</v>
      </c>
      <c r="G11" s="1">
        <v>0.02</v>
      </c>
      <c r="H11" s="10">
        <f t="shared" si="0"/>
        <v>0.03</v>
      </c>
    </row>
    <row r="12" spans="1:8" ht="30" x14ac:dyDescent="0.25">
      <c r="A12" s="120"/>
      <c r="B12" s="34" t="s">
        <v>314</v>
      </c>
      <c r="C12" s="13"/>
      <c r="D12" s="1" t="s">
        <v>220</v>
      </c>
      <c r="E12" s="1" t="s">
        <v>138</v>
      </c>
      <c r="F12" s="1">
        <v>0.04</v>
      </c>
      <c r="G12" s="1">
        <v>0.06</v>
      </c>
      <c r="H12" s="10">
        <f t="shared" si="0"/>
        <v>0.1</v>
      </c>
    </row>
    <row r="13" spans="1:8" ht="30" x14ac:dyDescent="0.25">
      <c r="A13" s="120"/>
      <c r="B13" s="34" t="s">
        <v>314</v>
      </c>
      <c r="C13" s="13"/>
      <c r="D13" s="1" t="s">
        <v>221</v>
      </c>
      <c r="E13" s="1" t="s">
        <v>6</v>
      </c>
      <c r="F13" s="1">
        <v>0.01</v>
      </c>
      <c r="G13" s="1">
        <v>0.01</v>
      </c>
      <c r="H13" s="10">
        <f t="shared" si="0"/>
        <v>0.02</v>
      </c>
    </row>
    <row r="14" spans="1:8" x14ac:dyDescent="0.25">
      <c r="A14" s="120"/>
      <c r="B14" s="34" t="s">
        <v>314</v>
      </c>
      <c r="C14" s="13"/>
      <c r="D14" s="1" t="s">
        <v>222</v>
      </c>
      <c r="E14" s="1" t="s">
        <v>138</v>
      </c>
      <c r="F14" s="1">
        <v>0.01</v>
      </c>
      <c r="G14" s="1">
        <v>0.02</v>
      </c>
      <c r="H14" s="10">
        <f t="shared" si="0"/>
        <v>0.03</v>
      </c>
    </row>
    <row r="15" spans="1:8" x14ac:dyDescent="0.25">
      <c r="A15" s="120"/>
      <c r="B15" s="34" t="s">
        <v>314</v>
      </c>
      <c r="C15" s="13"/>
      <c r="D15" s="1" t="s">
        <v>223</v>
      </c>
      <c r="E15" s="1" t="s">
        <v>138</v>
      </c>
      <c r="F15" s="1">
        <v>0.04</v>
      </c>
      <c r="G15" s="1">
        <v>0.15</v>
      </c>
      <c r="H15" s="10">
        <f t="shared" si="0"/>
        <v>0.19</v>
      </c>
    </row>
    <row r="16" spans="1:8" ht="30" x14ac:dyDescent="0.25">
      <c r="A16" s="120"/>
      <c r="B16" s="34" t="s">
        <v>314</v>
      </c>
      <c r="C16" s="13"/>
      <c r="D16" s="1" t="s">
        <v>224</v>
      </c>
      <c r="E16" s="1" t="s">
        <v>138</v>
      </c>
      <c r="F16" s="1">
        <v>0.04</v>
      </c>
      <c r="G16" s="1">
        <v>7.0000000000000007E-2</v>
      </c>
      <c r="H16" s="10">
        <f t="shared" si="0"/>
        <v>0.11000000000000001</v>
      </c>
    </row>
    <row r="17" spans="1:8" x14ac:dyDescent="0.25">
      <c r="A17" s="120"/>
      <c r="B17" s="34" t="s">
        <v>314</v>
      </c>
      <c r="C17" s="13"/>
      <c r="D17" s="1" t="s">
        <v>225</v>
      </c>
      <c r="E17" s="1" t="s">
        <v>138</v>
      </c>
      <c r="F17" s="1">
        <v>0.27</v>
      </c>
      <c r="G17" s="1">
        <v>0.05</v>
      </c>
      <c r="H17" s="10">
        <f t="shared" si="0"/>
        <v>0.32</v>
      </c>
    </row>
    <row r="18" spans="1:8" x14ac:dyDescent="0.25">
      <c r="A18" s="120"/>
      <c r="B18" s="34" t="s">
        <v>314</v>
      </c>
      <c r="C18" s="13"/>
      <c r="D18" s="1" t="s">
        <v>226</v>
      </c>
      <c r="E18" s="1" t="s">
        <v>138</v>
      </c>
      <c r="F18" s="1">
        <v>0.05</v>
      </c>
      <c r="G18" s="1">
        <v>0.01</v>
      </c>
      <c r="H18" s="10">
        <f t="shared" si="0"/>
        <v>6.0000000000000005E-2</v>
      </c>
    </row>
    <row r="19" spans="1:8" ht="30" x14ac:dyDescent="0.25">
      <c r="A19" s="120"/>
      <c r="B19" s="34" t="s">
        <v>314</v>
      </c>
      <c r="C19" s="13"/>
      <c r="D19" s="1" t="s">
        <v>227</v>
      </c>
      <c r="E19" s="1" t="s">
        <v>138</v>
      </c>
      <c r="F19" s="1">
        <v>0.16</v>
      </c>
      <c r="G19" s="1">
        <v>0.02</v>
      </c>
      <c r="H19" s="10">
        <f t="shared" si="0"/>
        <v>0.18</v>
      </c>
    </row>
    <row r="20" spans="1:8" ht="45" x14ac:dyDescent="0.25">
      <c r="A20" s="120"/>
      <c r="B20" s="34" t="s">
        <v>314</v>
      </c>
      <c r="C20" s="13"/>
      <c r="D20" s="1" t="s">
        <v>228</v>
      </c>
      <c r="E20" s="1" t="s">
        <v>138</v>
      </c>
      <c r="F20" s="1">
        <v>0.13</v>
      </c>
      <c r="G20" s="1">
        <v>0.01</v>
      </c>
      <c r="H20" s="10">
        <f t="shared" si="0"/>
        <v>0.14000000000000001</v>
      </c>
    </row>
    <row r="21" spans="1:8" ht="30" x14ac:dyDescent="0.25">
      <c r="A21" s="120"/>
      <c r="B21" s="34" t="s">
        <v>314</v>
      </c>
      <c r="C21" s="13"/>
      <c r="D21" s="1" t="s">
        <v>229</v>
      </c>
      <c r="E21" s="1" t="s">
        <v>138</v>
      </c>
      <c r="F21" s="1">
        <v>0.01</v>
      </c>
      <c r="G21" s="1">
        <v>0.02</v>
      </c>
      <c r="H21" s="10">
        <f t="shared" si="0"/>
        <v>0.03</v>
      </c>
    </row>
    <row r="22" spans="1:8" x14ac:dyDescent="0.25">
      <c r="A22" s="120"/>
      <c r="B22" s="34" t="s">
        <v>309</v>
      </c>
      <c r="C22" s="13"/>
      <c r="D22" s="1" t="s">
        <v>139</v>
      </c>
      <c r="E22" s="1" t="s">
        <v>138</v>
      </c>
      <c r="F22" s="1">
        <v>0.08</v>
      </c>
      <c r="G22" s="1">
        <v>0.01</v>
      </c>
      <c r="H22" s="10">
        <f t="shared" si="0"/>
        <v>0.09</v>
      </c>
    </row>
    <row r="23" spans="1:8" ht="30" x14ac:dyDescent="0.25">
      <c r="A23" s="120"/>
      <c r="B23" s="34" t="s">
        <v>309</v>
      </c>
      <c r="C23" s="13"/>
      <c r="D23" s="1" t="s">
        <v>340</v>
      </c>
      <c r="E23" s="1" t="s">
        <v>138</v>
      </c>
      <c r="F23" s="1">
        <v>7.0000000000000007E-2</v>
      </c>
      <c r="G23" s="1">
        <v>0.02</v>
      </c>
      <c r="H23" s="10">
        <f t="shared" si="0"/>
        <v>9.0000000000000011E-2</v>
      </c>
    </row>
    <row r="24" spans="1:8" ht="45" x14ac:dyDescent="0.25">
      <c r="A24" s="120"/>
      <c r="B24" s="34">
        <v>235216240180</v>
      </c>
      <c r="C24" s="13"/>
      <c r="D24" s="1" t="s">
        <v>341</v>
      </c>
      <c r="E24" s="1" t="s">
        <v>138</v>
      </c>
      <c r="F24" s="1">
        <v>0.32</v>
      </c>
      <c r="G24" s="1">
        <v>0.06</v>
      </c>
      <c r="H24" s="10">
        <f t="shared" si="0"/>
        <v>0.38</v>
      </c>
    </row>
    <row r="25" spans="1:8" x14ac:dyDescent="0.25">
      <c r="A25" s="120"/>
      <c r="B25" s="34">
        <v>235324100200</v>
      </c>
      <c r="C25" s="13"/>
      <c r="D25" s="1" t="s">
        <v>342</v>
      </c>
      <c r="E25" s="1" t="s">
        <v>138</v>
      </c>
      <c r="F25" s="1">
        <v>0.04</v>
      </c>
      <c r="G25" s="1">
        <v>0.04</v>
      </c>
      <c r="H25" s="10">
        <f t="shared" si="0"/>
        <v>0.08</v>
      </c>
    </row>
    <row r="26" spans="1:8" ht="45" x14ac:dyDescent="0.25">
      <c r="A26" s="120"/>
      <c r="B26" s="34" t="s">
        <v>311</v>
      </c>
      <c r="C26" s="13"/>
      <c r="D26" s="1" t="s">
        <v>144</v>
      </c>
      <c r="E26" s="1" t="s">
        <v>145</v>
      </c>
      <c r="F26" s="1">
        <v>0.02</v>
      </c>
      <c r="G26" s="1">
        <v>0.02</v>
      </c>
      <c r="H26" s="10">
        <f t="shared" si="0"/>
        <v>0.04</v>
      </c>
    </row>
    <row r="27" spans="1:8" ht="45" x14ac:dyDescent="0.25">
      <c r="A27" s="120"/>
      <c r="B27" s="34" t="s">
        <v>309</v>
      </c>
      <c r="C27" s="13"/>
      <c r="D27" s="1" t="s">
        <v>143</v>
      </c>
      <c r="E27" s="1" t="s">
        <v>6</v>
      </c>
      <c r="F27" s="1">
        <v>0.15</v>
      </c>
      <c r="G27" s="1">
        <v>0.26</v>
      </c>
      <c r="H27" s="10">
        <f t="shared" si="0"/>
        <v>0.41000000000000003</v>
      </c>
    </row>
    <row r="28" spans="1:8" ht="30" x14ac:dyDescent="0.25">
      <c r="A28" s="120"/>
      <c r="B28" s="34" t="s">
        <v>309</v>
      </c>
      <c r="C28" s="13"/>
      <c r="D28" s="1" t="s">
        <v>146</v>
      </c>
      <c r="E28" s="1" t="s">
        <v>138</v>
      </c>
      <c r="F28" s="1">
        <v>0.82</v>
      </c>
      <c r="G28" s="1">
        <v>1.32</v>
      </c>
      <c r="H28" s="10">
        <f t="shared" si="0"/>
        <v>2.14</v>
      </c>
    </row>
    <row r="29" spans="1:8" x14ac:dyDescent="0.25">
      <c r="A29" s="14"/>
      <c r="B29" s="36"/>
      <c r="C29" s="14"/>
      <c r="D29" s="1"/>
      <c r="F29">
        <f>SUM(F4:F28)</f>
        <v>3.4799999999999995</v>
      </c>
      <c r="G29">
        <f>SUM(G4:G28)</f>
        <v>3.1500000000000004</v>
      </c>
      <c r="H29" s="10">
        <f t="shared" si="0"/>
        <v>6.63</v>
      </c>
    </row>
    <row r="30" spans="1:8" x14ac:dyDescent="0.25">
      <c r="A30" s="53" t="s">
        <v>0</v>
      </c>
      <c r="B30" s="53" t="s">
        <v>572</v>
      </c>
      <c r="C30" s="53" t="s">
        <v>63</v>
      </c>
      <c r="D30" s="53" t="s">
        <v>1</v>
      </c>
      <c r="E30" s="53" t="s">
        <v>15</v>
      </c>
      <c r="F30" s="53" t="s">
        <v>2</v>
      </c>
      <c r="G30" s="53" t="s">
        <v>3</v>
      </c>
      <c r="H30" s="53" t="s">
        <v>4</v>
      </c>
    </row>
    <row r="31" spans="1:8" x14ac:dyDescent="0.25">
      <c r="A31" s="120" t="s">
        <v>154</v>
      </c>
      <c r="B31" s="34" t="s">
        <v>315</v>
      </c>
      <c r="C31">
        <v>2</v>
      </c>
      <c r="D31" s="10" t="s">
        <v>147</v>
      </c>
      <c r="E31" s="10" t="s">
        <v>6</v>
      </c>
      <c r="F31" s="10">
        <v>0.81</v>
      </c>
      <c r="G31" s="10">
        <v>1.38</v>
      </c>
      <c r="H31" s="10">
        <v>2.2000000000000002</v>
      </c>
    </row>
    <row r="32" spans="1:8" x14ac:dyDescent="0.25">
      <c r="A32" s="120"/>
      <c r="B32" s="34" t="s">
        <v>315</v>
      </c>
      <c r="C32" s="8"/>
      <c r="D32" s="10" t="s">
        <v>148</v>
      </c>
      <c r="E32" s="10" t="s">
        <v>6</v>
      </c>
      <c r="F32" s="10">
        <v>0.2</v>
      </c>
      <c r="G32" s="10">
        <v>0.31</v>
      </c>
      <c r="H32" s="10">
        <v>0.51</v>
      </c>
    </row>
    <row r="33" spans="1:8" ht="30" x14ac:dyDescent="0.25">
      <c r="A33" s="120"/>
      <c r="B33" s="34" t="s">
        <v>315</v>
      </c>
      <c r="C33" s="8"/>
      <c r="D33" s="1" t="s">
        <v>136</v>
      </c>
      <c r="E33" s="1" t="s">
        <v>6</v>
      </c>
      <c r="F33" s="1">
        <v>0.59</v>
      </c>
      <c r="G33" s="1">
        <v>0.62</v>
      </c>
      <c r="H33" s="1">
        <v>1.2</v>
      </c>
    </row>
    <row r="34" spans="1:8" ht="30" x14ac:dyDescent="0.25">
      <c r="A34" s="120"/>
      <c r="B34" s="34" t="s">
        <v>315</v>
      </c>
      <c r="C34" s="8"/>
      <c r="D34" s="1" t="s">
        <v>149</v>
      </c>
      <c r="E34" s="1" t="s">
        <v>6</v>
      </c>
      <c r="F34" s="1">
        <v>0.09</v>
      </c>
      <c r="G34" s="1">
        <v>0.08</v>
      </c>
      <c r="H34" s="1">
        <v>0.17</v>
      </c>
    </row>
    <row r="35" spans="1:8" x14ac:dyDescent="0.25">
      <c r="A35" s="120"/>
      <c r="B35" s="34" t="s">
        <v>314</v>
      </c>
      <c r="C35" s="13"/>
      <c r="D35" s="1" t="s">
        <v>218</v>
      </c>
      <c r="E35" s="1" t="s">
        <v>138</v>
      </c>
      <c r="F35" s="1">
        <v>0.02</v>
      </c>
      <c r="G35" s="1">
        <v>0.01</v>
      </c>
      <c r="H35" s="10">
        <f t="shared" ref="H35:H46" si="1">F35+G35</f>
        <v>0.03</v>
      </c>
    </row>
    <row r="36" spans="1:8" ht="30" x14ac:dyDescent="0.25">
      <c r="A36" s="120"/>
      <c r="B36" s="34" t="s">
        <v>314</v>
      </c>
      <c r="C36" s="13"/>
      <c r="D36" s="1" t="s">
        <v>219</v>
      </c>
      <c r="E36" s="1" t="s">
        <v>138</v>
      </c>
      <c r="F36" s="1">
        <v>0.01</v>
      </c>
      <c r="G36" s="1">
        <v>0.02</v>
      </c>
      <c r="H36" s="10">
        <f t="shared" si="1"/>
        <v>0.03</v>
      </c>
    </row>
    <row r="37" spans="1:8" ht="30" x14ac:dyDescent="0.25">
      <c r="A37" s="120"/>
      <c r="B37" s="34" t="s">
        <v>314</v>
      </c>
      <c r="C37" s="13"/>
      <c r="D37" s="1" t="s">
        <v>220</v>
      </c>
      <c r="E37" s="1" t="s">
        <v>138</v>
      </c>
      <c r="F37" s="1">
        <v>0.04</v>
      </c>
      <c r="G37" s="1">
        <v>0.06</v>
      </c>
      <c r="H37" s="10">
        <f t="shared" si="1"/>
        <v>0.1</v>
      </c>
    </row>
    <row r="38" spans="1:8" ht="30" x14ac:dyDescent="0.25">
      <c r="A38" s="120"/>
      <c r="B38" s="34" t="s">
        <v>314</v>
      </c>
      <c r="C38" s="13"/>
      <c r="D38" s="1" t="s">
        <v>221</v>
      </c>
      <c r="E38" s="1" t="s">
        <v>6</v>
      </c>
      <c r="F38" s="1">
        <v>0.01</v>
      </c>
      <c r="G38" s="1">
        <v>0.01</v>
      </c>
      <c r="H38" s="10">
        <f t="shared" si="1"/>
        <v>0.02</v>
      </c>
    </row>
    <row r="39" spans="1:8" x14ac:dyDescent="0.25">
      <c r="A39" s="120"/>
      <c r="B39" s="34" t="s">
        <v>314</v>
      </c>
      <c r="C39" s="13"/>
      <c r="D39" s="1" t="s">
        <v>222</v>
      </c>
      <c r="E39" s="1" t="s">
        <v>138</v>
      </c>
      <c r="F39" s="1">
        <v>0.01</v>
      </c>
      <c r="G39" s="1">
        <v>0.02</v>
      </c>
      <c r="H39" s="10">
        <f t="shared" si="1"/>
        <v>0.03</v>
      </c>
    </row>
    <row r="40" spans="1:8" x14ac:dyDescent="0.25">
      <c r="A40" s="120"/>
      <c r="B40" s="34" t="s">
        <v>314</v>
      </c>
      <c r="C40" s="13"/>
      <c r="D40" s="1" t="s">
        <v>223</v>
      </c>
      <c r="E40" s="1" t="s">
        <v>138</v>
      </c>
      <c r="F40" s="1">
        <v>0.04</v>
      </c>
      <c r="G40" s="1">
        <v>0.15</v>
      </c>
      <c r="H40" s="10">
        <f t="shared" si="1"/>
        <v>0.19</v>
      </c>
    </row>
    <row r="41" spans="1:8" ht="30" x14ac:dyDescent="0.25">
      <c r="A41" s="120"/>
      <c r="B41" s="34" t="s">
        <v>314</v>
      </c>
      <c r="C41" s="13"/>
      <c r="D41" s="1" t="s">
        <v>224</v>
      </c>
      <c r="E41" s="1" t="s">
        <v>138</v>
      </c>
      <c r="F41" s="1">
        <v>0.04</v>
      </c>
      <c r="G41" s="1">
        <v>7.0000000000000007E-2</v>
      </c>
      <c r="H41" s="10">
        <f t="shared" si="1"/>
        <v>0.11000000000000001</v>
      </c>
    </row>
    <row r="42" spans="1:8" x14ac:dyDescent="0.25">
      <c r="A42" s="120"/>
      <c r="B42" s="34" t="s">
        <v>314</v>
      </c>
      <c r="C42" s="13"/>
      <c r="D42" s="1" t="s">
        <v>225</v>
      </c>
      <c r="E42" s="1" t="s">
        <v>138</v>
      </c>
      <c r="F42" s="1">
        <v>0.27</v>
      </c>
      <c r="G42" s="1">
        <v>0.05</v>
      </c>
      <c r="H42" s="10">
        <f t="shared" si="1"/>
        <v>0.32</v>
      </c>
    </row>
    <row r="43" spans="1:8" x14ac:dyDescent="0.25">
      <c r="A43" s="120"/>
      <c r="B43" s="34" t="s">
        <v>314</v>
      </c>
      <c r="C43" s="13"/>
      <c r="D43" s="1" t="s">
        <v>226</v>
      </c>
      <c r="E43" s="1" t="s">
        <v>138</v>
      </c>
      <c r="F43" s="1">
        <v>0.05</v>
      </c>
      <c r="G43" s="1">
        <v>0.01</v>
      </c>
      <c r="H43" s="10">
        <f t="shared" si="1"/>
        <v>6.0000000000000005E-2</v>
      </c>
    </row>
    <row r="44" spans="1:8" ht="30" x14ac:dyDescent="0.25">
      <c r="A44" s="120"/>
      <c r="B44" s="34" t="s">
        <v>314</v>
      </c>
      <c r="C44" s="13"/>
      <c r="D44" s="1" t="s">
        <v>227</v>
      </c>
      <c r="E44" s="1" t="s">
        <v>138</v>
      </c>
      <c r="F44" s="1">
        <v>0.16</v>
      </c>
      <c r="G44" s="1">
        <v>0.02</v>
      </c>
      <c r="H44" s="10">
        <f t="shared" si="1"/>
        <v>0.18</v>
      </c>
    </row>
    <row r="45" spans="1:8" ht="45" x14ac:dyDescent="0.25">
      <c r="A45" s="120"/>
      <c r="B45" s="34" t="s">
        <v>314</v>
      </c>
      <c r="C45" s="13"/>
      <c r="D45" s="1" t="s">
        <v>228</v>
      </c>
      <c r="E45" s="1" t="s">
        <v>138</v>
      </c>
      <c r="F45" s="1">
        <v>0.13</v>
      </c>
      <c r="G45" s="1">
        <v>0.01</v>
      </c>
      <c r="H45" s="10">
        <f t="shared" si="1"/>
        <v>0.14000000000000001</v>
      </c>
    </row>
    <row r="46" spans="1:8" ht="30" x14ac:dyDescent="0.25">
      <c r="A46" s="120"/>
      <c r="B46" s="34" t="s">
        <v>314</v>
      </c>
      <c r="C46" s="13"/>
      <c r="D46" s="1" t="s">
        <v>229</v>
      </c>
      <c r="E46" s="1" t="s">
        <v>138</v>
      </c>
      <c r="F46" s="1">
        <v>0.01</v>
      </c>
      <c r="G46" s="1">
        <v>0.02</v>
      </c>
      <c r="H46" s="10">
        <f t="shared" si="1"/>
        <v>0.03</v>
      </c>
    </row>
    <row r="47" spans="1:8" x14ac:dyDescent="0.25">
      <c r="A47" s="120"/>
      <c r="B47" s="34"/>
      <c r="C47" s="8"/>
      <c r="D47" s="1" t="s">
        <v>150</v>
      </c>
      <c r="E47" s="1" t="s">
        <v>138</v>
      </c>
      <c r="F47" s="1">
        <v>0.45</v>
      </c>
      <c r="G47" s="1">
        <v>0.02</v>
      </c>
      <c r="H47" s="1">
        <v>0.46</v>
      </c>
    </row>
    <row r="48" spans="1:8" ht="15" customHeight="1" x14ac:dyDescent="0.25">
      <c r="A48" s="120"/>
      <c r="B48" s="34" t="s">
        <v>309</v>
      </c>
      <c r="C48" s="26"/>
      <c r="D48" s="29" t="s">
        <v>340</v>
      </c>
      <c r="E48" s="29" t="s">
        <v>138</v>
      </c>
      <c r="F48" s="29">
        <v>7.0000000000000007E-2</v>
      </c>
      <c r="G48" s="29">
        <v>0.02</v>
      </c>
      <c r="H48" s="28">
        <f t="shared" ref="H48:H50" si="2">F48+G48</f>
        <v>9.0000000000000011E-2</v>
      </c>
    </row>
    <row r="49" spans="1:8" ht="45" x14ac:dyDescent="0.25">
      <c r="A49" s="120"/>
      <c r="B49" s="34">
        <v>235216240180</v>
      </c>
      <c r="C49" s="26"/>
      <c r="D49" s="29" t="s">
        <v>341</v>
      </c>
      <c r="E49" s="29" t="s">
        <v>138</v>
      </c>
      <c r="F49" s="29">
        <v>0.32</v>
      </c>
      <c r="G49" s="29">
        <v>0.06</v>
      </c>
      <c r="H49" s="28">
        <f t="shared" si="2"/>
        <v>0.38</v>
      </c>
    </row>
    <row r="50" spans="1:8" x14ac:dyDescent="0.25">
      <c r="A50" s="120"/>
      <c r="B50" s="34">
        <v>235324100200</v>
      </c>
      <c r="C50" s="26"/>
      <c r="D50" s="29" t="s">
        <v>342</v>
      </c>
      <c r="E50" s="29" t="s">
        <v>138</v>
      </c>
      <c r="F50" s="29">
        <v>0.04</v>
      </c>
      <c r="G50" s="29">
        <v>0.04</v>
      </c>
      <c r="H50" s="28">
        <f t="shared" si="2"/>
        <v>0.08</v>
      </c>
    </row>
    <row r="51" spans="1:8" ht="45" x14ac:dyDescent="0.25">
      <c r="A51" s="120"/>
      <c r="B51" s="34" t="s">
        <v>311</v>
      </c>
      <c r="C51" s="8"/>
      <c r="D51" s="1" t="s">
        <v>144</v>
      </c>
      <c r="E51" s="1" t="s">
        <v>145</v>
      </c>
      <c r="F51" s="1">
        <v>0.02</v>
      </c>
      <c r="G51" s="1">
        <v>0.02</v>
      </c>
      <c r="H51" s="1">
        <v>0.04</v>
      </c>
    </row>
    <row r="52" spans="1:8" ht="45" x14ac:dyDescent="0.25">
      <c r="A52" s="120"/>
      <c r="B52" s="34" t="s">
        <v>315</v>
      </c>
      <c r="C52" s="8"/>
      <c r="D52" s="1" t="s">
        <v>151</v>
      </c>
      <c r="E52" s="1" t="s">
        <v>6</v>
      </c>
      <c r="F52" s="1">
        <v>0.75</v>
      </c>
      <c r="G52" s="1">
        <v>0.39</v>
      </c>
      <c r="H52" s="1">
        <v>1.1299999999999999</v>
      </c>
    </row>
    <row r="53" spans="1:8" ht="30" x14ac:dyDescent="0.25">
      <c r="A53" s="120"/>
      <c r="B53" s="34" t="s">
        <v>315</v>
      </c>
      <c r="C53" s="8"/>
      <c r="D53" s="1" t="s">
        <v>146</v>
      </c>
      <c r="E53" s="1" t="s">
        <v>138</v>
      </c>
      <c r="F53" s="1">
        <v>0.56000000000000005</v>
      </c>
      <c r="G53" s="1">
        <v>0.85</v>
      </c>
      <c r="H53" s="1">
        <v>1.41</v>
      </c>
    </row>
    <row r="54" spans="1:8" x14ac:dyDescent="0.25">
      <c r="A54" s="9"/>
      <c r="B54" s="36"/>
      <c r="C54" s="9"/>
      <c r="D54" s="1"/>
      <c r="F54">
        <f>SUM(F31:F53)</f>
        <v>4.6899999999999995</v>
      </c>
      <c r="G54">
        <f>SUM(G31:G53)</f>
        <v>4.2399999999999993</v>
      </c>
      <c r="H54">
        <f>SUM(H31:H53)</f>
        <v>8.91</v>
      </c>
    </row>
    <row r="55" spans="1:8" ht="15" customHeight="1" x14ac:dyDescent="0.25">
      <c r="A55" s="53" t="s">
        <v>0</v>
      </c>
      <c r="B55" s="53" t="s">
        <v>572</v>
      </c>
      <c r="C55" s="53" t="s">
        <v>63</v>
      </c>
      <c r="D55" s="53" t="s">
        <v>1</v>
      </c>
      <c r="E55" s="53" t="s">
        <v>15</v>
      </c>
      <c r="F55" s="53" t="s">
        <v>2</v>
      </c>
      <c r="G55" s="53" t="s">
        <v>3</v>
      </c>
      <c r="H55" s="53" t="s">
        <v>4</v>
      </c>
    </row>
    <row r="56" spans="1:8" ht="30" x14ac:dyDescent="0.25">
      <c r="A56" s="120" t="s">
        <v>155</v>
      </c>
      <c r="B56" s="34" t="s">
        <v>312</v>
      </c>
      <c r="C56">
        <v>3</v>
      </c>
      <c r="D56" s="1" t="s">
        <v>147</v>
      </c>
      <c r="E56" s="10" t="s">
        <v>6</v>
      </c>
      <c r="F56" s="10">
        <v>0.81</v>
      </c>
      <c r="G56" s="10">
        <v>1.38</v>
      </c>
      <c r="H56" s="10">
        <v>2.2000000000000002</v>
      </c>
    </row>
    <row r="57" spans="1:8" ht="30" x14ac:dyDescent="0.25">
      <c r="A57" s="120"/>
      <c r="B57" s="34" t="s">
        <v>312</v>
      </c>
      <c r="C57" s="8"/>
      <c r="D57" s="1" t="s">
        <v>148</v>
      </c>
      <c r="E57" s="10" t="s">
        <v>6</v>
      </c>
      <c r="F57" s="10">
        <v>0.2</v>
      </c>
      <c r="G57" s="10">
        <v>0.31</v>
      </c>
      <c r="H57" s="10">
        <v>0.51</v>
      </c>
    </row>
    <row r="58" spans="1:8" ht="30" x14ac:dyDescent="0.25">
      <c r="A58" s="120"/>
      <c r="B58" s="34" t="s">
        <v>312</v>
      </c>
      <c r="C58" s="8"/>
      <c r="D58" s="1" t="s">
        <v>136</v>
      </c>
      <c r="E58" s="1" t="s">
        <v>6</v>
      </c>
      <c r="F58" s="1">
        <v>0.59</v>
      </c>
      <c r="G58" s="1">
        <v>0.62</v>
      </c>
      <c r="H58" s="1">
        <v>1.2</v>
      </c>
    </row>
    <row r="59" spans="1:8" ht="30" x14ac:dyDescent="0.25">
      <c r="A59" s="120"/>
      <c r="B59" s="34" t="s">
        <v>312</v>
      </c>
      <c r="C59" s="8"/>
      <c r="D59" s="1" t="s">
        <v>149</v>
      </c>
      <c r="E59" s="1" t="s">
        <v>6</v>
      </c>
      <c r="F59" s="1">
        <v>0.09</v>
      </c>
      <c r="G59" s="1">
        <v>0.08</v>
      </c>
      <c r="H59" s="1">
        <v>0.17</v>
      </c>
    </row>
    <row r="60" spans="1:8" x14ac:dyDescent="0.25">
      <c r="A60" s="120"/>
      <c r="B60" s="34" t="s">
        <v>314</v>
      </c>
      <c r="C60" s="13"/>
      <c r="D60" s="1" t="s">
        <v>218</v>
      </c>
      <c r="E60" s="1" t="s">
        <v>138</v>
      </c>
      <c r="F60" s="1">
        <v>0.02</v>
      </c>
      <c r="G60" s="1">
        <v>0.01</v>
      </c>
      <c r="H60" s="10">
        <f t="shared" ref="H60:H71" si="3">F60+G60</f>
        <v>0.03</v>
      </c>
    </row>
    <row r="61" spans="1:8" ht="30" x14ac:dyDescent="0.25">
      <c r="A61" s="120"/>
      <c r="B61" s="34" t="s">
        <v>314</v>
      </c>
      <c r="C61" s="13"/>
      <c r="D61" s="1" t="s">
        <v>219</v>
      </c>
      <c r="E61" s="1" t="s">
        <v>138</v>
      </c>
      <c r="F61" s="1">
        <v>0.01</v>
      </c>
      <c r="G61" s="1">
        <v>0.02</v>
      </c>
      <c r="H61" s="10">
        <f t="shared" si="3"/>
        <v>0.03</v>
      </c>
    </row>
    <row r="62" spans="1:8" ht="30" x14ac:dyDescent="0.25">
      <c r="A62" s="120"/>
      <c r="B62" s="34" t="s">
        <v>314</v>
      </c>
      <c r="C62" s="13"/>
      <c r="D62" s="1" t="s">
        <v>220</v>
      </c>
      <c r="E62" s="1" t="s">
        <v>138</v>
      </c>
      <c r="F62" s="1">
        <v>0.04</v>
      </c>
      <c r="G62" s="1">
        <v>0.06</v>
      </c>
      <c r="H62" s="10">
        <f t="shared" si="3"/>
        <v>0.1</v>
      </c>
    </row>
    <row r="63" spans="1:8" ht="30" x14ac:dyDescent="0.25">
      <c r="A63" s="120"/>
      <c r="B63" s="34" t="s">
        <v>314</v>
      </c>
      <c r="C63" s="13"/>
      <c r="D63" s="1" t="s">
        <v>221</v>
      </c>
      <c r="E63" s="1" t="s">
        <v>6</v>
      </c>
      <c r="F63" s="1">
        <v>0.01</v>
      </c>
      <c r="G63" s="1">
        <v>0.01</v>
      </c>
      <c r="H63" s="10">
        <f t="shared" si="3"/>
        <v>0.02</v>
      </c>
    </row>
    <row r="64" spans="1:8" x14ac:dyDescent="0.25">
      <c r="A64" s="120"/>
      <c r="B64" s="34" t="s">
        <v>314</v>
      </c>
      <c r="C64" s="13"/>
      <c r="D64" s="1" t="s">
        <v>222</v>
      </c>
      <c r="E64" s="1" t="s">
        <v>138</v>
      </c>
      <c r="F64" s="1">
        <v>0.01</v>
      </c>
      <c r="G64" s="1">
        <v>0.02</v>
      </c>
      <c r="H64" s="10">
        <f t="shared" si="3"/>
        <v>0.03</v>
      </c>
    </row>
    <row r="65" spans="1:8" x14ac:dyDescent="0.25">
      <c r="A65" s="120"/>
      <c r="B65" s="34" t="s">
        <v>314</v>
      </c>
      <c r="C65" s="13"/>
      <c r="D65" s="1" t="s">
        <v>223</v>
      </c>
      <c r="E65" s="1" t="s">
        <v>138</v>
      </c>
      <c r="F65" s="1">
        <v>0.04</v>
      </c>
      <c r="G65" s="1">
        <v>0.15</v>
      </c>
      <c r="H65" s="10">
        <f t="shared" si="3"/>
        <v>0.19</v>
      </c>
    </row>
    <row r="66" spans="1:8" ht="30" x14ac:dyDescent="0.25">
      <c r="A66" s="120"/>
      <c r="B66" s="34" t="s">
        <v>314</v>
      </c>
      <c r="C66" s="13"/>
      <c r="D66" s="1" t="s">
        <v>224</v>
      </c>
      <c r="E66" s="1" t="s">
        <v>138</v>
      </c>
      <c r="F66" s="1">
        <v>0.04</v>
      </c>
      <c r="G66" s="1">
        <v>7.0000000000000007E-2</v>
      </c>
      <c r="H66" s="10">
        <f t="shared" si="3"/>
        <v>0.11000000000000001</v>
      </c>
    </row>
    <row r="67" spans="1:8" x14ac:dyDescent="0.25">
      <c r="A67" s="120"/>
      <c r="B67" s="34" t="s">
        <v>314</v>
      </c>
      <c r="C67" s="13"/>
      <c r="D67" s="1" t="s">
        <v>225</v>
      </c>
      <c r="E67" s="1" t="s">
        <v>138</v>
      </c>
      <c r="F67" s="1">
        <v>0.27</v>
      </c>
      <c r="G67" s="1">
        <v>0.05</v>
      </c>
      <c r="H67" s="10">
        <f t="shared" si="3"/>
        <v>0.32</v>
      </c>
    </row>
    <row r="68" spans="1:8" x14ac:dyDescent="0.25">
      <c r="A68" s="120"/>
      <c r="B68" s="34" t="s">
        <v>314</v>
      </c>
      <c r="C68" s="13"/>
      <c r="D68" s="1" t="s">
        <v>226</v>
      </c>
      <c r="E68" s="1" t="s">
        <v>138</v>
      </c>
      <c r="F68" s="1">
        <v>0.05</v>
      </c>
      <c r="G68" s="1">
        <v>0.01</v>
      </c>
      <c r="H68" s="10">
        <f t="shared" si="3"/>
        <v>6.0000000000000005E-2</v>
      </c>
    </row>
    <row r="69" spans="1:8" ht="30" x14ac:dyDescent="0.25">
      <c r="A69" s="120"/>
      <c r="B69" s="34" t="s">
        <v>314</v>
      </c>
      <c r="C69" s="13"/>
      <c r="D69" s="1" t="s">
        <v>227</v>
      </c>
      <c r="E69" s="1" t="s">
        <v>138</v>
      </c>
      <c r="F69" s="1">
        <v>0.16</v>
      </c>
      <c r="G69" s="1">
        <v>0.02</v>
      </c>
      <c r="H69" s="10">
        <f t="shared" si="3"/>
        <v>0.18</v>
      </c>
    </row>
    <row r="70" spans="1:8" ht="45" x14ac:dyDescent="0.25">
      <c r="A70" s="120"/>
      <c r="B70" s="34" t="s">
        <v>314</v>
      </c>
      <c r="C70" s="13"/>
      <c r="D70" s="1" t="s">
        <v>228</v>
      </c>
      <c r="E70" s="1" t="s">
        <v>138</v>
      </c>
      <c r="F70" s="1">
        <v>0.13</v>
      </c>
      <c r="G70" s="1">
        <v>0.01</v>
      </c>
      <c r="H70" s="10">
        <f t="shared" si="3"/>
        <v>0.14000000000000001</v>
      </c>
    </row>
    <row r="71" spans="1:8" ht="30" x14ac:dyDescent="0.25">
      <c r="A71" s="120"/>
      <c r="B71" s="34" t="s">
        <v>314</v>
      </c>
      <c r="C71" s="13"/>
      <c r="D71" s="1" t="s">
        <v>229</v>
      </c>
      <c r="E71" s="1" t="s">
        <v>138</v>
      </c>
      <c r="F71" s="1">
        <v>0.01</v>
      </c>
      <c r="G71" s="1">
        <v>0.02</v>
      </c>
      <c r="H71" s="10">
        <f t="shared" si="3"/>
        <v>0.03</v>
      </c>
    </row>
    <row r="72" spans="1:8" x14ac:dyDescent="0.25">
      <c r="A72" s="120"/>
      <c r="B72" s="34" t="s">
        <v>309</v>
      </c>
      <c r="C72" s="8"/>
      <c r="D72" s="1" t="s">
        <v>150</v>
      </c>
      <c r="E72" s="1" t="s">
        <v>138</v>
      </c>
      <c r="F72" s="1">
        <v>0.45</v>
      </c>
      <c r="G72" s="1">
        <v>0.02</v>
      </c>
      <c r="H72" s="1">
        <v>0.46</v>
      </c>
    </row>
    <row r="73" spans="1:8" ht="30" x14ac:dyDescent="0.25">
      <c r="A73" s="120"/>
      <c r="B73" s="34" t="s">
        <v>309</v>
      </c>
      <c r="C73" s="26"/>
      <c r="D73" s="29" t="s">
        <v>340</v>
      </c>
      <c r="E73" s="29" t="s">
        <v>138</v>
      </c>
      <c r="F73" s="29">
        <v>7.0000000000000007E-2</v>
      </c>
      <c r="G73" s="29">
        <v>0.02</v>
      </c>
      <c r="H73" s="28">
        <f t="shared" ref="H73:H75" si="4">F73+G73</f>
        <v>9.0000000000000011E-2</v>
      </c>
    </row>
    <row r="74" spans="1:8" ht="63.75" customHeight="1" x14ac:dyDescent="0.25">
      <c r="A74" s="120"/>
      <c r="B74" s="34">
        <v>235216240180</v>
      </c>
      <c r="C74" s="26"/>
      <c r="D74" s="29" t="s">
        <v>341</v>
      </c>
      <c r="E74" s="29" t="s">
        <v>138</v>
      </c>
      <c r="F74" s="29">
        <v>0.32</v>
      </c>
      <c r="G74" s="29">
        <v>0.06</v>
      </c>
      <c r="H74" s="28">
        <f t="shared" si="4"/>
        <v>0.38</v>
      </c>
    </row>
    <row r="75" spans="1:8" x14ac:dyDescent="0.25">
      <c r="A75" s="120"/>
      <c r="B75" s="34">
        <v>235324100200</v>
      </c>
      <c r="C75" s="26"/>
      <c r="D75" s="29" t="s">
        <v>342</v>
      </c>
      <c r="E75" s="29" t="s">
        <v>138</v>
      </c>
      <c r="F75" s="29">
        <v>0.04</v>
      </c>
      <c r="G75" s="29">
        <v>0.04</v>
      </c>
      <c r="H75" s="28">
        <f t="shared" si="4"/>
        <v>0.08</v>
      </c>
    </row>
    <row r="76" spans="1:8" ht="45" x14ac:dyDescent="0.25">
      <c r="A76" s="120"/>
      <c r="B76" s="34" t="s">
        <v>311</v>
      </c>
      <c r="C76" s="8"/>
      <c r="D76" s="1" t="s">
        <v>144</v>
      </c>
      <c r="E76" s="1" t="s">
        <v>145</v>
      </c>
      <c r="F76" s="1">
        <v>0.02</v>
      </c>
      <c r="G76" s="1">
        <v>0.02</v>
      </c>
      <c r="H76" s="1">
        <v>0.04</v>
      </c>
    </row>
    <row r="77" spans="1:8" ht="30" x14ac:dyDescent="0.25">
      <c r="A77" s="120"/>
      <c r="B77" s="34" t="s">
        <v>312</v>
      </c>
      <c r="C77" s="8"/>
      <c r="D77" s="1" t="s">
        <v>152</v>
      </c>
      <c r="E77" s="1" t="s">
        <v>138</v>
      </c>
      <c r="F77" s="1">
        <v>0.43</v>
      </c>
      <c r="G77" s="1">
        <v>7.0000000000000007E-2</v>
      </c>
      <c r="H77" s="1">
        <v>0.5</v>
      </c>
    </row>
    <row r="78" spans="1:8" ht="30" x14ac:dyDescent="0.25">
      <c r="A78" s="120"/>
      <c r="B78" s="34" t="s">
        <v>312</v>
      </c>
      <c r="C78" s="8"/>
      <c r="D78" s="1" t="s">
        <v>153</v>
      </c>
      <c r="E78" s="1" t="s">
        <v>138</v>
      </c>
      <c r="F78" s="1">
        <v>0.36</v>
      </c>
      <c r="G78" s="1">
        <v>0.44</v>
      </c>
      <c r="H78" s="1">
        <v>0.8</v>
      </c>
    </row>
    <row r="79" spans="1:8" x14ac:dyDescent="0.25">
      <c r="A79" s="9"/>
      <c r="B79" s="36"/>
      <c r="C79" s="9"/>
      <c r="D79" s="1"/>
      <c r="F79">
        <f>SUM(F56:F78)</f>
        <v>4.17</v>
      </c>
      <c r="G79">
        <f>SUM(G56:G78)</f>
        <v>3.5099999999999989</v>
      </c>
      <c r="H79">
        <f>SUM(H56:H78)</f>
        <v>7.67</v>
      </c>
    </row>
    <row r="80" spans="1:8" x14ac:dyDescent="0.25">
      <c r="A80" s="53" t="s">
        <v>0</v>
      </c>
      <c r="B80" s="53" t="s">
        <v>572</v>
      </c>
      <c r="C80" s="53" t="s">
        <v>63</v>
      </c>
      <c r="D80" s="53" t="s">
        <v>1</v>
      </c>
      <c r="E80" s="53" t="s">
        <v>15</v>
      </c>
      <c r="F80" s="53" t="s">
        <v>2</v>
      </c>
      <c r="G80" s="53" t="s">
        <v>3</v>
      </c>
      <c r="H80" s="53" t="s">
        <v>4</v>
      </c>
    </row>
    <row r="81" spans="1:8" ht="15" customHeight="1" x14ac:dyDescent="0.25">
      <c r="A81" s="120" t="s">
        <v>156</v>
      </c>
      <c r="B81" s="34" t="s">
        <v>313</v>
      </c>
      <c r="C81">
        <v>4</v>
      </c>
      <c r="D81" s="10" t="s">
        <v>157</v>
      </c>
      <c r="E81" s="10" t="s">
        <v>6</v>
      </c>
      <c r="F81" s="10">
        <v>0.24</v>
      </c>
      <c r="G81" s="10">
        <v>0.53</v>
      </c>
      <c r="H81" s="10">
        <f>SUM(F81:G81)</f>
        <v>0.77</v>
      </c>
    </row>
    <row r="82" spans="1:8" x14ac:dyDescent="0.25">
      <c r="A82" s="120"/>
      <c r="B82" s="34" t="s">
        <v>313</v>
      </c>
      <c r="C82" s="8"/>
      <c r="D82" s="10" t="s">
        <v>158</v>
      </c>
      <c r="E82" s="10" t="s">
        <v>6</v>
      </c>
      <c r="F82" s="10">
        <v>0.06</v>
      </c>
      <c r="G82" s="10">
        <v>0.1</v>
      </c>
      <c r="H82" s="10">
        <f t="shared" ref="H82:H108" si="5">SUM(F82:G82)</f>
        <v>0.16</v>
      </c>
    </row>
    <row r="83" spans="1:8" ht="30" x14ac:dyDescent="0.25">
      <c r="A83" s="120"/>
      <c r="B83" s="34" t="s">
        <v>313</v>
      </c>
      <c r="C83" s="8"/>
      <c r="D83" s="1" t="s">
        <v>159</v>
      </c>
      <c r="E83" s="1" t="s">
        <v>6</v>
      </c>
      <c r="F83" s="10">
        <v>7.0000000000000007E-2</v>
      </c>
      <c r="G83" s="10">
        <v>0.23</v>
      </c>
      <c r="H83" s="10">
        <f t="shared" si="5"/>
        <v>0.30000000000000004</v>
      </c>
    </row>
    <row r="84" spans="1:8" ht="30" x14ac:dyDescent="0.25">
      <c r="A84" s="120"/>
      <c r="B84" s="34" t="s">
        <v>313</v>
      </c>
      <c r="C84" s="8"/>
      <c r="D84" s="1" t="s">
        <v>135</v>
      </c>
      <c r="E84" s="1" t="s">
        <v>6</v>
      </c>
      <c r="F84" s="1">
        <v>0.09</v>
      </c>
      <c r="G84" s="1">
        <v>0.08</v>
      </c>
      <c r="H84" s="10">
        <f t="shared" si="5"/>
        <v>0.16999999999999998</v>
      </c>
    </row>
    <row r="85" spans="1:8" ht="30" x14ac:dyDescent="0.25">
      <c r="A85" s="120"/>
      <c r="B85" s="34" t="s">
        <v>314</v>
      </c>
      <c r="C85" s="8"/>
      <c r="D85" s="1" t="s">
        <v>160</v>
      </c>
      <c r="E85" s="1" t="s">
        <v>138</v>
      </c>
      <c r="F85" s="1">
        <v>0.64</v>
      </c>
      <c r="G85" s="1">
        <v>0.16</v>
      </c>
      <c r="H85" s="10">
        <f t="shared" si="5"/>
        <v>0.8</v>
      </c>
    </row>
    <row r="86" spans="1:8" x14ac:dyDescent="0.25">
      <c r="A86" s="120"/>
      <c r="B86" s="34" t="s">
        <v>314</v>
      </c>
      <c r="C86" s="8"/>
      <c r="D86" s="1" t="s">
        <v>161</v>
      </c>
      <c r="E86" s="1" t="s">
        <v>138</v>
      </c>
      <c r="F86" s="1">
        <v>0.09</v>
      </c>
      <c r="G86" s="1">
        <v>0.7</v>
      </c>
      <c r="H86" s="10">
        <f t="shared" si="5"/>
        <v>0.78999999999999992</v>
      </c>
    </row>
    <row r="87" spans="1:8" x14ac:dyDescent="0.25">
      <c r="A87" s="120"/>
      <c r="B87" s="34" t="s">
        <v>314</v>
      </c>
      <c r="C87" s="8"/>
      <c r="D87" s="1" t="s">
        <v>162</v>
      </c>
      <c r="E87" s="1" t="s">
        <v>138</v>
      </c>
      <c r="F87" s="1">
        <v>0.05</v>
      </c>
      <c r="G87" s="1">
        <v>0.36</v>
      </c>
      <c r="H87" s="10">
        <f t="shared" si="5"/>
        <v>0.41</v>
      </c>
    </row>
    <row r="88" spans="1:8" x14ac:dyDescent="0.25">
      <c r="A88" s="120"/>
      <c r="B88" s="34" t="s">
        <v>314</v>
      </c>
      <c r="C88" s="8"/>
      <c r="D88" s="1" t="s">
        <v>163</v>
      </c>
      <c r="E88" s="1" t="s">
        <v>138</v>
      </c>
      <c r="F88" s="1">
        <v>0.14000000000000001</v>
      </c>
      <c r="G88" s="1">
        <v>0.25</v>
      </c>
      <c r="H88" s="10">
        <f t="shared" si="5"/>
        <v>0.39</v>
      </c>
    </row>
    <row r="89" spans="1:8" ht="20.25" customHeight="1" x14ac:dyDescent="0.25">
      <c r="A89" s="120"/>
      <c r="B89" s="34" t="s">
        <v>314</v>
      </c>
      <c r="C89" s="8"/>
      <c r="D89" s="1" t="s">
        <v>164</v>
      </c>
      <c r="E89" s="1" t="s">
        <v>138</v>
      </c>
      <c r="F89" s="1">
        <v>0.3</v>
      </c>
      <c r="G89" s="1">
        <v>0.08</v>
      </c>
      <c r="H89" s="10">
        <f t="shared" si="5"/>
        <v>0.38</v>
      </c>
    </row>
    <row r="90" spans="1:8" ht="15" customHeight="1" x14ac:dyDescent="0.25">
      <c r="A90" s="120"/>
      <c r="B90" s="34" t="s">
        <v>314</v>
      </c>
      <c r="C90" s="13"/>
      <c r="D90" s="1" t="s">
        <v>218</v>
      </c>
      <c r="E90" s="1" t="s">
        <v>138</v>
      </c>
      <c r="F90" s="1">
        <v>0.02</v>
      </c>
      <c r="G90" s="1">
        <v>0.01</v>
      </c>
      <c r="H90" s="10">
        <f t="shared" ref="H90:H101" si="6">F90+G90</f>
        <v>0.03</v>
      </c>
    </row>
    <row r="91" spans="1:8" ht="15" customHeight="1" x14ac:dyDescent="0.25">
      <c r="A91" s="120"/>
      <c r="B91" s="34" t="s">
        <v>314</v>
      </c>
      <c r="C91" s="13"/>
      <c r="D91" s="1" t="s">
        <v>219</v>
      </c>
      <c r="E91" s="1" t="s">
        <v>138</v>
      </c>
      <c r="F91" s="1">
        <v>0.01</v>
      </c>
      <c r="G91" s="1">
        <v>0.02</v>
      </c>
      <c r="H91" s="10">
        <f t="shared" si="6"/>
        <v>0.03</v>
      </c>
    </row>
    <row r="92" spans="1:8" ht="15" customHeight="1" x14ac:dyDescent="0.25">
      <c r="A92" s="120"/>
      <c r="B92" s="34" t="s">
        <v>314</v>
      </c>
      <c r="C92" s="13"/>
      <c r="D92" s="1" t="s">
        <v>220</v>
      </c>
      <c r="E92" s="1" t="s">
        <v>138</v>
      </c>
      <c r="F92" s="1">
        <v>0.04</v>
      </c>
      <c r="G92" s="1">
        <v>0.06</v>
      </c>
      <c r="H92" s="10">
        <f t="shared" si="6"/>
        <v>0.1</v>
      </c>
    </row>
    <row r="93" spans="1:8" ht="15" customHeight="1" x14ac:dyDescent="0.25">
      <c r="A93" s="120"/>
      <c r="B93" s="34" t="s">
        <v>314</v>
      </c>
      <c r="C93" s="13"/>
      <c r="D93" s="1" t="s">
        <v>221</v>
      </c>
      <c r="E93" s="1" t="s">
        <v>6</v>
      </c>
      <c r="F93" s="1">
        <v>0.01</v>
      </c>
      <c r="G93" s="1">
        <v>0.01</v>
      </c>
      <c r="H93" s="10">
        <f t="shared" si="6"/>
        <v>0.02</v>
      </c>
    </row>
    <row r="94" spans="1:8" ht="15" customHeight="1" x14ac:dyDescent="0.25">
      <c r="A94" s="120"/>
      <c r="B94" s="34" t="s">
        <v>314</v>
      </c>
      <c r="C94" s="13"/>
      <c r="D94" s="1" t="s">
        <v>222</v>
      </c>
      <c r="E94" s="1" t="s">
        <v>138</v>
      </c>
      <c r="F94" s="1">
        <v>0.01</v>
      </c>
      <c r="G94" s="1">
        <v>0.02</v>
      </c>
      <c r="H94" s="10">
        <f t="shared" si="6"/>
        <v>0.03</v>
      </c>
    </row>
    <row r="95" spans="1:8" ht="15" customHeight="1" x14ac:dyDescent="0.25">
      <c r="A95" s="120"/>
      <c r="B95" s="34" t="s">
        <v>314</v>
      </c>
      <c r="C95" s="13"/>
      <c r="D95" s="1" t="s">
        <v>223</v>
      </c>
      <c r="E95" s="1" t="s">
        <v>138</v>
      </c>
      <c r="F95" s="1">
        <v>0.04</v>
      </c>
      <c r="G95" s="1">
        <v>0.15</v>
      </c>
      <c r="H95" s="10">
        <f t="shared" si="6"/>
        <v>0.19</v>
      </c>
    </row>
    <row r="96" spans="1:8" ht="30" customHeight="1" x14ac:dyDescent="0.25">
      <c r="A96" s="120"/>
      <c r="B96" s="34" t="s">
        <v>314</v>
      </c>
      <c r="C96" s="13"/>
      <c r="D96" s="1" t="s">
        <v>224</v>
      </c>
      <c r="E96" s="1" t="s">
        <v>138</v>
      </c>
      <c r="F96" s="1">
        <v>0.04</v>
      </c>
      <c r="G96" s="1">
        <v>7.0000000000000007E-2</v>
      </c>
      <c r="H96" s="10">
        <f t="shared" si="6"/>
        <v>0.11000000000000001</v>
      </c>
    </row>
    <row r="97" spans="1:8" ht="20.25" customHeight="1" x14ac:dyDescent="0.25">
      <c r="A97" s="120"/>
      <c r="B97" s="34" t="s">
        <v>314</v>
      </c>
      <c r="C97" s="13"/>
      <c r="D97" s="1" t="s">
        <v>225</v>
      </c>
      <c r="E97" s="1" t="s">
        <v>138</v>
      </c>
      <c r="F97" s="1">
        <v>0.27</v>
      </c>
      <c r="G97" s="1">
        <v>0.05</v>
      </c>
      <c r="H97" s="10">
        <f t="shared" si="6"/>
        <v>0.32</v>
      </c>
    </row>
    <row r="98" spans="1:8" ht="19.5" customHeight="1" x14ac:dyDescent="0.25">
      <c r="A98" s="120"/>
      <c r="B98" s="34" t="s">
        <v>314</v>
      </c>
      <c r="C98" s="13"/>
      <c r="D98" s="12" t="s">
        <v>226</v>
      </c>
      <c r="E98" s="1" t="s">
        <v>138</v>
      </c>
      <c r="F98" s="1">
        <v>0.05</v>
      </c>
      <c r="G98" s="1">
        <v>0.01</v>
      </c>
      <c r="H98" s="10">
        <f t="shared" si="6"/>
        <v>6.0000000000000005E-2</v>
      </c>
    </row>
    <row r="99" spans="1:8" ht="31.5" customHeight="1" x14ac:dyDescent="0.25">
      <c r="A99" s="120"/>
      <c r="B99" s="34" t="s">
        <v>314</v>
      </c>
      <c r="C99" s="13"/>
      <c r="D99" s="1" t="s">
        <v>227</v>
      </c>
      <c r="E99" s="1" t="s">
        <v>138</v>
      </c>
      <c r="F99" s="1">
        <v>0.16</v>
      </c>
      <c r="G99" s="1">
        <v>0.02</v>
      </c>
      <c r="H99" s="10">
        <f t="shared" si="6"/>
        <v>0.18</v>
      </c>
    </row>
    <row r="100" spans="1:8" ht="49.5" customHeight="1" x14ac:dyDescent="0.25">
      <c r="A100" s="120"/>
      <c r="B100" s="34" t="s">
        <v>314</v>
      </c>
      <c r="C100" s="13"/>
      <c r="D100" s="1" t="s">
        <v>228</v>
      </c>
      <c r="E100" s="1" t="s">
        <v>138</v>
      </c>
      <c r="F100" s="1">
        <v>0.13</v>
      </c>
      <c r="G100" s="1">
        <v>0.01</v>
      </c>
      <c r="H100" s="10">
        <f t="shared" si="6"/>
        <v>0.14000000000000001</v>
      </c>
    </row>
    <row r="101" spans="1:8" ht="20.25" customHeight="1" x14ac:dyDescent="0.25">
      <c r="A101" s="120"/>
      <c r="B101" s="34" t="s">
        <v>314</v>
      </c>
      <c r="C101" s="13"/>
      <c r="D101" s="1" t="s">
        <v>229</v>
      </c>
      <c r="E101" s="1" t="s">
        <v>138</v>
      </c>
      <c r="F101" s="1">
        <v>0.01</v>
      </c>
      <c r="G101" s="1">
        <v>0.02</v>
      </c>
      <c r="H101" s="10">
        <f t="shared" si="6"/>
        <v>0.03</v>
      </c>
    </row>
    <row r="102" spans="1:8" x14ac:dyDescent="0.25">
      <c r="A102" s="120"/>
      <c r="B102" s="34"/>
      <c r="C102" s="8"/>
      <c r="D102" s="1" t="s">
        <v>150</v>
      </c>
      <c r="E102" s="1" t="s">
        <v>138</v>
      </c>
      <c r="F102" s="1">
        <v>0.45</v>
      </c>
      <c r="G102" s="1">
        <v>0.02</v>
      </c>
      <c r="H102" s="10">
        <f t="shared" si="5"/>
        <v>0.47000000000000003</v>
      </c>
    </row>
    <row r="103" spans="1:8" ht="30" x14ac:dyDescent="0.25">
      <c r="A103" s="120"/>
      <c r="B103" s="34" t="s">
        <v>309</v>
      </c>
      <c r="C103" s="26"/>
      <c r="D103" s="29" t="s">
        <v>340</v>
      </c>
      <c r="E103" s="29" t="s">
        <v>138</v>
      </c>
      <c r="F103" s="29">
        <v>7.0000000000000007E-2</v>
      </c>
      <c r="G103" s="29">
        <v>0.02</v>
      </c>
      <c r="H103" s="28">
        <f t="shared" ref="H103:H105" si="7">F103+G103</f>
        <v>9.0000000000000011E-2</v>
      </c>
    </row>
    <row r="104" spans="1:8" ht="45" x14ac:dyDescent="0.25">
      <c r="A104" s="120"/>
      <c r="B104" s="34">
        <v>235216240180</v>
      </c>
      <c r="C104" s="26"/>
      <c r="D104" s="29" t="s">
        <v>341</v>
      </c>
      <c r="E104" s="29" t="s">
        <v>138</v>
      </c>
      <c r="F104" s="29">
        <v>0.32</v>
      </c>
      <c r="G104" s="29">
        <v>0.06</v>
      </c>
      <c r="H104" s="28">
        <f t="shared" si="7"/>
        <v>0.38</v>
      </c>
    </row>
    <row r="105" spans="1:8" ht="15" customHeight="1" x14ac:dyDescent="0.25">
      <c r="A105" s="120"/>
      <c r="B105" s="34">
        <v>235324100200</v>
      </c>
      <c r="C105" s="26"/>
      <c r="D105" s="29" t="s">
        <v>342</v>
      </c>
      <c r="E105" s="29" t="s">
        <v>138</v>
      </c>
      <c r="F105" s="29">
        <v>0.04</v>
      </c>
      <c r="G105" s="29">
        <v>0.04</v>
      </c>
      <c r="H105" s="28">
        <f t="shared" si="7"/>
        <v>0.08</v>
      </c>
    </row>
    <row r="106" spans="1:8" ht="45" x14ac:dyDescent="0.25">
      <c r="A106" s="120"/>
      <c r="B106" s="34" t="s">
        <v>311</v>
      </c>
      <c r="C106" s="8"/>
      <c r="D106" s="1" t="s">
        <v>144</v>
      </c>
      <c r="E106" s="1" t="s">
        <v>145</v>
      </c>
      <c r="F106" s="1">
        <v>0.02</v>
      </c>
      <c r="G106" s="1">
        <v>0.02</v>
      </c>
      <c r="H106" s="10">
        <f t="shared" si="5"/>
        <v>0.04</v>
      </c>
    </row>
    <row r="107" spans="1:8" ht="30" x14ac:dyDescent="0.25">
      <c r="A107" s="120"/>
      <c r="B107" s="34" t="s">
        <v>313</v>
      </c>
      <c r="C107" s="8"/>
      <c r="D107" s="1" t="s">
        <v>166</v>
      </c>
      <c r="E107" s="1" t="s">
        <v>138</v>
      </c>
      <c r="F107" s="1">
        <v>1.3</v>
      </c>
      <c r="G107" s="1">
        <v>0.3</v>
      </c>
      <c r="H107" s="10">
        <f t="shared" si="5"/>
        <v>1.6</v>
      </c>
    </row>
    <row r="108" spans="1:8" x14ac:dyDescent="0.25">
      <c r="A108" s="120"/>
      <c r="B108" s="34" t="s">
        <v>313</v>
      </c>
      <c r="C108" s="8"/>
      <c r="D108" s="1" t="s">
        <v>165</v>
      </c>
      <c r="E108" s="1" t="s">
        <v>138</v>
      </c>
      <c r="F108" s="1">
        <v>0</v>
      </c>
      <c r="G108" s="1">
        <v>0.3</v>
      </c>
      <c r="H108" s="10">
        <f t="shared" si="5"/>
        <v>0.3</v>
      </c>
    </row>
    <row r="109" spans="1:8" x14ac:dyDescent="0.25">
      <c r="A109" s="9"/>
      <c r="B109" s="36"/>
      <c r="C109" s="9"/>
      <c r="D109" s="1"/>
      <c r="F109">
        <f>SUM(F81:F108)</f>
        <v>4.67</v>
      </c>
      <c r="G109">
        <f>SUM(G81:G108)</f>
        <v>3.6999999999999984</v>
      </c>
      <c r="H109">
        <f>SUM(H81:H108)</f>
        <v>8.370000000000001</v>
      </c>
    </row>
    <row r="110" spans="1:8" x14ac:dyDescent="0.25">
      <c r="A110" s="53" t="s">
        <v>0</v>
      </c>
      <c r="B110" s="53" t="s">
        <v>572</v>
      </c>
      <c r="C110" s="53" t="s">
        <v>63</v>
      </c>
      <c r="D110" s="53" t="s">
        <v>1</v>
      </c>
      <c r="E110" s="53" t="s">
        <v>15</v>
      </c>
      <c r="F110" s="53" t="s">
        <v>2</v>
      </c>
      <c r="G110" s="53" t="s">
        <v>3</v>
      </c>
      <c r="H110" s="53" t="s">
        <v>4</v>
      </c>
    </row>
    <row r="111" spans="1:8" ht="30" x14ac:dyDescent="0.25">
      <c r="A111" s="120" t="s">
        <v>205</v>
      </c>
      <c r="B111" s="34" t="s">
        <v>316</v>
      </c>
      <c r="C111">
        <v>5</v>
      </c>
      <c r="D111" s="1" t="s">
        <v>206</v>
      </c>
      <c r="E111" s="10" t="s">
        <v>6</v>
      </c>
      <c r="F111" s="10">
        <v>0.09</v>
      </c>
      <c r="G111" s="10">
        <v>0.17</v>
      </c>
      <c r="H111" s="10">
        <f>SUM(F111:G111)</f>
        <v>0.26</v>
      </c>
    </row>
    <row r="112" spans="1:8" ht="30" x14ac:dyDescent="0.25">
      <c r="A112" s="120"/>
      <c r="B112" s="34" t="s">
        <v>316</v>
      </c>
      <c r="D112" s="1" t="s">
        <v>182</v>
      </c>
      <c r="E112" s="10" t="s">
        <v>6</v>
      </c>
      <c r="F112" s="10">
        <v>0.01</v>
      </c>
      <c r="G112" s="10">
        <v>0.05</v>
      </c>
      <c r="H112" s="10">
        <f>SUM(F112:G112)</f>
        <v>6.0000000000000005E-2</v>
      </c>
    </row>
    <row r="113" spans="1:8" ht="15" customHeight="1" x14ac:dyDescent="0.25">
      <c r="A113" s="120"/>
      <c r="B113" s="34" t="s">
        <v>316</v>
      </c>
      <c r="C113" s="8"/>
      <c r="D113" s="1" t="s">
        <v>207</v>
      </c>
      <c r="E113" s="1" t="s">
        <v>138</v>
      </c>
      <c r="F113" s="1">
        <v>0.03</v>
      </c>
      <c r="G113" s="1">
        <v>0.1</v>
      </c>
      <c r="H113" s="10">
        <f t="shared" ref="H113:H129" si="8">SUM(F113:G113)</f>
        <v>0.13</v>
      </c>
    </row>
    <row r="114" spans="1:8" ht="15" customHeight="1" x14ac:dyDescent="0.25">
      <c r="A114" s="120"/>
      <c r="B114" s="34" t="s">
        <v>316</v>
      </c>
      <c r="C114" s="11"/>
      <c r="D114" s="1" t="s">
        <v>208</v>
      </c>
      <c r="E114" s="1" t="s">
        <v>138</v>
      </c>
      <c r="F114" s="1">
        <v>0.05</v>
      </c>
      <c r="G114" s="1">
        <v>0.05</v>
      </c>
      <c r="H114" s="10">
        <f t="shared" si="8"/>
        <v>0.1</v>
      </c>
    </row>
    <row r="115" spans="1:8" ht="15" customHeight="1" x14ac:dyDescent="0.25">
      <c r="A115" s="120"/>
      <c r="B115" s="34" t="s">
        <v>316</v>
      </c>
      <c r="C115" s="11"/>
      <c r="D115" s="1" t="s">
        <v>209</v>
      </c>
      <c r="E115" s="1" t="s">
        <v>138</v>
      </c>
      <c r="F115" s="1">
        <v>0.02</v>
      </c>
      <c r="G115" s="1">
        <v>0.04</v>
      </c>
      <c r="H115" s="10">
        <f t="shared" si="8"/>
        <v>0.06</v>
      </c>
    </row>
    <row r="116" spans="1:8" ht="15" customHeight="1" x14ac:dyDescent="0.25">
      <c r="A116" s="120"/>
      <c r="B116" s="34" t="s">
        <v>316</v>
      </c>
      <c r="C116" s="11"/>
      <c r="D116" s="1" t="s">
        <v>210</v>
      </c>
      <c r="E116" s="1" t="s">
        <v>138</v>
      </c>
      <c r="F116" s="1">
        <v>0.2</v>
      </c>
      <c r="G116" s="1">
        <v>0.04</v>
      </c>
      <c r="H116" s="10">
        <f t="shared" si="8"/>
        <v>0.24000000000000002</v>
      </c>
    </row>
    <row r="117" spans="1:8" ht="15" customHeight="1" x14ac:dyDescent="0.25">
      <c r="A117" s="120"/>
      <c r="B117" s="34" t="s">
        <v>316</v>
      </c>
      <c r="C117" s="11"/>
      <c r="D117" s="1" t="s">
        <v>211</v>
      </c>
      <c r="E117" s="1" t="s">
        <v>138</v>
      </c>
      <c r="F117" s="1">
        <v>0.11</v>
      </c>
      <c r="G117" s="1">
        <v>0.02</v>
      </c>
      <c r="H117" s="10">
        <f t="shared" si="8"/>
        <v>0.13</v>
      </c>
    </row>
    <row r="118" spans="1:8" ht="15" customHeight="1" x14ac:dyDescent="0.25">
      <c r="A118" s="120"/>
      <c r="B118" s="34" t="s">
        <v>316</v>
      </c>
      <c r="C118" s="11"/>
      <c r="D118" s="1" t="s">
        <v>212</v>
      </c>
      <c r="E118" s="1" t="s">
        <v>138</v>
      </c>
      <c r="F118" s="1">
        <v>0</v>
      </c>
      <c r="G118" s="1">
        <v>0.04</v>
      </c>
      <c r="H118" s="10">
        <f t="shared" si="8"/>
        <v>0.04</v>
      </c>
    </row>
    <row r="119" spans="1:8" ht="26.25" customHeight="1" x14ac:dyDescent="0.25">
      <c r="A119" s="120"/>
      <c r="B119" s="34" t="s">
        <v>316</v>
      </c>
      <c r="C119" s="11"/>
      <c r="D119" s="1" t="s">
        <v>213</v>
      </c>
      <c r="E119" s="1" t="s">
        <v>138</v>
      </c>
      <c r="F119" s="1">
        <v>0.44</v>
      </c>
      <c r="G119" s="1">
        <v>0.14000000000000001</v>
      </c>
      <c r="H119" s="10">
        <f t="shared" si="8"/>
        <v>0.58000000000000007</v>
      </c>
    </row>
    <row r="120" spans="1:8" ht="15" customHeight="1" x14ac:dyDescent="0.25">
      <c r="A120" s="120"/>
      <c r="B120" s="34" t="s">
        <v>316</v>
      </c>
      <c r="C120" s="11"/>
      <c r="D120" s="1" t="s">
        <v>214</v>
      </c>
      <c r="E120" s="1" t="s">
        <v>138</v>
      </c>
      <c r="F120" s="1">
        <v>0.43</v>
      </c>
      <c r="G120" s="1">
        <v>0.14000000000000001</v>
      </c>
      <c r="H120" s="10">
        <f t="shared" si="8"/>
        <v>0.57000000000000006</v>
      </c>
    </row>
    <row r="121" spans="1:8" ht="15" customHeight="1" x14ac:dyDescent="0.25">
      <c r="A121" s="120"/>
      <c r="B121" s="34" t="s">
        <v>316</v>
      </c>
      <c r="C121" s="11"/>
      <c r="D121" s="12" t="s">
        <v>215</v>
      </c>
      <c r="E121" s="1" t="s">
        <v>138</v>
      </c>
      <c r="F121" s="1">
        <v>7.0000000000000007E-2</v>
      </c>
      <c r="G121" s="1">
        <v>0.02</v>
      </c>
      <c r="H121" s="10">
        <f t="shared" si="8"/>
        <v>9.0000000000000011E-2</v>
      </c>
    </row>
    <row r="122" spans="1:8" ht="33.75" customHeight="1" x14ac:dyDescent="0.25">
      <c r="A122" s="120"/>
      <c r="B122" s="34" t="s">
        <v>316</v>
      </c>
      <c r="C122" s="11"/>
      <c r="D122" s="12" t="s">
        <v>216</v>
      </c>
      <c r="E122" s="1" t="s">
        <v>138</v>
      </c>
      <c r="F122" s="1">
        <v>0.86</v>
      </c>
      <c r="G122" s="1">
        <v>0.14000000000000001</v>
      </c>
      <c r="H122" s="10">
        <f t="shared" si="8"/>
        <v>1</v>
      </c>
    </row>
    <row r="123" spans="1:8" ht="29.25" customHeight="1" x14ac:dyDescent="0.25">
      <c r="A123" s="120"/>
      <c r="B123" s="34" t="s">
        <v>314</v>
      </c>
      <c r="C123" s="13"/>
      <c r="D123" s="1" t="s">
        <v>227</v>
      </c>
      <c r="E123" s="1" t="s">
        <v>138</v>
      </c>
      <c r="F123" s="1">
        <v>0.16</v>
      </c>
      <c r="G123" s="1">
        <v>0.02</v>
      </c>
      <c r="H123" s="10">
        <f t="shared" ref="H123:H124" si="9">F123+G123</f>
        <v>0.18</v>
      </c>
    </row>
    <row r="124" spans="1:8" ht="45.75" customHeight="1" x14ac:dyDescent="0.25">
      <c r="A124" s="120"/>
      <c r="B124" s="34" t="s">
        <v>314</v>
      </c>
      <c r="C124" s="13"/>
      <c r="D124" s="1" t="s">
        <v>228</v>
      </c>
      <c r="E124" s="1" t="s">
        <v>138</v>
      </c>
      <c r="F124" s="1">
        <v>0.13</v>
      </c>
      <c r="G124" s="1">
        <v>0.01</v>
      </c>
      <c r="H124" s="10">
        <f t="shared" si="9"/>
        <v>0.14000000000000001</v>
      </c>
    </row>
    <row r="125" spans="1:8" x14ac:dyDescent="0.25">
      <c r="A125" s="120"/>
      <c r="B125" s="34" t="s">
        <v>309</v>
      </c>
      <c r="C125" s="11"/>
      <c r="D125" s="1" t="s">
        <v>150</v>
      </c>
      <c r="E125" s="1" t="s">
        <v>138</v>
      </c>
      <c r="F125" s="1">
        <v>0.45</v>
      </c>
      <c r="G125" s="1">
        <v>0.02</v>
      </c>
      <c r="H125" s="10">
        <f t="shared" si="8"/>
        <v>0.47000000000000003</v>
      </c>
    </row>
    <row r="126" spans="1:8" ht="30" x14ac:dyDescent="0.25">
      <c r="A126" s="120"/>
      <c r="B126" s="34" t="s">
        <v>309</v>
      </c>
      <c r="C126" s="11"/>
      <c r="D126" s="1" t="s">
        <v>141</v>
      </c>
      <c r="E126" s="1" t="s">
        <v>138</v>
      </c>
      <c r="F126" s="1">
        <v>0.43</v>
      </c>
      <c r="G126" s="1">
        <v>0.04</v>
      </c>
      <c r="H126" s="10">
        <f t="shared" si="8"/>
        <v>0.47</v>
      </c>
    </row>
    <row r="127" spans="1:8" ht="60" x14ac:dyDescent="0.25">
      <c r="A127" s="120"/>
      <c r="B127" s="34" t="s">
        <v>310</v>
      </c>
      <c r="C127" s="11"/>
      <c r="D127" s="1" t="s">
        <v>142</v>
      </c>
      <c r="E127" s="1" t="s">
        <v>138</v>
      </c>
      <c r="F127" s="1">
        <v>1.71</v>
      </c>
      <c r="G127" s="1">
        <v>0.52</v>
      </c>
      <c r="H127" s="10">
        <f t="shared" si="8"/>
        <v>2.23</v>
      </c>
    </row>
    <row r="128" spans="1:8" ht="15" customHeight="1" x14ac:dyDescent="0.25">
      <c r="A128" s="120"/>
      <c r="B128" s="34"/>
      <c r="C128" s="11"/>
      <c r="D128" s="1" t="s">
        <v>140</v>
      </c>
      <c r="E128" s="1" t="s">
        <v>138</v>
      </c>
      <c r="F128" s="1">
        <v>7.0000000000000007E-2</v>
      </c>
      <c r="G128" s="1">
        <v>0.9</v>
      </c>
      <c r="H128" s="10">
        <f t="shared" si="8"/>
        <v>0.97</v>
      </c>
    </row>
    <row r="129" spans="1:8" ht="45" x14ac:dyDescent="0.25">
      <c r="A129" s="120"/>
      <c r="B129" s="34" t="s">
        <v>311</v>
      </c>
      <c r="C129" s="11"/>
      <c r="D129" s="1" t="s">
        <v>144</v>
      </c>
      <c r="E129" s="1" t="s">
        <v>145</v>
      </c>
      <c r="F129" s="1">
        <v>0.02</v>
      </c>
      <c r="G129" s="1">
        <v>0.02</v>
      </c>
      <c r="H129" s="10">
        <f t="shared" si="8"/>
        <v>0.04</v>
      </c>
    </row>
    <row r="130" spans="1:8" x14ac:dyDescent="0.25">
      <c r="A130" s="8"/>
      <c r="B130" s="34"/>
      <c r="C130" s="8"/>
      <c r="D130" s="1"/>
      <c r="F130">
        <f>SUM(F111:F129)</f>
        <v>5.28</v>
      </c>
      <c r="G130">
        <f t="shared" ref="G130:H130" si="10">SUM(G111:G129)</f>
        <v>2.48</v>
      </c>
      <c r="H130">
        <f t="shared" si="10"/>
        <v>7.76</v>
      </c>
    </row>
    <row r="131" spans="1:8" x14ac:dyDescent="0.25">
      <c r="A131" s="53" t="s">
        <v>0</v>
      </c>
      <c r="B131" s="53" t="s">
        <v>572</v>
      </c>
      <c r="C131" s="53" t="s">
        <v>63</v>
      </c>
      <c r="D131" s="53" t="s">
        <v>1</v>
      </c>
      <c r="E131" s="53" t="s">
        <v>15</v>
      </c>
      <c r="F131" s="53" t="s">
        <v>2</v>
      </c>
      <c r="G131" s="53" t="s">
        <v>3</v>
      </c>
      <c r="H131" s="53" t="s">
        <v>4</v>
      </c>
    </row>
    <row r="132" spans="1:8" ht="30" x14ac:dyDescent="0.25">
      <c r="A132" s="120" t="s">
        <v>256</v>
      </c>
      <c r="B132" s="34" t="s">
        <v>323</v>
      </c>
      <c r="C132">
        <v>6</v>
      </c>
      <c r="D132" s="29" t="s">
        <v>245</v>
      </c>
      <c r="E132" s="28" t="s">
        <v>6</v>
      </c>
      <c r="F132" s="28">
        <v>7.0000000000000007E-2</v>
      </c>
      <c r="G132" s="28">
        <v>0.13</v>
      </c>
      <c r="H132" s="28">
        <f>SUM(F132:G132)</f>
        <v>0.2</v>
      </c>
    </row>
    <row r="133" spans="1:8" ht="30" x14ac:dyDescent="0.25">
      <c r="A133" s="120"/>
      <c r="B133" s="34" t="s">
        <v>323</v>
      </c>
      <c r="C133" s="26"/>
      <c r="D133" s="29" t="s">
        <v>246</v>
      </c>
      <c r="E133" s="29" t="s">
        <v>6</v>
      </c>
      <c r="F133" s="29">
        <v>0.01</v>
      </c>
      <c r="G133" s="29">
        <v>0.05</v>
      </c>
      <c r="H133" s="28">
        <f t="shared" ref="H133:H160" si="11">SUM(F133:G133)</f>
        <v>6.0000000000000005E-2</v>
      </c>
    </row>
    <row r="134" spans="1:8" x14ac:dyDescent="0.25">
      <c r="A134" s="120"/>
      <c r="B134" s="34" t="s">
        <v>323</v>
      </c>
      <c r="C134" s="26"/>
      <c r="D134" s="29" t="s">
        <v>247</v>
      </c>
      <c r="E134" s="29" t="s">
        <v>138</v>
      </c>
      <c r="F134" s="29">
        <v>0.15</v>
      </c>
      <c r="G134" s="29">
        <v>0.03</v>
      </c>
      <c r="H134" s="28">
        <f t="shared" si="11"/>
        <v>0.18</v>
      </c>
    </row>
    <row r="135" spans="1:8" x14ac:dyDescent="0.25">
      <c r="A135" s="120"/>
      <c r="B135" s="34" t="s">
        <v>323</v>
      </c>
      <c r="C135" s="26"/>
      <c r="D135" s="29" t="s">
        <v>248</v>
      </c>
      <c r="E135" s="29" t="s">
        <v>138</v>
      </c>
      <c r="F135" s="29">
        <v>0.08</v>
      </c>
      <c r="G135" s="29">
        <v>0.27</v>
      </c>
      <c r="H135" s="28">
        <f t="shared" si="11"/>
        <v>0.35000000000000003</v>
      </c>
    </row>
    <row r="136" spans="1:8" ht="45" x14ac:dyDescent="0.25">
      <c r="A136" s="120"/>
      <c r="B136" s="34" t="s">
        <v>323</v>
      </c>
      <c r="C136" s="26"/>
      <c r="D136" s="29" t="s">
        <v>249</v>
      </c>
      <c r="E136" s="29" t="s">
        <v>34</v>
      </c>
      <c r="F136" s="29">
        <v>0.04</v>
      </c>
      <c r="G136" s="29">
        <v>0.3</v>
      </c>
      <c r="H136" s="28">
        <f t="shared" si="11"/>
        <v>0.33999999999999997</v>
      </c>
    </row>
    <row r="137" spans="1:8" ht="30" x14ac:dyDescent="0.25">
      <c r="A137" s="120"/>
      <c r="B137" s="34" t="s">
        <v>323</v>
      </c>
      <c r="C137" s="26"/>
      <c r="D137" s="29" t="s">
        <v>250</v>
      </c>
      <c r="E137" s="29" t="s">
        <v>179</v>
      </c>
      <c r="F137" s="29">
        <v>0.01</v>
      </c>
      <c r="G137" s="29">
        <v>0.12</v>
      </c>
      <c r="H137" s="28">
        <f t="shared" si="11"/>
        <v>0.13</v>
      </c>
    </row>
    <row r="138" spans="1:8" x14ac:dyDescent="0.25">
      <c r="A138" s="120"/>
      <c r="B138" s="34" t="s">
        <v>323</v>
      </c>
      <c r="C138" s="26"/>
      <c r="D138" s="29" t="s">
        <v>252</v>
      </c>
      <c r="E138" s="29" t="s">
        <v>138</v>
      </c>
      <c r="F138" s="29">
        <v>0.06</v>
      </c>
      <c r="G138" s="29">
        <v>0.04</v>
      </c>
      <c r="H138" s="28">
        <f t="shared" si="11"/>
        <v>0.1</v>
      </c>
    </row>
    <row r="139" spans="1:8" ht="45" x14ac:dyDescent="0.25">
      <c r="A139" s="120"/>
      <c r="B139" s="34" t="s">
        <v>323</v>
      </c>
      <c r="C139" s="26"/>
      <c r="D139" s="29" t="s">
        <v>253</v>
      </c>
      <c r="E139" s="29" t="s">
        <v>6</v>
      </c>
      <c r="F139" s="29">
        <v>0.05</v>
      </c>
      <c r="G139" s="29">
        <v>0.04</v>
      </c>
      <c r="H139" s="28">
        <f t="shared" si="11"/>
        <v>0.09</v>
      </c>
    </row>
    <row r="140" spans="1:8" x14ac:dyDescent="0.25">
      <c r="A140" s="120"/>
      <c r="B140" s="34" t="s">
        <v>323</v>
      </c>
      <c r="C140" s="26"/>
      <c r="D140" s="29" t="s">
        <v>251</v>
      </c>
      <c r="E140" s="29" t="s">
        <v>138</v>
      </c>
      <c r="F140" s="29">
        <v>7.0000000000000007E-2</v>
      </c>
      <c r="G140" s="29">
        <v>0.02</v>
      </c>
      <c r="H140" s="28">
        <f t="shared" si="11"/>
        <v>9.0000000000000011E-2</v>
      </c>
    </row>
    <row r="141" spans="1:8" ht="30" x14ac:dyDescent="0.25">
      <c r="A141" s="120"/>
      <c r="B141" s="34" t="s">
        <v>323</v>
      </c>
      <c r="C141" s="26"/>
      <c r="D141" s="29" t="s">
        <v>254</v>
      </c>
      <c r="E141" s="29" t="s">
        <v>138</v>
      </c>
      <c r="F141" s="29">
        <v>0.16</v>
      </c>
      <c r="G141" s="29">
        <v>0.06</v>
      </c>
      <c r="H141" s="28">
        <f t="shared" si="11"/>
        <v>0.22</v>
      </c>
    </row>
    <row r="142" spans="1:8" ht="45" x14ac:dyDescent="0.25">
      <c r="A142" s="120"/>
      <c r="B142" s="26" t="s">
        <v>351</v>
      </c>
      <c r="C142" s="26"/>
      <c r="D142" s="29" t="s">
        <v>350</v>
      </c>
      <c r="E142" s="29" t="s">
        <v>138</v>
      </c>
      <c r="F142" s="29">
        <v>2.23</v>
      </c>
      <c r="G142" s="29">
        <v>0.46</v>
      </c>
      <c r="H142" s="28">
        <f t="shared" si="11"/>
        <v>2.69</v>
      </c>
    </row>
    <row r="143" spans="1:8" ht="30" x14ac:dyDescent="0.25">
      <c r="A143" s="120"/>
      <c r="B143" s="34" t="s">
        <v>323</v>
      </c>
      <c r="C143" s="26"/>
      <c r="D143" s="29" t="s">
        <v>219</v>
      </c>
      <c r="E143" s="29" t="s">
        <v>138</v>
      </c>
      <c r="F143" s="29">
        <v>0.01</v>
      </c>
      <c r="G143" s="29">
        <v>0.02</v>
      </c>
      <c r="H143" s="28">
        <f t="shared" si="11"/>
        <v>0.03</v>
      </c>
    </row>
    <row r="144" spans="1:8" ht="30" x14ac:dyDescent="0.25">
      <c r="A144" s="120"/>
      <c r="B144" s="34" t="s">
        <v>323</v>
      </c>
      <c r="C144" s="26"/>
      <c r="D144" s="29" t="s">
        <v>220</v>
      </c>
      <c r="E144" s="29" t="s">
        <v>138</v>
      </c>
      <c r="F144" s="29">
        <v>0.04</v>
      </c>
      <c r="G144" s="29">
        <v>0.06</v>
      </c>
      <c r="H144" s="28">
        <f t="shared" si="11"/>
        <v>0.1</v>
      </c>
    </row>
    <row r="145" spans="1:8" ht="30" x14ac:dyDescent="0.25">
      <c r="A145" s="120"/>
      <c r="B145" s="34" t="s">
        <v>323</v>
      </c>
      <c r="C145" s="26"/>
      <c r="D145" s="29" t="s">
        <v>221</v>
      </c>
      <c r="E145" s="29" t="s">
        <v>6</v>
      </c>
      <c r="F145" s="29">
        <v>0.01</v>
      </c>
      <c r="G145" s="29">
        <v>0.01</v>
      </c>
      <c r="H145" s="28">
        <f t="shared" si="11"/>
        <v>0.02</v>
      </c>
    </row>
    <row r="146" spans="1:8" x14ac:dyDescent="0.25">
      <c r="A146" s="120"/>
      <c r="B146" s="34" t="s">
        <v>323</v>
      </c>
      <c r="C146" s="26"/>
      <c r="D146" s="29" t="s">
        <v>222</v>
      </c>
      <c r="E146" s="29" t="s">
        <v>138</v>
      </c>
      <c r="F146" s="29">
        <v>0.01</v>
      </c>
      <c r="G146" s="29">
        <v>0.02</v>
      </c>
      <c r="H146" s="28">
        <f t="shared" si="11"/>
        <v>0.03</v>
      </c>
    </row>
    <row r="147" spans="1:8" x14ac:dyDescent="0.25">
      <c r="A147" s="120"/>
      <c r="B147" s="34" t="s">
        <v>323</v>
      </c>
      <c r="C147" s="26"/>
      <c r="D147" s="29" t="s">
        <v>223</v>
      </c>
      <c r="E147" s="29" t="s">
        <v>138</v>
      </c>
      <c r="F147" s="29">
        <v>0.04</v>
      </c>
      <c r="G147" s="29">
        <v>0.15</v>
      </c>
      <c r="H147" s="28">
        <f t="shared" si="11"/>
        <v>0.19</v>
      </c>
    </row>
    <row r="148" spans="1:8" ht="30" x14ac:dyDescent="0.25">
      <c r="A148" s="120"/>
      <c r="B148" s="34" t="s">
        <v>323</v>
      </c>
      <c r="C148" s="26"/>
      <c r="D148" s="29" t="s">
        <v>224</v>
      </c>
      <c r="E148" s="29" t="s">
        <v>138</v>
      </c>
      <c r="F148" s="29">
        <v>0.04</v>
      </c>
      <c r="G148" s="29">
        <v>7.0000000000000007E-2</v>
      </c>
      <c r="H148" s="28">
        <f t="shared" si="11"/>
        <v>0.11000000000000001</v>
      </c>
    </row>
    <row r="149" spans="1:8" x14ac:dyDescent="0.25">
      <c r="A149" s="120"/>
      <c r="B149" s="34" t="s">
        <v>323</v>
      </c>
      <c r="C149" s="26"/>
      <c r="D149" s="29" t="s">
        <v>225</v>
      </c>
      <c r="E149" s="29" t="s">
        <v>138</v>
      </c>
      <c r="F149" s="29">
        <v>0.27</v>
      </c>
      <c r="G149" s="29">
        <v>0.05</v>
      </c>
      <c r="H149" s="28">
        <f t="shared" si="11"/>
        <v>0.32</v>
      </c>
    </row>
    <row r="150" spans="1:8" x14ac:dyDescent="0.25">
      <c r="A150" s="120"/>
      <c r="B150" s="34" t="s">
        <v>323</v>
      </c>
      <c r="C150" s="26"/>
      <c r="D150" s="29" t="s">
        <v>226</v>
      </c>
      <c r="E150" s="29" t="s">
        <v>138</v>
      </c>
      <c r="F150" s="29">
        <v>0.05</v>
      </c>
      <c r="G150" s="29">
        <v>0.01</v>
      </c>
      <c r="H150" s="28">
        <f t="shared" si="11"/>
        <v>6.0000000000000005E-2</v>
      </c>
    </row>
    <row r="151" spans="1:8" ht="30" x14ac:dyDescent="0.25">
      <c r="A151" s="120"/>
      <c r="B151" s="34" t="s">
        <v>323</v>
      </c>
      <c r="C151" s="26"/>
      <c r="D151" s="29" t="s">
        <v>227</v>
      </c>
      <c r="E151" s="29" t="s">
        <v>138</v>
      </c>
      <c r="F151" s="29">
        <v>0.16</v>
      </c>
      <c r="G151" s="29">
        <v>0.02</v>
      </c>
      <c r="H151" s="28">
        <f t="shared" si="11"/>
        <v>0.18</v>
      </c>
    </row>
    <row r="152" spans="1:8" ht="45" x14ac:dyDescent="0.25">
      <c r="A152" s="120"/>
      <c r="B152" s="34" t="s">
        <v>323</v>
      </c>
      <c r="C152" s="26"/>
      <c r="D152" s="29" t="s">
        <v>228</v>
      </c>
      <c r="E152" s="29" t="s">
        <v>138</v>
      </c>
      <c r="F152" s="29">
        <v>0.13</v>
      </c>
      <c r="G152" s="29">
        <v>0.01</v>
      </c>
      <c r="H152" s="28">
        <f t="shared" si="11"/>
        <v>0.14000000000000001</v>
      </c>
    </row>
    <row r="153" spans="1:8" ht="30" x14ac:dyDescent="0.25">
      <c r="A153" s="120"/>
      <c r="B153" s="34" t="s">
        <v>314</v>
      </c>
      <c r="C153" s="26"/>
      <c r="D153" s="29" t="s">
        <v>229</v>
      </c>
      <c r="E153" s="29" t="s">
        <v>138</v>
      </c>
      <c r="F153" s="29">
        <v>0.01</v>
      </c>
      <c r="G153" s="29">
        <v>0.02</v>
      </c>
      <c r="H153" s="28">
        <f t="shared" si="11"/>
        <v>0.03</v>
      </c>
    </row>
    <row r="154" spans="1:8" x14ac:dyDescent="0.25">
      <c r="A154" s="120"/>
      <c r="B154" s="34" t="s">
        <v>314</v>
      </c>
      <c r="C154" s="26"/>
      <c r="D154" s="29" t="s">
        <v>150</v>
      </c>
      <c r="E154" s="29" t="s">
        <v>138</v>
      </c>
      <c r="F154" s="29">
        <v>0.45</v>
      </c>
      <c r="G154" s="29">
        <v>0.02</v>
      </c>
      <c r="H154" s="28">
        <f t="shared" si="11"/>
        <v>0.47000000000000003</v>
      </c>
    </row>
    <row r="155" spans="1:8" ht="30" x14ac:dyDescent="0.25">
      <c r="A155" s="120"/>
      <c r="B155" s="34" t="s">
        <v>309</v>
      </c>
      <c r="C155" s="26"/>
      <c r="D155" s="29" t="s">
        <v>340</v>
      </c>
      <c r="E155" s="29" t="s">
        <v>138</v>
      </c>
      <c r="F155" s="29">
        <v>7.0000000000000007E-2</v>
      </c>
      <c r="G155" s="29">
        <v>0.02</v>
      </c>
      <c r="H155" s="28">
        <f t="shared" ref="H155:H157" si="12">F155+G155</f>
        <v>9.0000000000000011E-2</v>
      </c>
    </row>
    <row r="156" spans="1:8" ht="45" x14ac:dyDescent="0.25">
      <c r="A156" s="120"/>
      <c r="B156" s="34">
        <v>235216240180</v>
      </c>
      <c r="C156" s="26"/>
      <c r="D156" s="29" t="s">
        <v>341</v>
      </c>
      <c r="E156" s="29" t="s">
        <v>138</v>
      </c>
      <c r="F156" s="29">
        <v>0.32</v>
      </c>
      <c r="G156" s="29">
        <v>0.06</v>
      </c>
      <c r="H156" s="28">
        <f t="shared" si="12"/>
        <v>0.38</v>
      </c>
    </row>
    <row r="157" spans="1:8" x14ac:dyDescent="0.25">
      <c r="A157" s="120"/>
      <c r="B157" s="34">
        <v>235324100200</v>
      </c>
      <c r="C157" s="26"/>
      <c r="D157" s="29" t="s">
        <v>342</v>
      </c>
      <c r="E157" s="29" t="s">
        <v>138</v>
      </c>
      <c r="F157" s="29">
        <v>0.04</v>
      </c>
      <c r="G157" s="29">
        <v>0.04</v>
      </c>
      <c r="H157" s="28">
        <f t="shared" si="12"/>
        <v>0.08</v>
      </c>
    </row>
    <row r="158" spans="1:8" x14ac:dyDescent="0.25">
      <c r="A158" s="26"/>
      <c r="B158" s="34" t="s">
        <v>323</v>
      </c>
      <c r="C158" s="26"/>
      <c r="D158" s="29" t="s">
        <v>244</v>
      </c>
      <c r="E158" s="29" t="s">
        <v>138</v>
      </c>
      <c r="F158" s="29">
        <v>0</v>
      </c>
      <c r="G158" s="29">
        <v>0.16</v>
      </c>
      <c r="H158" s="28">
        <f t="shared" si="11"/>
        <v>0.16</v>
      </c>
    </row>
    <row r="159" spans="1:8" x14ac:dyDescent="0.25">
      <c r="A159" s="26"/>
      <c r="B159" s="34" t="s">
        <v>323</v>
      </c>
      <c r="C159" s="26"/>
      <c r="D159" s="29" t="s">
        <v>255</v>
      </c>
      <c r="E159" s="29" t="s">
        <v>138</v>
      </c>
      <c r="F159" s="29">
        <v>0</v>
      </c>
      <c r="G159" s="29">
        <v>0.06</v>
      </c>
      <c r="H159" s="28">
        <f t="shared" si="11"/>
        <v>0.06</v>
      </c>
    </row>
    <row r="160" spans="1:8" x14ac:dyDescent="0.25">
      <c r="A160" s="27"/>
      <c r="B160" s="36"/>
      <c r="C160" s="27"/>
      <c r="D160" s="29"/>
      <c r="F160">
        <f>SUM(F132:F159)</f>
        <v>4.58</v>
      </c>
      <c r="G160">
        <f>SUM(G132:G159)</f>
        <v>2.3200000000000003</v>
      </c>
      <c r="H160" s="28">
        <f t="shared" si="11"/>
        <v>6.9</v>
      </c>
    </row>
    <row r="161" spans="1:8" x14ac:dyDescent="0.25">
      <c r="A161" s="53" t="s">
        <v>0</v>
      </c>
      <c r="B161" s="53" t="s">
        <v>572</v>
      </c>
      <c r="C161" s="53" t="s">
        <v>63</v>
      </c>
      <c r="D161" s="53" t="s">
        <v>1</v>
      </c>
      <c r="E161" s="53" t="s">
        <v>15</v>
      </c>
      <c r="F161" s="53" t="s">
        <v>2</v>
      </c>
      <c r="G161" s="53" t="s">
        <v>3</v>
      </c>
      <c r="H161" s="53" t="s">
        <v>4</v>
      </c>
    </row>
    <row r="162" spans="1:8" ht="51" customHeight="1" x14ac:dyDescent="0.25">
      <c r="A162" s="120" t="s">
        <v>167</v>
      </c>
      <c r="B162" s="34">
        <v>237423161020</v>
      </c>
      <c r="C162">
        <v>7</v>
      </c>
      <c r="D162" s="29" t="s">
        <v>344</v>
      </c>
      <c r="E162" s="29" t="s">
        <v>138</v>
      </c>
      <c r="F162" s="29">
        <v>1.98</v>
      </c>
      <c r="G162" s="29">
        <v>0.02</v>
      </c>
      <c r="H162" s="28">
        <f t="shared" ref="H162:H163" si="13">SUM(F162:G162)</f>
        <v>2</v>
      </c>
    </row>
    <row r="163" spans="1:8" ht="75" x14ac:dyDescent="0.25">
      <c r="A163" s="120"/>
      <c r="B163" s="34" t="s">
        <v>317</v>
      </c>
      <c r="C163" s="26"/>
      <c r="D163" s="12" t="s">
        <v>168</v>
      </c>
      <c r="E163" s="29" t="s">
        <v>138</v>
      </c>
      <c r="F163" s="29">
        <v>1.36</v>
      </c>
      <c r="G163" s="29">
        <v>5.8</v>
      </c>
      <c r="H163" s="28">
        <f t="shared" si="13"/>
        <v>7.16</v>
      </c>
    </row>
    <row r="164" spans="1:8" x14ac:dyDescent="0.25">
      <c r="A164" s="26"/>
      <c r="B164" s="34"/>
      <c r="C164" s="26"/>
      <c r="D164" s="29"/>
      <c r="F164">
        <f>SUM(F162:F163)</f>
        <v>3.34</v>
      </c>
      <c r="G164">
        <f>SUM(G162:G163)</f>
        <v>5.8199999999999994</v>
      </c>
      <c r="H164">
        <f>SUM(H162:H163)</f>
        <v>9.16</v>
      </c>
    </row>
    <row r="165" spans="1:8" x14ac:dyDescent="0.25">
      <c r="A165" s="53" t="s">
        <v>0</v>
      </c>
      <c r="B165" s="53" t="s">
        <v>572</v>
      </c>
      <c r="C165" s="53" t="s">
        <v>63</v>
      </c>
      <c r="D165" s="53" t="s">
        <v>1</v>
      </c>
      <c r="E165" s="53" t="s">
        <v>15</v>
      </c>
      <c r="F165" s="53" t="s">
        <v>2</v>
      </c>
      <c r="G165" s="53" t="s">
        <v>3</v>
      </c>
      <c r="H165" s="53" t="s">
        <v>4</v>
      </c>
    </row>
    <row r="166" spans="1:8" x14ac:dyDescent="0.25">
      <c r="B166" s="34" t="s">
        <v>346</v>
      </c>
      <c r="C166">
        <v>8</v>
      </c>
      <c r="D166" t="s">
        <v>238</v>
      </c>
      <c r="E166" t="s">
        <v>138</v>
      </c>
      <c r="F166">
        <v>0.01</v>
      </c>
      <c r="G166">
        <v>0.01</v>
      </c>
      <c r="H166" s="28">
        <f>SUM(F166:G166)</f>
        <v>0.02</v>
      </c>
    </row>
    <row r="167" spans="1:8" x14ac:dyDescent="0.25">
      <c r="A167" s="120" t="s">
        <v>347</v>
      </c>
      <c r="B167" s="34" t="s">
        <v>346</v>
      </c>
      <c r="D167" s="28" t="s">
        <v>197</v>
      </c>
      <c r="E167" s="28" t="s">
        <v>6</v>
      </c>
      <c r="F167" s="28">
        <v>0.05</v>
      </c>
      <c r="G167" s="28">
        <v>0.12</v>
      </c>
      <c r="H167" s="28">
        <f>SUM(F167:G167)</f>
        <v>0.16999999999999998</v>
      </c>
    </row>
    <row r="168" spans="1:8" ht="15" customHeight="1" x14ac:dyDescent="0.25">
      <c r="A168" s="120"/>
      <c r="B168" s="34" t="s">
        <v>346</v>
      </c>
      <c r="C168" s="26"/>
      <c r="D168" s="29" t="s">
        <v>161</v>
      </c>
      <c r="E168" s="29" t="s">
        <v>138</v>
      </c>
      <c r="F168" s="29">
        <v>0.02</v>
      </c>
      <c r="G168" s="29">
        <v>0.13</v>
      </c>
      <c r="H168" s="28">
        <f t="shared" ref="H168:H176" si="14">SUM(F168:G168)</f>
        <v>0.15</v>
      </c>
    </row>
    <row r="169" spans="1:8" x14ac:dyDescent="0.25">
      <c r="A169" s="120"/>
      <c r="B169" s="34" t="s">
        <v>346</v>
      </c>
      <c r="C169" s="26"/>
      <c r="D169" s="29" t="s">
        <v>198</v>
      </c>
      <c r="E169" s="29" t="s">
        <v>138</v>
      </c>
      <c r="F169" s="29">
        <v>0.01</v>
      </c>
      <c r="G169" s="29">
        <v>0.06</v>
      </c>
      <c r="H169" s="28">
        <f t="shared" si="14"/>
        <v>6.9999999999999993E-2</v>
      </c>
    </row>
    <row r="170" spans="1:8" x14ac:dyDescent="0.25">
      <c r="A170" s="120"/>
      <c r="B170" s="34" t="s">
        <v>346</v>
      </c>
      <c r="C170" s="26"/>
      <c r="D170" s="29" t="s">
        <v>199</v>
      </c>
      <c r="E170" s="29" t="s">
        <v>138</v>
      </c>
      <c r="F170" s="29">
        <v>0.01</v>
      </c>
      <c r="G170" s="29">
        <v>0.01</v>
      </c>
      <c r="H170" s="28">
        <f t="shared" si="14"/>
        <v>0.02</v>
      </c>
    </row>
    <row r="171" spans="1:8" x14ac:dyDescent="0.25">
      <c r="A171" s="120"/>
      <c r="B171" s="34" t="s">
        <v>346</v>
      </c>
      <c r="C171" s="26"/>
      <c r="D171" s="29" t="s">
        <v>200</v>
      </c>
      <c r="E171" s="29" t="s">
        <v>138</v>
      </c>
      <c r="F171" s="29">
        <v>0.03</v>
      </c>
      <c r="G171" s="29">
        <v>0.04</v>
      </c>
      <c r="H171" s="28">
        <f t="shared" si="14"/>
        <v>7.0000000000000007E-2</v>
      </c>
    </row>
    <row r="172" spans="1:8" x14ac:dyDescent="0.25">
      <c r="A172" s="120"/>
      <c r="B172" s="34" t="s">
        <v>346</v>
      </c>
      <c r="C172" s="26"/>
      <c r="D172" s="29" t="s">
        <v>204</v>
      </c>
      <c r="E172" s="29" t="s">
        <v>138</v>
      </c>
      <c r="F172" s="29">
        <v>0.01</v>
      </c>
      <c r="G172" s="29">
        <v>0.01</v>
      </c>
      <c r="H172" s="28">
        <f t="shared" si="14"/>
        <v>0.02</v>
      </c>
    </row>
    <row r="173" spans="1:8" ht="30" x14ac:dyDescent="0.25">
      <c r="A173" s="120"/>
      <c r="B173" s="34" t="s">
        <v>346</v>
      </c>
      <c r="C173" s="26"/>
      <c r="D173" s="29" t="s">
        <v>201</v>
      </c>
      <c r="E173" s="29" t="s">
        <v>145</v>
      </c>
      <c r="F173" s="29">
        <v>0.1</v>
      </c>
      <c r="G173" s="29">
        <v>0.1</v>
      </c>
      <c r="H173" s="28">
        <f t="shared" si="14"/>
        <v>0.2</v>
      </c>
    </row>
    <row r="174" spans="1:8" x14ac:dyDescent="0.25">
      <c r="A174" s="120"/>
      <c r="B174" s="34" t="s">
        <v>346</v>
      </c>
      <c r="C174" s="26"/>
      <c r="D174" s="29" t="s">
        <v>202</v>
      </c>
      <c r="E174" s="29" t="s">
        <v>138</v>
      </c>
      <c r="F174" s="29">
        <v>0.1</v>
      </c>
      <c r="G174" s="29">
        <v>0.05</v>
      </c>
      <c r="H174" s="28">
        <f t="shared" si="14"/>
        <v>0.15000000000000002</v>
      </c>
    </row>
    <row r="175" spans="1:8" x14ac:dyDescent="0.25">
      <c r="A175" s="120"/>
      <c r="B175" s="34" t="s">
        <v>346</v>
      </c>
      <c r="C175" s="26"/>
      <c r="D175" s="29" t="s">
        <v>203</v>
      </c>
      <c r="E175" s="29" t="s">
        <v>138</v>
      </c>
      <c r="F175" s="29">
        <v>0.01</v>
      </c>
      <c r="G175" s="29">
        <v>0.01</v>
      </c>
      <c r="H175" s="28">
        <f t="shared" si="14"/>
        <v>0.02</v>
      </c>
    </row>
    <row r="176" spans="1:8" ht="30" x14ac:dyDescent="0.25">
      <c r="A176" s="120"/>
      <c r="B176" s="34" t="s">
        <v>346</v>
      </c>
      <c r="C176" s="26"/>
      <c r="D176" s="29" t="s">
        <v>345</v>
      </c>
      <c r="E176" s="29" t="s">
        <v>138</v>
      </c>
      <c r="F176" s="29">
        <v>0.84</v>
      </c>
      <c r="G176" s="29">
        <v>0.1</v>
      </c>
      <c r="H176" s="28">
        <f t="shared" si="14"/>
        <v>0.94</v>
      </c>
    </row>
    <row r="177" spans="1:8" x14ac:dyDescent="0.25">
      <c r="A177" s="26"/>
      <c r="B177" s="34"/>
      <c r="C177" s="26"/>
      <c r="D177" s="29"/>
      <c r="F177">
        <f>SUM(F166:F176)</f>
        <v>1.19</v>
      </c>
      <c r="G177">
        <f t="shared" ref="G177:H177" si="15">SUM(G166:G176)</f>
        <v>0.64</v>
      </c>
      <c r="H177">
        <f t="shared" si="15"/>
        <v>1.83</v>
      </c>
    </row>
    <row r="179" spans="1:8" ht="64.5" customHeight="1" x14ac:dyDescent="0.25"/>
    <row r="180" spans="1:8" ht="44.25" customHeight="1" x14ac:dyDescent="0.25"/>
    <row r="181" spans="1:8" ht="44.25" customHeight="1" x14ac:dyDescent="0.25"/>
    <row r="182" spans="1:8" ht="21" customHeight="1" x14ac:dyDescent="0.25"/>
    <row r="183" spans="1:8" ht="29.25" customHeight="1" x14ac:dyDescent="0.25"/>
    <row r="184" spans="1:8" ht="21" customHeight="1" x14ac:dyDescent="0.25"/>
    <row r="185" spans="1:8" ht="21" customHeight="1" x14ac:dyDescent="0.25"/>
    <row r="186" spans="1:8" ht="27.75" customHeight="1" x14ac:dyDescent="0.25"/>
    <row r="187" spans="1:8" ht="27.75" customHeight="1" x14ac:dyDescent="0.25"/>
    <row r="188" spans="1:8" ht="27" customHeight="1" x14ac:dyDescent="0.25"/>
    <row r="189" spans="1:8" ht="48.75" customHeight="1" x14ac:dyDescent="0.25"/>
    <row r="190" spans="1:8" ht="30" customHeight="1" x14ac:dyDescent="0.25"/>
    <row r="191" spans="1:8" ht="29.25" customHeight="1" x14ac:dyDescent="0.25"/>
    <row r="192" spans="1:8" ht="29.25" customHeight="1" x14ac:dyDescent="0.25"/>
    <row r="200" ht="15" customHeight="1" x14ac:dyDescent="0.25"/>
    <row r="207" ht="15" customHeight="1" x14ac:dyDescent="0.25"/>
    <row r="214" ht="15" customHeight="1" x14ac:dyDescent="0.25"/>
    <row r="221" ht="15" customHeight="1" x14ac:dyDescent="0.25"/>
    <row r="228" ht="15" customHeight="1" x14ac:dyDescent="0.25"/>
    <row r="235" ht="15" customHeight="1" x14ac:dyDescent="0.25"/>
    <row r="242" ht="15" customHeight="1" x14ac:dyDescent="0.25"/>
    <row r="249" ht="15" customHeight="1" x14ac:dyDescent="0.25"/>
    <row r="256" ht="15" customHeight="1" x14ac:dyDescent="0.25"/>
  </sheetData>
  <mergeCells count="8">
    <mergeCell ref="A162:A163"/>
    <mergeCell ref="A167:A176"/>
    <mergeCell ref="A132:A157"/>
    <mergeCell ref="A4:A28"/>
    <mergeCell ref="A111:A129"/>
    <mergeCell ref="A31:A53"/>
    <mergeCell ref="A56:A78"/>
    <mergeCell ref="A81:A108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H247"/>
  <sheetViews>
    <sheetView workbookViewId="0">
      <selection activeCell="AC19" sqref="AC19"/>
    </sheetView>
  </sheetViews>
  <sheetFormatPr defaultRowHeight="15" x14ac:dyDescent="0.25"/>
  <cols>
    <col min="1" max="2" width="15.7109375" customWidth="1"/>
    <col min="3" max="3" width="6.7109375" customWidth="1"/>
    <col min="4" max="4" width="36.7109375" customWidth="1"/>
    <col min="5" max="5" width="6.7109375" customWidth="1"/>
    <col min="6" max="8" width="8.7109375" customWidth="1"/>
  </cols>
  <sheetData>
    <row r="1" spans="1:8" ht="21" x14ac:dyDescent="0.35">
      <c r="A1" s="49" t="s">
        <v>579</v>
      </c>
    </row>
    <row r="3" spans="1:8" x14ac:dyDescent="0.25">
      <c r="A3" s="53" t="s">
        <v>0</v>
      </c>
      <c r="B3" s="53" t="s">
        <v>572</v>
      </c>
      <c r="C3" s="53" t="s">
        <v>63</v>
      </c>
      <c r="D3" s="53" t="s">
        <v>1</v>
      </c>
      <c r="E3" s="53" t="s">
        <v>15</v>
      </c>
      <c r="F3" s="53" t="s">
        <v>2</v>
      </c>
      <c r="G3" s="53" t="s">
        <v>3</v>
      </c>
      <c r="H3" s="53" t="s">
        <v>4</v>
      </c>
    </row>
    <row r="4" spans="1:8" ht="15" customHeight="1" x14ac:dyDescent="0.25">
      <c r="A4" s="120" t="s">
        <v>131</v>
      </c>
      <c r="B4" s="22" t="s">
        <v>309</v>
      </c>
      <c r="C4" s="14">
        <v>1</v>
      </c>
      <c r="D4" s="10" t="s">
        <v>132</v>
      </c>
      <c r="E4" s="10" t="s">
        <v>6</v>
      </c>
      <c r="F4" s="10">
        <v>0.68</v>
      </c>
      <c r="G4" s="10">
        <v>0.52</v>
      </c>
      <c r="H4" s="10">
        <f>F4+G4</f>
        <v>1.2000000000000002</v>
      </c>
    </row>
    <row r="5" spans="1:8" x14ac:dyDescent="0.25">
      <c r="A5" s="120"/>
      <c r="B5" s="22" t="s">
        <v>309</v>
      </c>
      <c r="D5" s="10" t="s">
        <v>133</v>
      </c>
      <c r="E5" s="10" t="s">
        <v>6</v>
      </c>
      <c r="F5" s="10">
        <v>0.06</v>
      </c>
      <c r="G5" s="10">
        <v>0.04</v>
      </c>
      <c r="H5" s="10">
        <f t="shared" ref="H5:H28" si="0">F5+G5</f>
        <v>0.1</v>
      </c>
    </row>
    <row r="6" spans="1:8" x14ac:dyDescent="0.25">
      <c r="A6" s="120"/>
      <c r="B6" s="22" t="s">
        <v>309</v>
      </c>
      <c r="C6" s="13"/>
      <c r="D6" s="10" t="s">
        <v>134</v>
      </c>
      <c r="E6" s="10" t="s">
        <v>6</v>
      </c>
      <c r="F6" s="10">
        <v>0.12</v>
      </c>
      <c r="G6" s="10">
        <v>7.0000000000000007E-2</v>
      </c>
      <c r="H6" s="10">
        <f t="shared" si="0"/>
        <v>0.19</v>
      </c>
    </row>
    <row r="7" spans="1:8" ht="30" x14ac:dyDescent="0.25">
      <c r="A7" s="120"/>
      <c r="B7" s="22" t="s">
        <v>309</v>
      </c>
      <c r="C7" s="13"/>
      <c r="D7" s="1" t="s">
        <v>135</v>
      </c>
      <c r="E7" s="1" t="s">
        <v>6</v>
      </c>
      <c r="F7" s="1">
        <v>0.28000000000000003</v>
      </c>
      <c r="G7" s="1">
        <v>0.28999999999999998</v>
      </c>
      <c r="H7" s="10">
        <f t="shared" si="0"/>
        <v>0.57000000000000006</v>
      </c>
    </row>
    <row r="8" spans="1:8" ht="30" x14ac:dyDescent="0.25">
      <c r="A8" s="120"/>
      <c r="B8" s="22" t="s">
        <v>309</v>
      </c>
      <c r="C8" s="13"/>
      <c r="D8" s="1" t="s">
        <v>136</v>
      </c>
      <c r="E8" s="1" t="s">
        <v>6</v>
      </c>
      <c r="F8" s="1">
        <v>0.02</v>
      </c>
      <c r="G8" s="1">
        <v>0.02</v>
      </c>
      <c r="H8" s="10">
        <f t="shared" si="0"/>
        <v>0.04</v>
      </c>
    </row>
    <row r="9" spans="1:8" ht="30" x14ac:dyDescent="0.25">
      <c r="A9" s="120"/>
      <c r="B9" s="22" t="s">
        <v>309</v>
      </c>
      <c r="C9" s="13"/>
      <c r="D9" s="1" t="s">
        <v>137</v>
      </c>
      <c r="E9" s="1" t="s">
        <v>6</v>
      </c>
      <c r="F9" s="1">
        <v>0.03</v>
      </c>
      <c r="G9" s="1">
        <v>0.03</v>
      </c>
      <c r="H9" s="10">
        <f t="shared" si="0"/>
        <v>0.06</v>
      </c>
    </row>
    <row r="10" spans="1:8" x14ac:dyDescent="0.25">
      <c r="A10" s="120"/>
      <c r="B10" s="22" t="s">
        <v>314</v>
      </c>
      <c r="C10" s="13"/>
      <c r="D10" s="1" t="s">
        <v>218</v>
      </c>
      <c r="E10" s="1" t="s">
        <v>138</v>
      </c>
      <c r="F10" s="1">
        <v>0.02</v>
      </c>
      <c r="G10" s="1">
        <v>0.01</v>
      </c>
      <c r="H10" s="10">
        <f t="shared" si="0"/>
        <v>0.03</v>
      </c>
    </row>
    <row r="11" spans="1:8" ht="30" x14ac:dyDescent="0.25">
      <c r="A11" s="120"/>
      <c r="B11" s="22" t="s">
        <v>314</v>
      </c>
      <c r="C11" s="13"/>
      <c r="D11" s="1" t="s">
        <v>219</v>
      </c>
      <c r="E11" s="1" t="s">
        <v>138</v>
      </c>
      <c r="F11" s="1">
        <v>0.01</v>
      </c>
      <c r="G11" s="1">
        <v>0.02</v>
      </c>
      <c r="H11" s="10">
        <f t="shared" si="0"/>
        <v>0.03</v>
      </c>
    </row>
    <row r="12" spans="1:8" ht="30" x14ac:dyDescent="0.25">
      <c r="A12" s="120"/>
      <c r="B12" s="22" t="s">
        <v>314</v>
      </c>
      <c r="C12" s="13"/>
      <c r="D12" s="1" t="s">
        <v>220</v>
      </c>
      <c r="E12" s="1" t="s">
        <v>138</v>
      </c>
      <c r="F12" s="1">
        <v>0.04</v>
      </c>
      <c r="G12" s="1">
        <v>0.06</v>
      </c>
      <c r="H12" s="10">
        <f t="shared" si="0"/>
        <v>0.1</v>
      </c>
    </row>
    <row r="13" spans="1:8" ht="30" x14ac:dyDescent="0.25">
      <c r="A13" s="120"/>
      <c r="B13" s="22" t="s">
        <v>314</v>
      </c>
      <c r="C13" s="13"/>
      <c r="D13" s="1" t="s">
        <v>221</v>
      </c>
      <c r="E13" s="1" t="s">
        <v>6</v>
      </c>
      <c r="F13" s="1">
        <v>0.01</v>
      </c>
      <c r="G13" s="1">
        <v>0.01</v>
      </c>
      <c r="H13" s="10">
        <f t="shared" si="0"/>
        <v>0.02</v>
      </c>
    </row>
    <row r="14" spans="1:8" x14ac:dyDescent="0.25">
      <c r="A14" s="120"/>
      <c r="B14" s="22" t="s">
        <v>314</v>
      </c>
      <c r="C14" s="13"/>
      <c r="D14" s="1" t="s">
        <v>222</v>
      </c>
      <c r="E14" s="1" t="s">
        <v>138</v>
      </c>
      <c r="F14" s="1">
        <v>0.01</v>
      </c>
      <c r="G14" s="1">
        <v>0.02</v>
      </c>
      <c r="H14" s="10">
        <f t="shared" si="0"/>
        <v>0.03</v>
      </c>
    </row>
    <row r="15" spans="1:8" x14ac:dyDescent="0.25">
      <c r="A15" s="120"/>
      <c r="B15" s="22" t="s">
        <v>314</v>
      </c>
      <c r="C15" s="13"/>
      <c r="D15" s="1" t="s">
        <v>223</v>
      </c>
      <c r="E15" s="1" t="s">
        <v>138</v>
      </c>
      <c r="F15" s="1">
        <v>0.04</v>
      </c>
      <c r="G15" s="1">
        <v>0.15</v>
      </c>
      <c r="H15" s="10">
        <f t="shared" si="0"/>
        <v>0.19</v>
      </c>
    </row>
    <row r="16" spans="1:8" ht="30" x14ac:dyDescent="0.25">
      <c r="A16" s="120"/>
      <c r="B16" s="22" t="s">
        <v>314</v>
      </c>
      <c r="C16" s="13"/>
      <c r="D16" s="1" t="s">
        <v>224</v>
      </c>
      <c r="E16" s="1" t="s">
        <v>138</v>
      </c>
      <c r="F16" s="1">
        <v>0.04</v>
      </c>
      <c r="G16" s="1">
        <v>7.0000000000000007E-2</v>
      </c>
      <c r="H16" s="10">
        <f t="shared" si="0"/>
        <v>0.11000000000000001</v>
      </c>
    </row>
    <row r="17" spans="1:8" x14ac:dyDescent="0.25">
      <c r="A17" s="120"/>
      <c r="B17" s="22" t="s">
        <v>314</v>
      </c>
      <c r="C17" s="13"/>
      <c r="D17" s="1" t="s">
        <v>225</v>
      </c>
      <c r="E17" s="1" t="s">
        <v>138</v>
      </c>
      <c r="F17" s="1">
        <v>0.27</v>
      </c>
      <c r="G17" s="1">
        <v>0.05</v>
      </c>
      <c r="H17" s="10">
        <f t="shared" si="0"/>
        <v>0.32</v>
      </c>
    </row>
    <row r="18" spans="1:8" x14ac:dyDescent="0.25">
      <c r="A18" s="120"/>
      <c r="B18" s="22" t="s">
        <v>314</v>
      </c>
      <c r="C18" s="13"/>
      <c r="D18" s="1" t="s">
        <v>226</v>
      </c>
      <c r="E18" s="1" t="s">
        <v>138</v>
      </c>
      <c r="F18" s="1">
        <v>0.05</v>
      </c>
      <c r="G18" s="1">
        <v>0.01</v>
      </c>
      <c r="H18" s="10">
        <f t="shared" si="0"/>
        <v>6.0000000000000005E-2</v>
      </c>
    </row>
    <row r="19" spans="1:8" ht="30" x14ac:dyDescent="0.25">
      <c r="A19" s="120"/>
      <c r="B19" s="22" t="s">
        <v>314</v>
      </c>
      <c r="C19" s="13"/>
      <c r="D19" s="1" t="s">
        <v>227</v>
      </c>
      <c r="E19" s="1" t="s">
        <v>138</v>
      </c>
      <c r="F19" s="1">
        <v>0.16</v>
      </c>
      <c r="G19" s="1">
        <v>0.02</v>
      </c>
      <c r="H19" s="10">
        <f t="shared" si="0"/>
        <v>0.18</v>
      </c>
    </row>
    <row r="20" spans="1:8" ht="45" x14ac:dyDescent="0.25">
      <c r="A20" s="120"/>
      <c r="B20" s="22" t="s">
        <v>314</v>
      </c>
      <c r="C20" s="13"/>
      <c r="D20" s="1" t="s">
        <v>228</v>
      </c>
      <c r="E20" s="1" t="s">
        <v>138</v>
      </c>
      <c r="F20" s="1">
        <v>0.13</v>
      </c>
      <c r="G20" s="1">
        <v>0.01</v>
      </c>
      <c r="H20" s="10">
        <f t="shared" si="0"/>
        <v>0.14000000000000001</v>
      </c>
    </row>
    <row r="21" spans="1:8" ht="30" x14ac:dyDescent="0.25">
      <c r="A21" s="120"/>
      <c r="B21" s="22" t="s">
        <v>314</v>
      </c>
      <c r="C21" s="13"/>
      <c r="D21" s="1" t="s">
        <v>229</v>
      </c>
      <c r="E21" s="1" t="s">
        <v>138</v>
      </c>
      <c r="F21" s="1">
        <v>0.01</v>
      </c>
      <c r="G21" s="1">
        <v>0.02</v>
      </c>
      <c r="H21" s="10">
        <f t="shared" si="0"/>
        <v>0.03</v>
      </c>
    </row>
    <row r="22" spans="1:8" x14ac:dyDescent="0.25">
      <c r="A22" s="120"/>
      <c r="B22" s="22" t="s">
        <v>314</v>
      </c>
      <c r="C22" s="13"/>
      <c r="D22" s="1" t="s">
        <v>139</v>
      </c>
      <c r="E22" s="1" t="s">
        <v>138</v>
      </c>
      <c r="F22" s="1">
        <v>0.08</v>
      </c>
      <c r="G22" s="1">
        <v>0.01</v>
      </c>
      <c r="H22" s="10">
        <f t="shared" si="0"/>
        <v>0.09</v>
      </c>
    </row>
    <row r="23" spans="1:8" ht="30" x14ac:dyDescent="0.25">
      <c r="A23" s="120"/>
      <c r="B23" s="34" t="s">
        <v>309</v>
      </c>
      <c r="C23" s="26"/>
      <c r="D23" s="29" t="s">
        <v>340</v>
      </c>
      <c r="E23" s="29" t="s">
        <v>138</v>
      </c>
      <c r="F23" s="29">
        <v>7.0000000000000007E-2</v>
      </c>
      <c r="G23" s="29">
        <v>0.02</v>
      </c>
      <c r="H23" s="28">
        <f t="shared" si="0"/>
        <v>9.0000000000000011E-2</v>
      </c>
    </row>
    <row r="24" spans="1:8" ht="45" x14ac:dyDescent="0.25">
      <c r="A24" s="120"/>
      <c r="B24" s="34">
        <v>235213102060</v>
      </c>
      <c r="C24" s="26"/>
      <c r="D24" s="29" t="s">
        <v>343</v>
      </c>
      <c r="E24" s="29" t="s">
        <v>138</v>
      </c>
      <c r="F24" s="29">
        <v>0.68</v>
      </c>
      <c r="G24" s="29">
        <v>0.08</v>
      </c>
      <c r="H24" s="28">
        <f t="shared" si="0"/>
        <v>0.76</v>
      </c>
    </row>
    <row r="25" spans="1:8" x14ac:dyDescent="0.25">
      <c r="A25" s="120"/>
      <c r="B25" s="34">
        <v>235324100200</v>
      </c>
      <c r="C25" s="26"/>
      <c r="D25" s="29" t="s">
        <v>342</v>
      </c>
      <c r="E25" s="29" t="s">
        <v>138</v>
      </c>
      <c r="F25" s="29">
        <v>0.04</v>
      </c>
      <c r="G25" s="29">
        <v>0.04</v>
      </c>
      <c r="H25" s="28">
        <f t="shared" si="0"/>
        <v>0.08</v>
      </c>
    </row>
    <row r="26" spans="1:8" ht="45" x14ac:dyDescent="0.25">
      <c r="A26" s="120"/>
      <c r="B26" s="22" t="s">
        <v>309</v>
      </c>
      <c r="C26" s="13"/>
      <c r="D26" s="1" t="s">
        <v>143</v>
      </c>
      <c r="E26" s="1" t="s">
        <v>6</v>
      </c>
      <c r="F26" s="1">
        <v>0.15</v>
      </c>
      <c r="G26" s="1">
        <v>0.26</v>
      </c>
      <c r="H26" s="10">
        <f t="shared" si="0"/>
        <v>0.41000000000000003</v>
      </c>
    </row>
    <row r="27" spans="1:8" ht="30" x14ac:dyDescent="0.25">
      <c r="A27" s="120"/>
      <c r="B27" s="22" t="s">
        <v>309</v>
      </c>
      <c r="C27" s="13"/>
      <c r="D27" s="1" t="s">
        <v>146</v>
      </c>
      <c r="E27" s="1" t="s">
        <v>138</v>
      </c>
      <c r="F27" s="1">
        <v>0.82</v>
      </c>
      <c r="G27" s="1">
        <v>1.32</v>
      </c>
      <c r="H27" s="10">
        <f t="shared" si="0"/>
        <v>2.14</v>
      </c>
    </row>
    <row r="28" spans="1:8" x14ac:dyDescent="0.25">
      <c r="A28" s="14"/>
      <c r="C28" s="14"/>
      <c r="D28" s="1"/>
      <c r="F28">
        <f>SUM(F4:F27)</f>
        <v>3.82</v>
      </c>
      <c r="G28">
        <f>SUM(G4:G27)</f>
        <v>3.1500000000000004</v>
      </c>
      <c r="H28" s="10">
        <f t="shared" si="0"/>
        <v>6.9700000000000006</v>
      </c>
    </row>
    <row r="29" spans="1:8" x14ac:dyDescent="0.25">
      <c r="A29" s="53" t="s">
        <v>0</v>
      </c>
      <c r="B29" s="53" t="s">
        <v>572</v>
      </c>
      <c r="C29" s="53" t="s">
        <v>63</v>
      </c>
      <c r="D29" s="53" t="s">
        <v>1</v>
      </c>
      <c r="E29" s="53" t="s">
        <v>15</v>
      </c>
      <c r="F29" s="53" t="s">
        <v>2</v>
      </c>
      <c r="G29" s="53" t="s">
        <v>3</v>
      </c>
      <c r="H29" s="53" t="s">
        <v>4</v>
      </c>
    </row>
    <row r="30" spans="1:8" ht="15" customHeight="1" x14ac:dyDescent="0.25">
      <c r="A30" s="120" t="s">
        <v>154</v>
      </c>
      <c r="B30" s="22" t="s">
        <v>315</v>
      </c>
      <c r="C30">
        <v>2</v>
      </c>
      <c r="D30" s="10" t="s">
        <v>147</v>
      </c>
      <c r="E30" s="10" t="s">
        <v>6</v>
      </c>
      <c r="F30" s="10">
        <v>0.81</v>
      </c>
      <c r="G30" s="10">
        <v>1.38</v>
      </c>
      <c r="H30" s="10">
        <v>2.2000000000000002</v>
      </c>
    </row>
    <row r="31" spans="1:8" x14ac:dyDescent="0.25">
      <c r="A31" s="120"/>
      <c r="B31" s="22" t="s">
        <v>315</v>
      </c>
      <c r="C31" s="13"/>
      <c r="D31" s="10" t="s">
        <v>148</v>
      </c>
      <c r="E31" s="10" t="s">
        <v>6</v>
      </c>
      <c r="F31" s="10">
        <v>0.2</v>
      </c>
      <c r="G31" s="10">
        <v>0.31</v>
      </c>
      <c r="H31" s="10">
        <v>0.51</v>
      </c>
    </row>
    <row r="32" spans="1:8" ht="30" x14ac:dyDescent="0.25">
      <c r="A32" s="120"/>
      <c r="B32" s="22" t="s">
        <v>315</v>
      </c>
      <c r="C32" s="13"/>
      <c r="D32" s="1" t="s">
        <v>136</v>
      </c>
      <c r="E32" s="1" t="s">
        <v>6</v>
      </c>
      <c r="F32" s="1">
        <v>0.59</v>
      </c>
      <c r="G32" s="1">
        <v>0.62</v>
      </c>
      <c r="H32" s="1">
        <v>1.2</v>
      </c>
    </row>
    <row r="33" spans="1:8" ht="30" x14ac:dyDescent="0.25">
      <c r="A33" s="120"/>
      <c r="B33" s="22" t="s">
        <v>315</v>
      </c>
      <c r="C33" s="13"/>
      <c r="D33" s="1" t="s">
        <v>149</v>
      </c>
      <c r="E33" s="1" t="s">
        <v>6</v>
      </c>
      <c r="F33" s="1">
        <v>0.09</v>
      </c>
      <c r="G33" s="1">
        <v>0.08</v>
      </c>
      <c r="H33" s="1">
        <v>0.17</v>
      </c>
    </row>
    <row r="34" spans="1:8" x14ac:dyDescent="0.25">
      <c r="A34" s="120"/>
      <c r="B34" s="22" t="s">
        <v>314</v>
      </c>
      <c r="C34" s="13"/>
      <c r="D34" s="1" t="s">
        <v>218</v>
      </c>
      <c r="E34" s="1" t="s">
        <v>138</v>
      </c>
      <c r="F34" s="1">
        <v>0.02</v>
      </c>
      <c r="G34" s="1">
        <v>0.01</v>
      </c>
      <c r="H34" s="10">
        <f t="shared" ref="H34:H45" si="1">F34+G34</f>
        <v>0.03</v>
      </c>
    </row>
    <row r="35" spans="1:8" ht="15" customHeight="1" x14ac:dyDescent="0.25">
      <c r="A35" s="120"/>
      <c r="B35" s="22" t="s">
        <v>314</v>
      </c>
      <c r="C35" s="13"/>
      <c r="D35" s="1" t="s">
        <v>219</v>
      </c>
      <c r="E35" s="1" t="s">
        <v>138</v>
      </c>
      <c r="F35" s="1">
        <v>0.01</v>
      </c>
      <c r="G35" s="1">
        <v>0.02</v>
      </c>
      <c r="H35" s="10">
        <f t="shared" si="1"/>
        <v>0.03</v>
      </c>
    </row>
    <row r="36" spans="1:8" ht="30" x14ac:dyDescent="0.25">
      <c r="A36" s="120"/>
      <c r="B36" s="22" t="s">
        <v>314</v>
      </c>
      <c r="C36" s="13"/>
      <c r="D36" s="1" t="s">
        <v>220</v>
      </c>
      <c r="E36" s="1" t="s">
        <v>138</v>
      </c>
      <c r="F36" s="1">
        <v>0.04</v>
      </c>
      <c r="G36" s="1">
        <v>0.06</v>
      </c>
      <c r="H36" s="10">
        <f t="shared" si="1"/>
        <v>0.1</v>
      </c>
    </row>
    <row r="37" spans="1:8" ht="30" x14ac:dyDescent="0.25">
      <c r="A37" s="120"/>
      <c r="B37" s="22" t="s">
        <v>314</v>
      </c>
      <c r="C37" s="13"/>
      <c r="D37" s="1" t="s">
        <v>221</v>
      </c>
      <c r="E37" s="1" t="s">
        <v>6</v>
      </c>
      <c r="F37" s="1">
        <v>0.01</v>
      </c>
      <c r="G37" s="1">
        <v>0.01</v>
      </c>
      <c r="H37" s="10">
        <f t="shared" si="1"/>
        <v>0.02</v>
      </c>
    </row>
    <row r="38" spans="1:8" x14ac:dyDescent="0.25">
      <c r="A38" s="120"/>
      <c r="B38" s="22" t="s">
        <v>314</v>
      </c>
      <c r="C38" s="13"/>
      <c r="D38" s="1" t="s">
        <v>222</v>
      </c>
      <c r="E38" s="1" t="s">
        <v>138</v>
      </c>
      <c r="F38" s="1">
        <v>0.01</v>
      </c>
      <c r="G38" s="1">
        <v>0.02</v>
      </c>
      <c r="H38" s="10">
        <f t="shared" si="1"/>
        <v>0.03</v>
      </c>
    </row>
    <row r="39" spans="1:8" x14ac:dyDescent="0.25">
      <c r="A39" s="120"/>
      <c r="B39" s="22" t="s">
        <v>314</v>
      </c>
      <c r="C39" s="13"/>
      <c r="D39" s="1" t="s">
        <v>223</v>
      </c>
      <c r="E39" s="1" t="s">
        <v>138</v>
      </c>
      <c r="F39" s="1">
        <v>0.04</v>
      </c>
      <c r="G39" s="1">
        <v>0.15</v>
      </c>
      <c r="H39" s="10">
        <f t="shared" si="1"/>
        <v>0.19</v>
      </c>
    </row>
    <row r="40" spans="1:8" ht="30" x14ac:dyDescent="0.25">
      <c r="A40" s="120"/>
      <c r="B40" s="22" t="s">
        <v>314</v>
      </c>
      <c r="C40" s="13"/>
      <c r="D40" s="1" t="s">
        <v>224</v>
      </c>
      <c r="E40" s="1" t="s">
        <v>138</v>
      </c>
      <c r="F40" s="1">
        <v>0.04</v>
      </c>
      <c r="G40" s="1">
        <v>7.0000000000000007E-2</v>
      </c>
      <c r="H40" s="10">
        <f t="shared" si="1"/>
        <v>0.11000000000000001</v>
      </c>
    </row>
    <row r="41" spans="1:8" x14ac:dyDescent="0.25">
      <c r="A41" s="120"/>
      <c r="B41" s="22" t="s">
        <v>314</v>
      </c>
      <c r="C41" s="13"/>
      <c r="D41" s="1" t="s">
        <v>225</v>
      </c>
      <c r="E41" s="1" t="s">
        <v>138</v>
      </c>
      <c r="F41" s="1">
        <v>0.27</v>
      </c>
      <c r="G41" s="1">
        <v>0.05</v>
      </c>
      <c r="H41" s="10">
        <f t="shared" si="1"/>
        <v>0.32</v>
      </c>
    </row>
    <row r="42" spans="1:8" ht="15" customHeight="1" x14ac:dyDescent="0.25">
      <c r="A42" s="120"/>
      <c r="B42" s="22" t="s">
        <v>314</v>
      </c>
      <c r="C42" s="13"/>
      <c r="D42" s="1" t="s">
        <v>226</v>
      </c>
      <c r="E42" s="1" t="s">
        <v>138</v>
      </c>
      <c r="F42" s="1">
        <v>0.05</v>
      </c>
      <c r="G42" s="1">
        <v>0.01</v>
      </c>
      <c r="H42" s="10">
        <f t="shared" si="1"/>
        <v>6.0000000000000005E-2</v>
      </c>
    </row>
    <row r="43" spans="1:8" ht="30" customHeight="1" x14ac:dyDescent="0.25">
      <c r="A43" s="120"/>
      <c r="B43" s="22" t="s">
        <v>314</v>
      </c>
      <c r="C43" s="13"/>
      <c r="D43" s="1" t="s">
        <v>227</v>
      </c>
      <c r="E43" s="1" t="s">
        <v>138</v>
      </c>
      <c r="F43" s="1">
        <v>0.16</v>
      </c>
      <c r="G43" s="1">
        <v>0.02</v>
      </c>
      <c r="H43" s="10">
        <f t="shared" si="1"/>
        <v>0.18</v>
      </c>
    </row>
    <row r="44" spans="1:8" ht="45" x14ac:dyDescent="0.25">
      <c r="A44" s="120"/>
      <c r="B44" s="22" t="s">
        <v>314</v>
      </c>
      <c r="C44" s="13"/>
      <c r="D44" s="1" t="s">
        <v>228</v>
      </c>
      <c r="E44" s="1" t="s">
        <v>138</v>
      </c>
      <c r="F44" s="1">
        <v>0.13</v>
      </c>
      <c r="G44" s="1">
        <v>0.01</v>
      </c>
      <c r="H44" s="10">
        <f t="shared" si="1"/>
        <v>0.14000000000000001</v>
      </c>
    </row>
    <row r="45" spans="1:8" ht="22.5" customHeight="1" x14ac:dyDescent="0.25">
      <c r="A45" s="120"/>
      <c r="B45" s="22" t="s">
        <v>314</v>
      </c>
      <c r="C45" s="13"/>
      <c r="D45" s="1" t="s">
        <v>229</v>
      </c>
      <c r="E45" s="1" t="s">
        <v>138</v>
      </c>
      <c r="F45" s="1">
        <v>0.01</v>
      </c>
      <c r="G45" s="1">
        <v>0.02</v>
      </c>
      <c r="H45" s="10">
        <f t="shared" si="1"/>
        <v>0.03</v>
      </c>
    </row>
    <row r="46" spans="1:8" x14ac:dyDescent="0.25">
      <c r="A46" s="120"/>
      <c r="B46" s="22" t="s">
        <v>314</v>
      </c>
      <c r="C46" s="13"/>
      <c r="D46" s="1" t="s">
        <v>150</v>
      </c>
      <c r="E46" s="1" t="s">
        <v>138</v>
      </c>
      <c r="F46" s="1">
        <v>0.45</v>
      </c>
      <c r="G46" s="1">
        <v>0.02</v>
      </c>
      <c r="H46" s="1">
        <v>0.46</v>
      </c>
    </row>
    <row r="47" spans="1:8" ht="30" x14ac:dyDescent="0.25">
      <c r="A47" s="120"/>
      <c r="B47" s="34" t="s">
        <v>309</v>
      </c>
      <c r="C47" s="26"/>
      <c r="D47" s="29" t="s">
        <v>340</v>
      </c>
      <c r="E47" s="29" t="s">
        <v>138</v>
      </c>
      <c r="F47" s="29">
        <v>7.0000000000000007E-2</v>
      </c>
      <c r="G47" s="29">
        <v>0.02</v>
      </c>
      <c r="H47" s="28">
        <f t="shared" ref="H47:H49" si="2">F47+G47</f>
        <v>9.0000000000000011E-2</v>
      </c>
    </row>
    <row r="48" spans="1:8" ht="45" x14ac:dyDescent="0.25">
      <c r="A48" s="120"/>
      <c r="B48" s="34">
        <v>235213102060</v>
      </c>
      <c r="C48" s="26"/>
      <c r="D48" s="29" t="s">
        <v>343</v>
      </c>
      <c r="E48" s="29" t="s">
        <v>138</v>
      </c>
      <c r="F48" s="29">
        <v>0.68</v>
      </c>
      <c r="G48" s="29">
        <v>0.08</v>
      </c>
      <c r="H48" s="28">
        <f t="shared" si="2"/>
        <v>0.76</v>
      </c>
    </row>
    <row r="49" spans="1:8" ht="18.75" customHeight="1" x14ac:dyDescent="0.25">
      <c r="A49" s="120"/>
      <c r="B49" s="34">
        <v>235324100200</v>
      </c>
      <c r="C49" s="26"/>
      <c r="D49" s="29" t="s">
        <v>342</v>
      </c>
      <c r="E49" s="29" t="s">
        <v>138</v>
      </c>
      <c r="F49" s="29">
        <v>0.04</v>
      </c>
      <c r="G49" s="29">
        <v>0.04</v>
      </c>
      <c r="H49" s="28">
        <f t="shared" si="2"/>
        <v>0.08</v>
      </c>
    </row>
    <row r="50" spans="1:8" ht="45" x14ac:dyDescent="0.25">
      <c r="A50" s="120"/>
      <c r="B50" s="22" t="s">
        <v>315</v>
      </c>
      <c r="C50" s="13"/>
      <c r="D50" s="1" t="s">
        <v>151</v>
      </c>
      <c r="E50" s="1" t="s">
        <v>6</v>
      </c>
      <c r="F50" s="1">
        <v>0.75</v>
      </c>
      <c r="G50" s="1">
        <v>0.39</v>
      </c>
      <c r="H50" s="1">
        <v>1.1299999999999999</v>
      </c>
    </row>
    <row r="51" spans="1:8" ht="30" x14ac:dyDescent="0.25">
      <c r="A51" s="120"/>
      <c r="B51" s="22" t="s">
        <v>315</v>
      </c>
      <c r="C51" s="13"/>
      <c r="D51" s="1" t="s">
        <v>146</v>
      </c>
      <c r="E51" s="1" t="s">
        <v>138</v>
      </c>
      <c r="F51" s="1">
        <v>0.56000000000000005</v>
      </c>
      <c r="G51" s="1">
        <v>0.85</v>
      </c>
      <c r="H51" s="1">
        <v>1.41</v>
      </c>
    </row>
    <row r="52" spans="1:8" x14ac:dyDescent="0.25">
      <c r="A52" s="14"/>
      <c r="B52" s="22" t="s">
        <v>315</v>
      </c>
      <c r="C52" s="14"/>
      <c r="D52" s="1"/>
      <c r="F52">
        <f>SUM(F30:F51)</f>
        <v>5.0300000000000011</v>
      </c>
      <c r="G52">
        <f>SUM(G30:G51)</f>
        <v>4.2399999999999993</v>
      </c>
      <c r="H52">
        <f>SUM(H30:H51)</f>
        <v>9.25</v>
      </c>
    </row>
    <row r="53" spans="1:8" x14ac:dyDescent="0.25">
      <c r="A53" s="53" t="s">
        <v>0</v>
      </c>
      <c r="B53" s="53" t="s">
        <v>572</v>
      </c>
      <c r="C53" s="53" t="s">
        <v>63</v>
      </c>
      <c r="D53" s="53" t="s">
        <v>1</v>
      </c>
      <c r="E53" s="53" t="s">
        <v>15</v>
      </c>
      <c r="F53" s="53" t="s">
        <v>2</v>
      </c>
      <c r="G53" s="53" t="s">
        <v>3</v>
      </c>
      <c r="H53" s="53" t="s">
        <v>4</v>
      </c>
    </row>
    <row r="54" spans="1:8" ht="30" x14ac:dyDescent="0.25">
      <c r="A54" s="120" t="s">
        <v>155</v>
      </c>
      <c r="B54" s="22" t="s">
        <v>312</v>
      </c>
      <c r="C54">
        <v>3</v>
      </c>
      <c r="D54" s="1" t="s">
        <v>147</v>
      </c>
      <c r="E54" s="10" t="s">
        <v>6</v>
      </c>
      <c r="F54" s="10">
        <v>0.81</v>
      </c>
      <c r="G54" s="10">
        <v>1.38</v>
      </c>
      <c r="H54" s="10">
        <v>2.2000000000000002</v>
      </c>
    </row>
    <row r="55" spans="1:8" ht="15" customHeight="1" x14ac:dyDescent="0.25">
      <c r="A55" s="120"/>
      <c r="B55" s="22" t="s">
        <v>312</v>
      </c>
      <c r="C55" s="13"/>
      <c r="D55" s="1" t="s">
        <v>148</v>
      </c>
      <c r="E55" s="10" t="s">
        <v>6</v>
      </c>
      <c r="F55" s="10">
        <v>0.2</v>
      </c>
      <c r="G55" s="10">
        <v>0.31</v>
      </c>
      <c r="H55" s="10">
        <v>0.51</v>
      </c>
    </row>
    <row r="56" spans="1:8" ht="30" x14ac:dyDescent="0.25">
      <c r="A56" s="120"/>
      <c r="B56" s="22" t="s">
        <v>312</v>
      </c>
      <c r="C56" s="13"/>
      <c r="D56" s="1" t="s">
        <v>136</v>
      </c>
      <c r="E56" s="1" t="s">
        <v>6</v>
      </c>
      <c r="F56" s="1">
        <v>0.59</v>
      </c>
      <c r="G56" s="1">
        <v>0.62</v>
      </c>
      <c r="H56" s="1">
        <v>1.2</v>
      </c>
    </row>
    <row r="57" spans="1:8" ht="30" x14ac:dyDescent="0.25">
      <c r="A57" s="120"/>
      <c r="B57" s="22" t="s">
        <v>312</v>
      </c>
      <c r="C57" s="13"/>
      <c r="D57" s="1" t="s">
        <v>149</v>
      </c>
      <c r="E57" s="1" t="s">
        <v>6</v>
      </c>
      <c r="F57" s="1">
        <v>0.09</v>
      </c>
      <c r="G57" s="1">
        <v>0.08</v>
      </c>
      <c r="H57" s="1">
        <v>0.17</v>
      </c>
    </row>
    <row r="58" spans="1:8" x14ac:dyDescent="0.25">
      <c r="A58" s="120"/>
      <c r="B58" s="22" t="s">
        <v>314</v>
      </c>
      <c r="C58" s="13"/>
      <c r="D58" s="1" t="s">
        <v>218</v>
      </c>
      <c r="E58" s="1" t="s">
        <v>138</v>
      </c>
      <c r="F58" s="1">
        <v>0.02</v>
      </c>
      <c r="G58" s="1">
        <v>0.01</v>
      </c>
      <c r="H58" s="10">
        <f t="shared" ref="H58:H69" si="3">F58+G58</f>
        <v>0.03</v>
      </c>
    </row>
    <row r="59" spans="1:8" ht="30" x14ac:dyDescent="0.25">
      <c r="A59" s="120"/>
      <c r="B59" s="22" t="s">
        <v>314</v>
      </c>
      <c r="C59" s="13"/>
      <c r="D59" s="1" t="s">
        <v>219</v>
      </c>
      <c r="E59" s="1" t="s">
        <v>138</v>
      </c>
      <c r="F59" s="1">
        <v>0.01</v>
      </c>
      <c r="G59" s="1">
        <v>0.02</v>
      </c>
      <c r="H59" s="10">
        <f t="shared" si="3"/>
        <v>0.03</v>
      </c>
    </row>
    <row r="60" spans="1:8" ht="30" x14ac:dyDescent="0.25">
      <c r="A60" s="120"/>
      <c r="B60" s="22" t="s">
        <v>314</v>
      </c>
      <c r="C60" s="13"/>
      <c r="D60" s="1" t="s">
        <v>220</v>
      </c>
      <c r="E60" s="1" t="s">
        <v>138</v>
      </c>
      <c r="F60" s="1">
        <v>0.04</v>
      </c>
      <c r="G60" s="1">
        <v>0.06</v>
      </c>
      <c r="H60" s="10">
        <f t="shared" si="3"/>
        <v>0.1</v>
      </c>
    </row>
    <row r="61" spans="1:8" ht="30" x14ac:dyDescent="0.25">
      <c r="A61" s="120"/>
      <c r="B61" s="22" t="s">
        <v>314</v>
      </c>
      <c r="C61" s="13"/>
      <c r="D61" s="1" t="s">
        <v>221</v>
      </c>
      <c r="E61" s="1" t="s">
        <v>6</v>
      </c>
      <c r="F61" s="1">
        <v>0.01</v>
      </c>
      <c r="G61" s="1">
        <v>0.01</v>
      </c>
      <c r="H61" s="10">
        <f t="shared" si="3"/>
        <v>0.02</v>
      </c>
    </row>
    <row r="62" spans="1:8" x14ac:dyDescent="0.25">
      <c r="A62" s="120"/>
      <c r="B62" s="22" t="s">
        <v>314</v>
      </c>
      <c r="C62" s="13"/>
      <c r="D62" s="1" t="s">
        <v>222</v>
      </c>
      <c r="E62" s="1" t="s">
        <v>138</v>
      </c>
      <c r="F62" s="1">
        <v>0.01</v>
      </c>
      <c r="G62" s="1">
        <v>0.02</v>
      </c>
      <c r="H62" s="10">
        <f t="shared" si="3"/>
        <v>0.03</v>
      </c>
    </row>
    <row r="63" spans="1:8" ht="20.25" customHeight="1" x14ac:dyDescent="0.25">
      <c r="A63" s="120"/>
      <c r="B63" s="22" t="s">
        <v>314</v>
      </c>
      <c r="C63" s="13"/>
      <c r="D63" s="1" t="s">
        <v>223</v>
      </c>
      <c r="E63" s="1" t="s">
        <v>138</v>
      </c>
      <c r="F63" s="1">
        <v>0.04</v>
      </c>
      <c r="G63" s="1">
        <v>0.15</v>
      </c>
      <c r="H63" s="10">
        <f t="shared" si="3"/>
        <v>0.19</v>
      </c>
    </row>
    <row r="64" spans="1:8" ht="30" x14ac:dyDescent="0.25">
      <c r="A64" s="120"/>
      <c r="B64" s="22" t="s">
        <v>314</v>
      </c>
      <c r="C64" s="13"/>
      <c r="D64" s="1" t="s">
        <v>224</v>
      </c>
      <c r="E64" s="1" t="s">
        <v>138</v>
      </c>
      <c r="F64" s="1">
        <v>0.04</v>
      </c>
      <c r="G64" s="1">
        <v>7.0000000000000007E-2</v>
      </c>
      <c r="H64" s="10">
        <f t="shared" si="3"/>
        <v>0.11000000000000001</v>
      </c>
    </row>
    <row r="65" spans="1:8" x14ac:dyDescent="0.25">
      <c r="A65" s="120"/>
      <c r="B65" s="22" t="s">
        <v>314</v>
      </c>
      <c r="C65" s="13"/>
      <c r="D65" s="1" t="s">
        <v>225</v>
      </c>
      <c r="E65" s="1" t="s">
        <v>138</v>
      </c>
      <c r="F65" s="1">
        <v>0.27</v>
      </c>
      <c r="G65" s="1">
        <v>0.05</v>
      </c>
      <c r="H65" s="10">
        <f t="shared" si="3"/>
        <v>0.32</v>
      </c>
    </row>
    <row r="66" spans="1:8" x14ac:dyDescent="0.25">
      <c r="A66" s="120"/>
      <c r="B66" s="22" t="s">
        <v>314</v>
      </c>
      <c r="C66" s="13"/>
      <c r="D66" s="1" t="s">
        <v>226</v>
      </c>
      <c r="E66" s="1" t="s">
        <v>138</v>
      </c>
      <c r="F66" s="1">
        <v>0.05</v>
      </c>
      <c r="G66" s="1">
        <v>0.01</v>
      </c>
      <c r="H66" s="10">
        <f t="shared" si="3"/>
        <v>6.0000000000000005E-2</v>
      </c>
    </row>
    <row r="67" spans="1:8" ht="15" customHeight="1" x14ac:dyDescent="0.25">
      <c r="A67" s="120"/>
      <c r="B67" s="22" t="s">
        <v>314</v>
      </c>
      <c r="C67" s="13"/>
      <c r="D67" s="1" t="s">
        <v>227</v>
      </c>
      <c r="E67" s="1" t="s">
        <v>138</v>
      </c>
      <c r="F67" s="1">
        <v>0.16</v>
      </c>
      <c r="G67" s="1">
        <v>0.02</v>
      </c>
      <c r="H67" s="10">
        <f t="shared" si="3"/>
        <v>0.18</v>
      </c>
    </row>
    <row r="68" spans="1:8" ht="45" x14ac:dyDescent="0.25">
      <c r="A68" s="120"/>
      <c r="B68" s="22" t="s">
        <v>314</v>
      </c>
      <c r="C68" s="13"/>
      <c r="D68" s="1" t="s">
        <v>228</v>
      </c>
      <c r="E68" s="1" t="s">
        <v>138</v>
      </c>
      <c r="F68" s="1">
        <v>0.13</v>
      </c>
      <c r="G68" s="1">
        <v>0.01</v>
      </c>
      <c r="H68" s="10">
        <f t="shared" si="3"/>
        <v>0.14000000000000001</v>
      </c>
    </row>
    <row r="69" spans="1:8" ht="30" x14ac:dyDescent="0.25">
      <c r="A69" s="120"/>
      <c r="B69" s="22" t="s">
        <v>314</v>
      </c>
      <c r="C69" s="13"/>
      <c r="D69" s="1" t="s">
        <v>229</v>
      </c>
      <c r="E69" s="1" t="s">
        <v>138</v>
      </c>
      <c r="F69" s="1">
        <v>0.01</v>
      </c>
      <c r="G69" s="1">
        <v>0.02</v>
      </c>
      <c r="H69" s="10">
        <f t="shared" si="3"/>
        <v>0.03</v>
      </c>
    </row>
    <row r="70" spans="1:8" x14ac:dyDescent="0.25">
      <c r="A70" s="120"/>
      <c r="B70" s="22" t="s">
        <v>309</v>
      </c>
      <c r="C70" s="13"/>
      <c r="D70" s="1" t="s">
        <v>150</v>
      </c>
      <c r="E70" s="1" t="s">
        <v>138</v>
      </c>
      <c r="F70" s="1">
        <v>0.45</v>
      </c>
      <c r="G70" s="1">
        <v>0.02</v>
      </c>
      <c r="H70" s="1">
        <v>0.46</v>
      </c>
    </row>
    <row r="71" spans="1:8" ht="30" x14ac:dyDescent="0.25">
      <c r="A71" s="120"/>
      <c r="B71" s="34" t="s">
        <v>309</v>
      </c>
      <c r="C71" s="26"/>
      <c r="D71" s="29" t="s">
        <v>340</v>
      </c>
      <c r="E71" s="29" t="s">
        <v>138</v>
      </c>
      <c r="F71" s="29">
        <v>7.0000000000000007E-2</v>
      </c>
      <c r="G71" s="29">
        <v>0.02</v>
      </c>
      <c r="H71" s="28">
        <f t="shared" ref="H71:H73" si="4">F71+G71</f>
        <v>9.0000000000000011E-2</v>
      </c>
    </row>
    <row r="72" spans="1:8" ht="45" x14ac:dyDescent="0.25">
      <c r="A72" s="120"/>
      <c r="B72" s="34">
        <v>235213102060</v>
      </c>
      <c r="C72" s="26"/>
      <c r="D72" s="29" t="s">
        <v>343</v>
      </c>
      <c r="E72" s="29" t="s">
        <v>138</v>
      </c>
      <c r="F72" s="29">
        <v>0.68</v>
      </c>
      <c r="G72" s="29">
        <v>0.08</v>
      </c>
      <c r="H72" s="28">
        <f t="shared" si="4"/>
        <v>0.76</v>
      </c>
    </row>
    <row r="73" spans="1:8" ht="21.75" customHeight="1" x14ac:dyDescent="0.25">
      <c r="A73" s="120"/>
      <c r="B73" s="34">
        <v>235324100200</v>
      </c>
      <c r="C73" s="26"/>
      <c r="D73" s="29" t="s">
        <v>342</v>
      </c>
      <c r="E73" s="29" t="s">
        <v>138</v>
      </c>
      <c r="F73" s="29">
        <v>0.04</v>
      </c>
      <c r="G73" s="29">
        <v>0.04</v>
      </c>
      <c r="H73" s="28">
        <f t="shared" si="4"/>
        <v>0.08</v>
      </c>
    </row>
    <row r="74" spans="1:8" ht="15" customHeight="1" x14ac:dyDescent="0.25">
      <c r="A74" s="120"/>
      <c r="B74" s="22" t="s">
        <v>312</v>
      </c>
      <c r="C74" s="13"/>
      <c r="D74" s="1" t="s">
        <v>230</v>
      </c>
      <c r="E74" s="1" t="s">
        <v>138</v>
      </c>
      <c r="F74" s="1">
        <v>0.43</v>
      </c>
      <c r="G74" s="1">
        <v>7.0000000000000007E-2</v>
      </c>
      <c r="H74" s="1">
        <v>0.5</v>
      </c>
    </row>
    <row r="75" spans="1:8" ht="30" x14ac:dyDescent="0.25">
      <c r="A75" s="120"/>
      <c r="B75" s="22" t="s">
        <v>312</v>
      </c>
      <c r="C75" s="13"/>
      <c r="D75" s="1" t="s">
        <v>153</v>
      </c>
      <c r="E75" s="1" t="s">
        <v>138</v>
      </c>
      <c r="F75" s="1">
        <v>0.36</v>
      </c>
      <c r="G75" s="1">
        <v>0.44</v>
      </c>
      <c r="H75" s="1">
        <v>0.8</v>
      </c>
    </row>
    <row r="76" spans="1:8" x14ac:dyDescent="0.25">
      <c r="A76" s="14"/>
      <c r="B76" s="22" t="s">
        <v>318</v>
      </c>
      <c r="C76" s="14"/>
      <c r="D76" s="1"/>
      <c r="F76">
        <f>SUM(F54:F75)</f>
        <v>4.5100000000000007</v>
      </c>
      <c r="G76">
        <f>SUM(G54:G75)</f>
        <v>3.5099999999999989</v>
      </c>
      <c r="H76">
        <f>SUM(H54:H75)</f>
        <v>8.01</v>
      </c>
    </row>
    <row r="77" spans="1:8" x14ac:dyDescent="0.25">
      <c r="A77" s="53" t="s">
        <v>0</v>
      </c>
      <c r="B77" s="53" t="s">
        <v>572</v>
      </c>
      <c r="C77" s="53" t="s">
        <v>63</v>
      </c>
      <c r="D77" s="53" t="s">
        <v>1</v>
      </c>
      <c r="E77" s="53" t="s">
        <v>15</v>
      </c>
      <c r="F77" s="53" t="s">
        <v>2</v>
      </c>
      <c r="G77" s="53" t="s">
        <v>3</v>
      </c>
      <c r="H77" s="53" t="s">
        <v>4</v>
      </c>
    </row>
    <row r="78" spans="1:8" x14ac:dyDescent="0.25">
      <c r="A78" s="120" t="s">
        <v>156</v>
      </c>
      <c r="B78" s="22" t="s">
        <v>313</v>
      </c>
      <c r="C78">
        <v>4</v>
      </c>
      <c r="D78" s="10" t="s">
        <v>157</v>
      </c>
      <c r="E78" s="10" t="s">
        <v>6</v>
      </c>
      <c r="F78" s="10">
        <v>0.24</v>
      </c>
      <c r="G78" s="10">
        <v>0.53</v>
      </c>
      <c r="H78" s="10">
        <f>SUM(F78:G78)</f>
        <v>0.77</v>
      </c>
    </row>
    <row r="79" spans="1:8" x14ac:dyDescent="0.25">
      <c r="A79" s="120"/>
      <c r="B79" s="22" t="s">
        <v>313</v>
      </c>
      <c r="C79" s="13"/>
      <c r="D79" s="10" t="s">
        <v>158</v>
      </c>
      <c r="E79" s="10" t="s">
        <v>6</v>
      </c>
      <c r="F79" s="10">
        <v>0.06</v>
      </c>
      <c r="G79" s="10">
        <v>0.1</v>
      </c>
      <c r="H79" s="10">
        <f t="shared" ref="H79:H104" si="5">SUM(F79:G79)</f>
        <v>0.16</v>
      </c>
    </row>
    <row r="80" spans="1:8" ht="30" x14ac:dyDescent="0.25">
      <c r="A80" s="120"/>
      <c r="B80" s="22" t="s">
        <v>313</v>
      </c>
      <c r="C80" s="13"/>
      <c r="D80" s="1" t="s">
        <v>159</v>
      </c>
      <c r="E80" s="1" t="s">
        <v>6</v>
      </c>
      <c r="F80" s="10">
        <v>7.0000000000000007E-2</v>
      </c>
      <c r="G80" s="10">
        <v>0.23</v>
      </c>
      <c r="H80" s="10">
        <f t="shared" si="5"/>
        <v>0.30000000000000004</v>
      </c>
    </row>
    <row r="81" spans="1:8" ht="15" customHeight="1" x14ac:dyDescent="0.25">
      <c r="A81" s="120"/>
      <c r="B81" s="22" t="s">
        <v>313</v>
      </c>
      <c r="C81" s="13"/>
      <c r="D81" s="1" t="s">
        <v>135</v>
      </c>
      <c r="E81" s="1" t="s">
        <v>6</v>
      </c>
      <c r="F81" s="1">
        <v>0.09</v>
      </c>
      <c r="G81" s="1">
        <v>0.08</v>
      </c>
      <c r="H81" s="10">
        <f t="shared" si="5"/>
        <v>0.16999999999999998</v>
      </c>
    </row>
    <row r="82" spans="1:8" ht="30" x14ac:dyDescent="0.25">
      <c r="A82" s="120"/>
      <c r="B82" s="22" t="s">
        <v>314</v>
      </c>
      <c r="C82" s="13"/>
      <c r="D82" s="1" t="s">
        <v>160</v>
      </c>
      <c r="E82" s="1" t="s">
        <v>138</v>
      </c>
      <c r="F82" s="1">
        <v>0.64</v>
      </c>
      <c r="G82" s="1">
        <v>0.16</v>
      </c>
      <c r="H82" s="10">
        <f t="shared" si="5"/>
        <v>0.8</v>
      </c>
    </row>
    <row r="83" spans="1:8" x14ac:dyDescent="0.25">
      <c r="A83" s="120"/>
      <c r="B83" s="22" t="s">
        <v>314</v>
      </c>
      <c r="C83" s="13"/>
      <c r="D83" s="1" t="s">
        <v>161</v>
      </c>
      <c r="E83" s="1" t="s">
        <v>138</v>
      </c>
      <c r="F83" s="1">
        <v>0.09</v>
      </c>
      <c r="G83" s="1">
        <v>0.7</v>
      </c>
      <c r="H83" s="10">
        <f t="shared" si="5"/>
        <v>0.78999999999999992</v>
      </c>
    </row>
    <row r="84" spans="1:8" x14ac:dyDescent="0.25">
      <c r="A84" s="120"/>
      <c r="B84" s="22" t="s">
        <v>314</v>
      </c>
      <c r="C84" s="13"/>
      <c r="D84" s="1" t="s">
        <v>162</v>
      </c>
      <c r="E84" s="1" t="s">
        <v>138</v>
      </c>
      <c r="F84" s="1">
        <v>0.05</v>
      </c>
      <c r="G84" s="1">
        <v>0.36</v>
      </c>
      <c r="H84" s="10">
        <f t="shared" si="5"/>
        <v>0.41</v>
      </c>
    </row>
    <row r="85" spans="1:8" x14ac:dyDescent="0.25">
      <c r="A85" s="120"/>
      <c r="B85" s="22" t="s">
        <v>314</v>
      </c>
      <c r="C85" s="13"/>
      <c r="D85" s="1" t="s">
        <v>163</v>
      </c>
      <c r="E85" s="1" t="s">
        <v>138</v>
      </c>
      <c r="F85" s="1">
        <v>0.14000000000000001</v>
      </c>
      <c r="G85" s="1">
        <v>0.25</v>
      </c>
      <c r="H85" s="10">
        <f t="shared" si="5"/>
        <v>0.39</v>
      </c>
    </row>
    <row r="86" spans="1:8" ht="30" x14ac:dyDescent="0.25">
      <c r="A86" s="120"/>
      <c r="B86" s="22" t="s">
        <v>314</v>
      </c>
      <c r="C86" s="13"/>
      <c r="D86" s="1" t="s">
        <v>164</v>
      </c>
      <c r="E86" s="1" t="s">
        <v>138</v>
      </c>
      <c r="F86" s="1">
        <v>0.3</v>
      </c>
      <c r="G86" s="1">
        <v>0.08</v>
      </c>
      <c r="H86" s="10">
        <f t="shared" si="5"/>
        <v>0.38</v>
      </c>
    </row>
    <row r="87" spans="1:8" x14ac:dyDescent="0.25">
      <c r="A87" s="120"/>
      <c r="B87" s="22" t="s">
        <v>314</v>
      </c>
      <c r="C87" s="13"/>
      <c r="D87" s="1" t="s">
        <v>218</v>
      </c>
      <c r="E87" s="1" t="s">
        <v>138</v>
      </c>
      <c r="F87" s="1">
        <v>0.02</v>
      </c>
      <c r="G87" s="1">
        <v>0.01</v>
      </c>
      <c r="H87" s="10">
        <f t="shared" ref="H87:H98" si="6">F87+G87</f>
        <v>0.03</v>
      </c>
    </row>
    <row r="88" spans="1:8" ht="30" x14ac:dyDescent="0.25">
      <c r="A88" s="120"/>
      <c r="B88" s="22" t="s">
        <v>314</v>
      </c>
      <c r="C88" s="13"/>
      <c r="D88" s="1" t="s">
        <v>219</v>
      </c>
      <c r="E88" s="1" t="s">
        <v>138</v>
      </c>
      <c r="F88" s="1">
        <v>0.01</v>
      </c>
      <c r="G88" s="1">
        <v>0.02</v>
      </c>
      <c r="H88" s="10">
        <f t="shared" si="6"/>
        <v>0.03</v>
      </c>
    </row>
    <row r="89" spans="1:8" ht="30" x14ac:dyDescent="0.25">
      <c r="A89" s="120"/>
      <c r="B89" s="22" t="s">
        <v>314</v>
      </c>
      <c r="C89" s="13"/>
      <c r="D89" s="1" t="s">
        <v>220</v>
      </c>
      <c r="E89" s="1" t="s">
        <v>138</v>
      </c>
      <c r="F89" s="1">
        <v>0.04</v>
      </c>
      <c r="G89" s="1">
        <v>0.06</v>
      </c>
      <c r="H89" s="10">
        <f t="shared" si="6"/>
        <v>0.1</v>
      </c>
    </row>
    <row r="90" spans="1:8" ht="30" x14ac:dyDescent="0.25">
      <c r="A90" s="120"/>
      <c r="B90" s="22" t="s">
        <v>314</v>
      </c>
      <c r="C90" s="13"/>
      <c r="D90" s="1" t="s">
        <v>221</v>
      </c>
      <c r="E90" s="1" t="s">
        <v>6</v>
      </c>
      <c r="F90" s="1">
        <v>0.01</v>
      </c>
      <c r="G90" s="1">
        <v>0.01</v>
      </c>
      <c r="H90" s="10">
        <f t="shared" si="6"/>
        <v>0.02</v>
      </c>
    </row>
    <row r="91" spans="1:8" x14ac:dyDescent="0.25">
      <c r="A91" s="120"/>
      <c r="B91" s="22" t="s">
        <v>314</v>
      </c>
      <c r="C91" s="13"/>
      <c r="D91" s="1" t="s">
        <v>222</v>
      </c>
      <c r="E91" s="1" t="s">
        <v>138</v>
      </c>
      <c r="F91" s="1">
        <v>0.01</v>
      </c>
      <c r="G91" s="1">
        <v>0.02</v>
      </c>
      <c r="H91" s="10">
        <f t="shared" si="6"/>
        <v>0.03</v>
      </c>
    </row>
    <row r="92" spans="1:8" x14ac:dyDescent="0.25">
      <c r="A92" s="120"/>
      <c r="B92" s="22" t="s">
        <v>314</v>
      </c>
      <c r="C92" s="13"/>
      <c r="D92" s="1" t="s">
        <v>223</v>
      </c>
      <c r="E92" s="1" t="s">
        <v>138</v>
      </c>
      <c r="F92" s="1">
        <v>0.04</v>
      </c>
      <c r="G92" s="1">
        <v>0.15</v>
      </c>
      <c r="H92" s="10">
        <f t="shared" si="6"/>
        <v>0.19</v>
      </c>
    </row>
    <row r="93" spans="1:8" ht="30" x14ac:dyDescent="0.25">
      <c r="A93" s="120"/>
      <c r="B93" s="22" t="s">
        <v>314</v>
      </c>
      <c r="C93" s="13"/>
      <c r="D93" s="1" t="s">
        <v>224</v>
      </c>
      <c r="E93" s="1" t="s">
        <v>138</v>
      </c>
      <c r="F93" s="1">
        <v>0.04</v>
      </c>
      <c r="G93" s="1">
        <v>7.0000000000000007E-2</v>
      </c>
      <c r="H93" s="10">
        <f t="shared" si="6"/>
        <v>0.11000000000000001</v>
      </c>
    </row>
    <row r="94" spans="1:8" x14ac:dyDescent="0.25">
      <c r="A94" s="120"/>
      <c r="B94" s="22" t="s">
        <v>314</v>
      </c>
      <c r="C94" s="13"/>
      <c r="D94" s="1" t="s">
        <v>225</v>
      </c>
      <c r="E94" s="1" t="s">
        <v>138</v>
      </c>
      <c r="F94" s="1">
        <v>0.27</v>
      </c>
      <c r="G94" s="1">
        <v>0.05</v>
      </c>
      <c r="H94" s="10">
        <f t="shared" si="6"/>
        <v>0.32</v>
      </c>
    </row>
    <row r="95" spans="1:8" x14ac:dyDescent="0.25">
      <c r="A95" s="120"/>
      <c r="B95" s="22" t="s">
        <v>314</v>
      </c>
      <c r="C95" s="13"/>
      <c r="D95" s="12" t="s">
        <v>226</v>
      </c>
      <c r="E95" s="1" t="s">
        <v>138</v>
      </c>
      <c r="F95" s="1">
        <v>0.05</v>
      </c>
      <c r="G95" s="1">
        <v>0.01</v>
      </c>
      <c r="H95" s="10">
        <f t="shared" si="6"/>
        <v>6.0000000000000005E-2</v>
      </c>
    </row>
    <row r="96" spans="1:8" ht="30" x14ac:dyDescent="0.25">
      <c r="A96" s="120"/>
      <c r="B96" s="22" t="s">
        <v>314</v>
      </c>
      <c r="C96" s="13"/>
      <c r="D96" s="1" t="s">
        <v>227</v>
      </c>
      <c r="E96" s="1" t="s">
        <v>138</v>
      </c>
      <c r="F96" s="1">
        <v>0.16</v>
      </c>
      <c r="G96" s="1">
        <v>0.02</v>
      </c>
      <c r="H96" s="10">
        <f t="shared" si="6"/>
        <v>0.18</v>
      </c>
    </row>
    <row r="97" spans="1:8" ht="45" x14ac:dyDescent="0.25">
      <c r="A97" s="120"/>
      <c r="B97" s="22" t="s">
        <v>314</v>
      </c>
      <c r="C97" s="13"/>
      <c r="D97" s="1" t="s">
        <v>228</v>
      </c>
      <c r="E97" s="1" t="s">
        <v>138</v>
      </c>
      <c r="F97" s="1">
        <v>0.13</v>
      </c>
      <c r="G97" s="1">
        <v>0.01</v>
      </c>
      <c r="H97" s="10">
        <f t="shared" si="6"/>
        <v>0.14000000000000001</v>
      </c>
    </row>
    <row r="98" spans="1:8" ht="17.25" customHeight="1" x14ac:dyDescent="0.25">
      <c r="A98" s="120"/>
      <c r="B98" s="22" t="s">
        <v>314</v>
      </c>
      <c r="C98" s="13"/>
      <c r="D98" s="1" t="s">
        <v>229</v>
      </c>
      <c r="E98" s="1" t="s">
        <v>138</v>
      </c>
      <c r="F98" s="1">
        <v>0.01</v>
      </c>
      <c r="G98" s="1">
        <v>0.02</v>
      </c>
      <c r="H98" s="10">
        <f t="shared" si="6"/>
        <v>0.03</v>
      </c>
    </row>
    <row r="99" spans="1:8" ht="22.5" customHeight="1" x14ac:dyDescent="0.25">
      <c r="A99" s="120"/>
      <c r="B99" s="22"/>
      <c r="C99" s="13"/>
      <c r="D99" s="1" t="s">
        <v>150</v>
      </c>
      <c r="E99" s="1" t="s">
        <v>138</v>
      </c>
      <c r="F99" s="1">
        <v>0.45</v>
      </c>
      <c r="G99" s="1">
        <v>0.02</v>
      </c>
      <c r="H99" s="10">
        <f t="shared" si="5"/>
        <v>0.47000000000000003</v>
      </c>
    </row>
    <row r="100" spans="1:8" ht="30" x14ac:dyDescent="0.25">
      <c r="A100" s="120"/>
      <c r="B100" s="34" t="s">
        <v>309</v>
      </c>
      <c r="C100" s="26"/>
      <c r="D100" s="29" t="s">
        <v>340</v>
      </c>
      <c r="E100" s="29" t="s">
        <v>138</v>
      </c>
      <c r="F100" s="29">
        <v>7.0000000000000007E-2</v>
      </c>
      <c r="G100" s="29">
        <v>0.02</v>
      </c>
      <c r="H100" s="28">
        <f t="shared" ref="H100:H102" si="7">F100+G100</f>
        <v>9.0000000000000011E-2</v>
      </c>
    </row>
    <row r="101" spans="1:8" ht="29.25" customHeight="1" x14ac:dyDescent="0.25">
      <c r="A101" s="120"/>
      <c r="B101" s="34">
        <v>235213102060</v>
      </c>
      <c r="C101" s="26"/>
      <c r="D101" s="29" t="s">
        <v>343</v>
      </c>
      <c r="E101" s="29" t="s">
        <v>138</v>
      </c>
      <c r="F101" s="29">
        <v>0.68</v>
      </c>
      <c r="G101" s="29">
        <v>0.08</v>
      </c>
      <c r="H101" s="28">
        <f t="shared" si="7"/>
        <v>0.76</v>
      </c>
    </row>
    <row r="102" spans="1:8" ht="15" customHeight="1" x14ac:dyDescent="0.25">
      <c r="A102" s="120"/>
      <c r="B102" s="34">
        <v>235324100200</v>
      </c>
      <c r="C102" s="26"/>
      <c r="D102" s="29" t="s">
        <v>342</v>
      </c>
      <c r="E102" s="29" t="s">
        <v>138</v>
      </c>
      <c r="F102" s="29">
        <v>0.04</v>
      </c>
      <c r="G102" s="29">
        <v>0.04</v>
      </c>
      <c r="H102" s="28">
        <f t="shared" si="7"/>
        <v>0.08</v>
      </c>
    </row>
    <row r="103" spans="1:8" ht="30" customHeight="1" x14ac:dyDescent="0.25">
      <c r="A103" s="120"/>
      <c r="B103" s="22" t="s">
        <v>313</v>
      </c>
      <c r="C103" s="13"/>
      <c r="D103" s="1" t="s">
        <v>166</v>
      </c>
      <c r="E103" s="1" t="s">
        <v>138</v>
      </c>
      <c r="F103" s="1">
        <v>1.3</v>
      </c>
      <c r="G103" s="1">
        <v>0.3</v>
      </c>
      <c r="H103" s="10">
        <f t="shared" si="5"/>
        <v>1.6</v>
      </c>
    </row>
    <row r="104" spans="1:8" ht="15" customHeight="1" x14ac:dyDescent="0.25">
      <c r="A104" s="120"/>
      <c r="B104" s="22" t="s">
        <v>313</v>
      </c>
      <c r="C104" s="13"/>
      <c r="D104" s="1" t="s">
        <v>165</v>
      </c>
      <c r="E104" s="1" t="s">
        <v>138</v>
      </c>
      <c r="F104" s="1">
        <v>0</v>
      </c>
      <c r="G104" s="1">
        <v>0.3</v>
      </c>
      <c r="H104" s="10">
        <f t="shared" si="5"/>
        <v>0.3</v>
      </c>
    </row>
    <row r="105" spans="1:8" ht="13.5" customHeight="1" x14ac:dyDescent="0.25">
      <c r="A105" s="14"/>
      <c r="C105" s="14"/>
      <c r="D105" s="1"/>
      <c r="F105">
        <f>SUM(F78:F104)</f>
        <v>5.0100000000000007</v>
      </c>
      <c r="G105">
        <f>SUM(G78:G104)</f>
        <v>3.6999999999999984</v>
      </c>
      <c r="H105">
        <f>SUM(H78:H104)</f>
        <v>8.7100000000000009</v>
      </c>
    </row>
    <row r="106" spans="1:8" ht="13.5" customHeight="1" x14ac:dyDescent="0.25">
      <c r="A106" s="53" t="s">
        <v>0</v>
      </c>
      <c r="B106" s="53" t="s">
        <v>572</v>
      </c>
      <c r="C106" s="53" t="s">
        <v>63</v>
      </c>
      <c r="D106" s="53" t="s">
        <v>1</v>
      </c>
      <c r="E106" s="53" t="s">
        <v>15</v>
      </c>
      <c r="F106" s="53" t="s">
        <v>2</v>
      </c>
      <c r="G106" s="53" t="s">
        <v>3</v>
      </c>
      <c r="H106" s="53" t="s">
        <v>4</v>
      </c>
    </row>
    <row r="107" spans="1:8" ht="27" customHeight="1" x14ac:dyDescent="0.25">
      <c r="A107" s="120" t="s">
        <v>205</v>
      </c>
      <c r="B107" s="26" t="s">
        <v>316</v>
      </c>
      <c r="C107">
        <v>5</v>
      </c>
      <c r="D107" s="29" t="s">
        <v>206</v>
      </c>
      <c r="E107" s="28" t="s">
        <v>6</v>
      </c>
      <c r="F107" s="28">
        <v>0.09</v>
      </c>
      <c r="G107" s="28">
        <v>0.17</v>
      </c>
      <c r="H107" s="28">
        <f>SUM(F107:G107)</f>
        <v>0.26</v>
      </c>
    </row>
    <row r="108" spans="1:8" ht="13.5" customHeight="1" x14ac:dyDescent="0.25">
      <c r="A108" s="120"/>
      <c r="B108" s="26" t="s">
        <v>316</v>
      </c>
      <c r="D108" s="29" t="s">
        <v>182</v>
      </c>
      <c r="E108" s="28" t="s">
        <v>6</v>
      </c>
      <c r="F108" s="28">
        <v>0.01</v>
      </c>
      <c r="G108" s="28">
        <v>0.05</v>
      </c>
      <c r="H108" s="28">
        <f>SUM(F108:G108)</f>
        <v>6.0000000000000005E-2</v>
      </c>
    </row>
    <row r="109" spans="1:8" ht="13.5" customHeight="1" x14ac:dyDescent="0.25">
      <c r="A109" s="120"/>
      <c r="B109" s="26" t="s">
        <v>316</v>
      </c>
      <c r="C109" s="26"/>
      <c r="D109" s="29" t="s">
        <v>207</v>
      </c>
      <c r="E109" s="29" t="s">
        <v>138</v>
      </c>
      <c r="F109" s="29">
        <v>0.03</v>
      </c>
      <c r="G109" s="29">
        <v>0.1</v>
      </c>
      <c r="H109" s="28">
        <f t="shared" ref="H109:H120" si="8">SUM(F109:G109)</f>
        <v>0.13</v>
      </c>
    </row>
    <row r="110" spans="1:8" ht="13.5" customHeight="1" x14ac:dyDescent="0.25">
      <c r="A110" s="120"/>
      <c r="B110" s="26" t="s">
        <v>316</v>
      </c>
      <c r="C110" s="26"/>
      <c r="D110" s="29" t="s">
        <v>208</v>
      </c>
      <c r="E110" s="29" t="s">
        <v>138</v>
      </c>
      <c r="F110" s="29">
        <v>0.05</v>
      </c>
      <c r="G110" s="29">
        <v>0.05</v>
      </c>
      <c r="H110" s="28">
        <f t="shared" si="8"/>
        <v>0.1</v>
      </c>
    </row>
    <row r="111" spans="1:8" ht="13.5" customHeight="1" x14ac:dyDescent="0.25">
      <c r="A111" s="120"/>
      <c r="B111" s="26" t="s">
        <v>316</v>
      </c>
      <c r="C111" s="26"/>
      <c r="D111" s="29" t="s">
        <v>209</v>
      </c>
      <c r="E111" s="29" t="s">
        <v>138</v>
      </c>
      <c r="F111" s="29">
        <v>0.02</v>
      </c>
      <c r="G111" s="29">
        <v>0.04</v>
      </c>
      <c r="H111" s="28">
        <f t="shared" si="8"/>
        <v>0.06</v>
      </c>
    </row>
    <row r="112" spans="1:8" ht="13.5" customHeight="1" x14ac:dyDescent="0.25">
      <c r="A112" s="120"/>
      <c r="B112" s="26" t="s">
        <v>316</v>
      </c>
      <c r="C112" s="26"/>
      <c r="D112" s="29" t="s">
        <v>210</v>
      </c>
      <c r="E112" s="29" t="s">
        <v>138</v>
      </c>
      <c r="F112" s="29">
        <v>0.2</v>
      </c>
      <c r="G112" s="29">
        <v>0.04</v>
      </c>
      <c r="H112" s="28">
        <f t="shared" si="8"/>
        <v>0.24000000000000002</v>
      </c>
    </row>
    <row r="113" spans="1:8" ht="13.5" customHeight="1" x14ac:dyDescent="0.25">
      <c r="A113" s="120"/>
      <c r="B113" s="26" t="s">
        <v>316</v>
      </c>
      <c r="C113" s="26"/>
      <c r="D113" s="29" t="s">
        <v>211</v>
      </c>
      <c r="E113" s="29" t="s">
        <v>138</v>
      </c>
      <c r="F113" s="29">
        <v>0.11</v>
      </c>
      <c r="G113" s="29">
        <v>0.02</v>
      </c>
      <c r="H113" s="28">
        <f t="shared" si="8"/>
        <v>0.13</v>
      </c>
    </row>
    <row r="114" spans="1:8" ht="13.5" customHeight="1" x14ac:dyDescent="0.25">
      <c r="A114" s="120"/>
      <c r="B114" s="26" t="s">
        <v>316</v>
      </c>
      <c r="C114" s="26"/>
      <c r="D114" s="29" t="s">
        <v>212</v>
      </c>
      <c r="E114" s="29" t="s">
        <v>138</v>
      </c>
      <c r="F114" s="29">
        <v>0</v>
      </c>
      <c r="G114" s="29">
        <v>0.04</v>
      </c>
      <c r="H114" s="28">
        <f t="shared" si="8"/>
        <v>0.04</v>
      </c>
    </row>
    <row r="115" spans="1:8" ht="26.25" customHeight="1" x14ac:dyDescent="0.25">
      <c r="A115" s="120"/>
      <c r="B115" s="26" t="s">
        <v>316</v>
      </c>
      <c r="C115" s="26"/>
      <c r="D115" s="29" t="s">
        <v>213</v>
      </c>
      <c r="E115" s="29" t="s">
        <v>138</v>
      </c>
      <c r="F115" s="29">
        <v>0.44</v>
      </c>
      <c r="G115" s="29">
        <v>0.14000000000000001</v>
      </c>
      <c r="H115" s="28">
        <f t="shared" si="8"/>
        <v>0.58000000000000007</v>
      </c>
    </row>
    <row r="116" spans="1:8" ht="13.5" customHeight="1" x14ac:dyDescent="0.25">
      <c r="A116" s="120"/>
      <c r="B116" s="26" t="s">
        <v>316</v>
      </c>
      <c r="C116" s="26"/>
      <c r="D116" s="29" t="s">
        <v>214</v>
      </c>
      <c r="E116" s="29" t="s">
        <v>138</v>
      </c>
      <c r="F116" s="29">
        <v>0.43</v>
      </c>
      <c r="G116" s="29">
        <v>0.14000000000000001</v>
      </c>
      <c r="H116" s="28">
        <f t="shared" si="8"/>
        <v>0.57000000000000006</v>
      </c>
    </row>
    <row r="117" spans="1:8" ht="13.5" customHeight="1" x14ac:dyDescent="0.25">
      <c r="A117" s="120"/>
      <c r="B117" s="26" t="s">
        <v>316</v>
      </c>
      <c r="C117" s="26"/>
      <c r="D117" s="12" t="s">
        <v>215</v>
      </c>
      <c r="E117" s="29" t="s">
        <v>138</v>
      </c>
      <c r="F117" s="29">
        <v>7.0000000000000007E-2</v>
      </c>
      <c r="G117" s="29">
        <v>0.02</v>
      </c>
      <c r="H117" s="28">
        <f t="shared" si="8"/>
        <v>9.0000000000000011E-2</v>
      </c>
    </row>
    <row r="118" spans="1:8" ht="27.75" customHeight="1" x14ac:dyDescent="0.25">
      <c r="A118" s="120"/>
      <c r="B118" s="26" t="s">
        <v>316</v>
      </c>
      <c r="C118" s="26"/>
      <c r="D118" s="12" t="s">
        <v>216</v>
      </c>
      <c r="E118" s="29" t="s">
        <v>138</v>
      </c>
      <c r="F118" s="29">
        <v>0.86</v>
      </c>
      <c r="G118" s="29">
        <v>0.14000000000000001</v>
      </c>
      <c r="H118" s="28">
        <f t="shared" si="8"/>
        <v>1</v>
      </c>
    </row>
    <row r="119" spans="1:8" ht="27.75" customHeight="1" x14ac:dyDescent="0.25">
      <c r="A119" s="120"/>
      <c r="B119" s="26" t="s">
        <v>314</v>
      </c>
      <c r="C119" s="26"/>
      <c r="D119" s="29" t="s">
        <v>228</v>
      </c>
      <c r="E119" s="29" t="s">
        <v>138</v>
      </c>
      <c r="F119" s="29">
        <v>0.13</v>
      </c>
      <c r="G119" s="29">
        <v>0.01</v>
      </c>
      <c r="H119" s="28">
        <f t="shared" ref="H119" si="9">F119+G119</f>
        <v>0.14000000000000001</v>
      </c>
    </row>
    <row r="120" spans="1:8" ht="13.5" customHeight="1" x14ac:dyDescent="0.25">
      <c r="A120" s="120"/>
      <c r="B120" s="26" t="s">
        <v>309</v>
      </c>
      <c r="C120" s="26"/>
      <c r="D120" s="29" t="s">
        <v>150</v>
      </c>
      <c r="E120" s="29" t="s">
        <v>138</v>
      </c>
      <c r="F120" s="29">
        <v>0.45</v>
      </c>
      <c r="G120" s="29">
        <v>0.02</v>
      </c>
      <c r="H120" s="28">
        <f t="shared" si="8"/>
        <v>0.47000000000000003</v>
      </c>
    </row>
    <row r="121" spans="1:8" ht="27" customHeight="1" x14ac:dyDescent="0.25">
      <c r="A121" s="120"/>
      <c r="B121" s="34" t="s">
        <v>309</v>
      </c>
      <c r="C121" s="26"/>
      <c r="D121" s="29" t="s">
        <v>340</v>
      </c>
      <c r="E121" s="29" t="s">
        <v>138</v>
      </c>
      <c r="F121" s="29">
        <v>7.0000000000000007E-2</v>
      </c>
      <c r="G121" s="29">
        <v>0.02</v>
      </c>
      <c r="H121" s="28">
        <f t="shared" ref="H121:H123" si="10">F121+G121</f>
        <v>9.0000000000000011E-2</v>
      </c>
    </row>
    <row r="122" spans="1:8" ht="28.5" customHeight="1" x14ac:dyDescent="0.25">
      <c r="A122" s="120"/>
      <c r="B122" s="34">
        <v>235213102060</v>
      </c>
      <c r="C122" s="26"/>
      <c r="D122" s="29" t="s">
        <v>343</v>
      </c>
      <c r="E122" s="29" t="s">
        <v>138</v>
      </c>
      <c r="F122" s="29">
        <v>0.68</v>
      </c>
      <c r="G122" s="29">
        <v>0.08</v>
      </c>
      <c r="H122" s="28">
        <f t="shared" si="10"/>
        <v>0.76</v>
      </c>
    </row>
    <row r="123" spans="1:8" ht="13.5" customHeight="1" x14ac:dyDescent="0.25">
      <c r="A123" s="120"/>
      <c r="B123" s="34">
        <v>235324100200</v>
      </c>
      <c r="C123" s="26"/>
      <c r="D123" s="29" t="s">
        <v>342</v>
      </c>
      <c r="E123" s="29" t="s">
        <v>138</v>
      </c>
      <c r="F123" s="29">
        <v>0.04</v>
      </c>
      <c r="G123" s="29">
        <v>0.04</v>
      </c>
      <c r="H123" s="28">
        <f t="shared" si="10"/>
        <v>0.08</v>
      </c>
    </row>
    <row r="124" spans="1:8" ht="13.5" customHeight="1" x14ac:dyDescent="0.25">
      <c r="A124" s="26"/>
      <c r="B124" s="26"/>
      <c r="C124" s="26"/>
      <c r="D124" s="29"/>
      <c r="F124">
        <f>SUM(F107:F123)</f>
        <v>3.68</v>
      </c>
      <c r="G124">
        <f>SUM(G107:G123)</f>
        <v>1.1200000000000001</v>
      </c>
      <c r="H124">
        <f>SUM(H107:H123)</f>
        <v>4.8</v>
      </c>
    </row>
    <row r="125" spans="1:8" x14ac:dyDescent="0.25">
      <c r="A125" s="53" t="s">
        <v>0</v>
      </c>
      <c r="B125" s="53" t="s">
        <v>572</v>
      </c>
      <c r="C125" s="53" t="s">
        <v>63</v>
      </c>
      <c r="D125" s="53" t="s">
        <v>1</v>
      </c>
      <c r="E125" s="53" t="s">
        <v>15</v>
      </c>
      <c r="F125" s="53" t="s">
        <v>2</v>
      </c>
      <c r="G125" s="53" t="s">
        <v>3</v>
      </c>
      <c r="H125" s="53" t="s">
        <v>4</v>
      </c>
    </row>
    <row r="126" spans="1:8" ht="30" x14ac:dyDescent="0.25">
      <c r="A126" s="120" t="s">
        <v>256</v>
      </c>
      <c r="B126" s="22" t="s">
        <v>323</v>
      </c>
      <c r="C126">
        <v>6</v>
      </c>
      <c r="D126" s="1" t="s">
        <v>245</v>
      </c>
      <c r="E126" s="10" t="s">
        <v>6</v>
      </c>
      <c r="F126" s="10">
        <v>7.0000000000000007E-2</v>
      </c>
      <c r="G126" s="10">
        <v>0.13</v>
      </c>
      <c r="H126" s="10">
        <f>SUM(F126:G126)</f>
        <v>0.2</v>
      </c>
    </row>
    <row r="127" spans="1:8" ht="30" x14ac:dyDescent="0.25">
      <c r="A127" s="120"/>
      <c r="B127" s="24" t="s">
        <v>323</v>
      </c>
      <c r="C127" s="13"/>
      <c r="D127" s="1" t="s">
        <v>246</v>
      </c>
      <c r="E127" s="1" t="s">
        <v>6</v>
      </c>
      <c r="F127" s="1">
        <v>0.01</v>
      </c>
      <c r="G127" s="1">
        <v>0.05</v>
      </c>
      <c r="H127" s="10">
        <f>SUM(F127:G127)</f>
        <v>6.0000000000000005E-2</v>
      </c>
    </row>
    <row r="128" spans="1:8" ht="15" customHeight="1" x14ac:dyDescent="0.25">
      <c r="A128" s="120"/>
      <c r="B128" s="24" t="s">
        <v>323</v>
      </c>
      <c r="C128" s="13"/>
      <c r="D128" s="1" t="s">
        <v>247</v>
      </c>
      <c r="E128" s="1" t="s">
        <v>138</v>
      </c>
      <c r="F128" s="1">
        <v>0.15</v>
      </c>
      <c r="G128" s="1">
        <v>0.03</v>
      </c>
      <c r="H128" s="10">
        <f>SUM(F128:G128)</f>
        <v>0.18</v>
      </c>
    </row>
    <row r="129" spans="1:8" ht="15" customHeight="1" x14ac:dyDescent="0.25">
      <c r="A129" s="120"/>
      <c r="B129" s="24" t="s">
        <v>323</v>
      </c>
      <c r="C129" s="13"/>
      <c r="D129" s="1" t="s">
        <v>248</v>
      </c>
      <c r="E129" s="1" t="s">
        <v>138</v>
      </c>
      <c r="F129" s="1">
        <v>0.08</v>
      </c>
      <c r="G129" s="1">
        <v>0.27</v>
      </c>
      <c r="H129" s="10">
        <f t="shared" ref="H129:H136" si="11">SUM(F129:G129)</f>
        <v>0.35000000000000003</v>
      </c>
    </row>
    <row r="130" spans="1:8" ht="48" customHeight="1" x14ac:dyDescent="0.25">
      <c r="A130" s="120"/>
      <c r="B130" s="24" t="s">
        <v>323</v>
      </c>
      <c r="C130" s="13"/>
      <c r="D130" s="1" t="s">
        <v>249</v>
      </c>
      <c r="E130" s="1" t="s">
        <v>34</v>
      </c>
      <c r="F130" s="1">
        <v>0.04</v>
      </c>
      <c r="G130" s="1">
        <v>0.3</v>
      </c>
      <c r="H130" s="10">
        <f t="shared" si="11"/>
        <v>0.33999999999999997</v>
      </c>
    </row>
    <row r="131" spans="1:8" ht="33" customHeight="1" x14ac:dyDescent="0.25">
      <c r="A131" s="120"/>
      <c r="B131" s="24" t="s">
        <v>323</v>
      </c>
      <c r="C131" s="13"/>
      <c r="D131" s="1" t="s">
        <v>250</v>
      </c>
      <c r="E131" s="1" t="s">
        <v>179</v>
      </c>
      <c r="F131" s="1">
        <v>0.01</v>
      </c>
      <c r="G131" s="1">
        <v>0.12</v>
      </c>
      <c r="H131" s="10">
        <f t="shared" si="11"/>
        <v>0.13</v>
      </c>
    </row>
    <row r="132" spans="1:8" ht="19.5" customHeight="1" x14ac:dyDescent="0.25">
      <c r="A132" s="120"/>
      <c r="B132" s="24" t="s">
        <v>323</v>
      </c>
      <c r="C132" s="13"/>
      <c r="D132" s="1" t="s">
        <v>252</v>
      </c>
      <c r="E132" s="1" t="s">
        <v>138</v>
      </c>
      <c r="F132" s="1">
        <v>0.06</v>
      </c>
      <c r="G132" s="1">
        <v>0.04</v>
      </c>
      <c r="H132" s="10">
        <f t="shared" si="11"/>
        <v>0.1</v>
      </c>
    </row>
    <row r="133" spans="1:8" ht="42" customHeight="1" x14ac:dyDescent="0.25">
      <c r="A133" s="120"/>
      <c r="B133" s="24" t="s">
        <v>323</v>
      </c>
      <c r="C133" s="13"/>
      <c r="D133" s="1" t="s">
        <v>253</v>
      </c>
      <c r="E133" s="1" t="s">
        <v>6</v>
      </c>
      <c r="F133" s="1">
        <v>0.05</v>
      </c>
      <c r="G133" s="1">
        <v>0.04</v>
      </c>
      <c r="H133" s="10">
        <f t="shared" si="11"/>
        <v>0.09</v>
      </c>
    </row>
    <row r="134" spans="1:8" ht="15" customHeight="1" x14ac:dyDescent="0.25">
      <c r="A134" s="120"/>
      <c r="B134" s="24" t="s">
        <v>323</v>
      </c>
      <c r="C134" s="13"/>
      <c r="D134" s="1" t="s">
        <v>251</v>
      </c>
      <c r="E134" s="1" t="s">
        <v>138</v>
      </c>
      <c r="F134" s="1">
        <v>7.0000000000000007E-2</v>
      </c>
      <c r="G134" s="1">
        <v>0.02</v>
      </c>
      <c r="H134" s="10">
        <f t="shared" si="11"/>
        <v>9.0000000000000011E-2</v>
      </c>
    </row>
    <row r="135" spans="1:8" ht="30" customHeight="1" x14ac:dyDescent="0.25">
      <c r="A135" s="120"/>
      <c r="B135" s="24" t="s">
        <v>323</v>
      </c>
      <c r="C135" s="13"/>
      <c r="D135" s="1" t="s">
        <v>254</v>
      </c>
      <c r="E135" s="1" t="s">
        <v>138</v>
      </c>
      <c r="F135" s="1">
        <v>0.16</v>
      </c>
      <c r="G135" s="1">
        <v>0.06</v>
      </c>
      <c r="H135" s="10">
        <f t="shared" si="11"/>
        <v>0.22</v>
      </c>
    </row>
    <row r="136" spans="1:8" ht="48" customHeight="1" x14ac:dyDescent="0.25">
      <c r="A136" s="120"/>
      <c r="B136" s="26" t="s">
        <v>351</v>
      </c>
      <c r="C136" s="26"/>
      <c r="D136" s="29" t="s">
        <v>350</v>
      </c>
      <c r="E136" s="29" t="s">
        <v>138</v>
      </c>
      <c r="F136" s="29">
        <v>2.23</v>
      </c>
      <c r="G136" s="29">
        <v>0.46</v>
      </c>
      <c r="H136" s="28">
        <f t="shared" si="11"/>
        <v>2.69</v>
      </c>
    </row>
    <row r="137" spans="1:8" ht="30" x14ac:dyDescent="0.25">
      <c r="A137" s="120"/>
      <c r="B137" s="24" t="s">
        <v>323</v>
      </c>
      <c r="C137" s="13"/>
      <c r="D137" s="1" t="s">
        <v>219</v>
      </c>
      <c r="E137" s="1" t="s">
        <v>138</v>
      </c>
      <c r="F137" s="1">
        <v>0.01</v>
      </c>
      <c r="G137" s="1">
        <v>0.02</v>
      </c>
      <c r="H137" s="10">
        <f t="shared" ref="H137:H148" si="12">SUM(F137:G137)</f>
        <v>0.03</v>
      </c>
    </row>
    <row r="138" spans="1:8" ht="30" x14ac:dyDescent="0.25">
      <c r="A138" s="120"/>
      <c r="B138" s="24" t="s">
        <v>323</v>
      </c>
      <c r="C138" s="13"/>
      <c r="D138" s="1" t="s">
        <v>220</v>
      </c>
      <c r="E138" s="1" t="s">
        <v>138</v>
      </c>
      <c r="F138" s="1">
        <v>0.04</v>
      </c>
      <c r="G138" s="1">
        <v>0.06</v>
      </c>
      <c r="H138" s="10">
        <f t="shared" si="12"/>
        <v>0.1</v>
      </c>
    </row>
    <row r="139" spans="1:8" ht="15" customHeight="1" x14ac:dyDescent="0.25">
      <c r="A139" s="120"/>
      <c r="B139" s="24" t="s">
        <v>323</v>
      </c>
      <c r="C139" s="13"/>
      <c r="D139" s="1" t="s">
        <v>221</v>
      </c>
      <c r="E139" s="1" t="s">
        <v>6</v>
      </c>
      <c r="F139" s="1">
        <v>0.01</v>
      </c>
      <c r="G139" s="1">
        <v>0.01</v>
      </c>
      <c r="H139" s="10">
        <f t="shared" si="12"/>
        <v>0.02</v>
      </c>
    </row>
    <row r="140" spans="1:8" x14ac:dyDescent="0.25">
      <c r="A140" s="120"/>
      <c r="B140" s="24" t="s">
        <v>323</v>
      </c>
      <c r="C140" s="13"/>
      <c r="D140" s="1" t="s">
        <v>222</v>
      </c>
      <c r="E140" s="1" t="s">
        <v>138</v>
      </c>
      <c r="F140" s="1">
        <v>0.01</v>
      </c>
      <c r="G140" s="1">
        <v>0.02</v>
      </c>
      <c r="H140" s="10">
        <f t="shared" si="12"/>
        <v>0.03</v>
      </c>
    </row>
    <row r="141" spans="1:8" x14ac:dyDescent="0.25">
      <c r="A141" s="120"/>
      <c r="B141" s="24" t="s">
        <v>323</v>
      </c>
      <c r="C141" s="13"/>
      <c r="D141" s="1" t="s">
        <v>223</v>
      </c>
      <c r="E141" s="1" t="s">
        <v>138</v>
      </c>
      <c r="F141" s="1">
        <v>0.04</v>
      </c>
      <c r="G141" s="1">
        <v>0.15</v>
      </c>
      <c r="H141" s="10">
        <f t="shared" si="12"/>
        <v>0.19</v>
      </c>
    </row>
    <row r="142" spans="1:8" ht="30" x14ac:dyDescent="0.25">
      <c r="A142" s="120"/>
      <c r="B142" s="24" t="s">
        <v>323</v>
      </c>
      <c r="C142" s="13"/>
      <c r="D142" s="1" t="s">
        <v>224</v>
      </c>
      <c r="E142" s="1" t="s">
        <v>138</v>
      </c>
      <c r="F142" s="1">
        <v>0.04</v>
      </c>
      <c r="G142" s="1">
        <v>7.0000000000000007E-2</v>
      </c>
      <c r="H142" s="10">
        <f t="shared" si="12"/>
        <v>0.11000000000000001</v>
      </c>
    </row>
    <row r="143" spans="1:8" ht="15" customHeight="1" x14ac:dyDescent="0.25">
      <c r="A143" s="120"/>
      <c r="B143" s="24" t="s">
        <v>323</v>
      </c>
      <c r="C143" s="13"/>
      <c r="D143" s="1" t="s">
        <v>225</v>
      </c>
      <c r="E143" s="1" t="s">
        <v>138</v>
      </c>
      <c r="F143" s="1">
        <v>0.27</v>
      </c>
      <c r="G143" s="1">
        <v>0.05</v>
      </c>
      <c r="H143" s="10">
        <f t="shared" si="12"/>
        <v>0.32</v>
      </c>
    </row>
    <row r="144" spans="1:8" x14ac:dyDescent="0.25">
      <c r="A144" s="120"/>
      <c r="B144" s="24" t="s">
        <v>323</v>
      </c>
      <c r="C144" s="13"/>
      <c r="D144" s="1" t="s">
        <v>226</v>
      </c>
      <c r="E144" s="1" t="s">
        <v>138</v>
      </c>
      <c r="F144" s="1">
        <v>0.05</v>
      </c>
      <c r="G144" s="1">
        <v>0.01</v>
      </c>
      <c r="H144" s="10">
        <f t="shared" si="12"/>
        <v>6.0000000000000005E-2</v>
      </c>
    </row>
    <row r="145" spans="1:8" ht="30" x14ac:dyDescent="0.25">
      <c r="A145" s="120"/>
      <c r="B145" s="24" t="s">
        <v>323</v>
      </c>
      <c r="C145" s="13"/>
      <c r="D145" s="1" t="s">
        <v>227</v>
      </c>
      <c r="E145" s="1" t="s">
        <v>138</v>
      </c>
      <c r="F145" s="1">
        <v>0.16</v>
      </c>
      <c r="G145" s="1">
        <v>0.02</v>
      </c>
      <c r="H145" s="10">
        <f t="shared" si="12"/>
        <v>0.18</v>
      </c>
    </row>
    <row r="146" spans="1:8" ht="45" x14ac:dyDescent="0.25">
      <c r="A146" s="120"/>
      <c r="B146" s="24" t="s">
        <v>323</v>
      </c>
      <c r="C146" s="13"/>
      <c r="D146" s="1" t="s">
        <v>228</v>
      </c>
      <c r="E146" s="1" t="s">
        <v>138</v>
      </c>
      <c r="F146" s="1">
        <v>0.13</v>
      </c>
      <c r="G146" s="1">
        <v>0.01</v>
      </c>
      <c r="H146" s="10">
        <f t="shared" si="12"/>
        <v>0.14000000000000001</v>
      </c>
    </row>
    <row r="147" spans="1:8" ht="15" customHeight="1" x14ac:dyDescent="0.25">
      <c r="A147" s="120"/>
      <c r="B147" s="24" t="s">
        <v>314</v>
      </c>
      <c r="C147" s="13"/>
      <c r="D147" s="1" t="s">
        <v>229</v>
      </c>
      <c r="E147" s="1" t="s">
        <v>138</v>
      </c>
      <c r="F147" s="1">
        <v>0.01</v>
      </c>
      <c r="G147" s="1">
        <v>0.02</v>
      </c>
      <c r="H147" s="10">
        <f t="shared" si="12"/>
        <v>0.03</v>
      </c>
    </row>
    <row r="148" spans="1:8" x14ac:dyDescent="0.25">
      <c r="A148" s="120"/>
      <c r="B148" s="24" t="s">
        <v>314</v>
      </c>
      <c r="C148" s="13"/>
      <c r="D148" s="1" t="s">
        <v>150</v>
      </c>
      <c r="E148" s="1" t="s">
        <v>138</v>
      </c>
      <c r="F148" s="1">
        <v>0.45</v>
      </c>
      <c r="G148" s="1">
        <v>0.02</v>
      </c>
      <c r="H148" s="10">
        <f t="shared" si="12"/>
        <v>0.47000000000000003</v>
      </c>
    </row>
    <row r="149" spans="1:8" ht="30" x14ac:dyDescent="0.25">
      <c r="A149" s="120"/>
      <c r="B149" s="34" t="s">
        <v>309</v>
      </c>
      <c r="C149" s="26"/>
      <c r="D149" s="29" t="s">
        <v>340</v>
      </c>
      <c r="E149" s="29" t="s">
        <v>138</v>
      </c>
      <c r="F149" s="29">
        <v>7.0000000000000007E-2</v>
      </c>
      <c r="G149" s="29">
        <v>0.02</v>
      </c>
      <c r="H149" s="28">
        <f t="shared" ref="H149:H151" si="13">F149+G149</f>
        <v>9.0000000000000011E-2</v>
      </c>
    </row>
    <row r="150" spans="1:8" ht="15" customHeight="1" x14ac:dyDescent="0.25">
      <c r="A150" s="120"/>
      <c r="B150" s="34">
        <v>235213102060</v>
      </c>
      <c r="C150" s="26"/>
      <c r="D150" s="29" t="s">
        <v>343</v>
      </c>
      <c r="E150" s="29" t="s">
        <v>138</v>
      </c>
      <c r="F150" s="29">
        <v>0.68</v>
      </c>
      <c r="G150" s="29">
        <v>0.08</v>
      </c>
      <c r="H150" s="28">
        <f t="shared" si="13"/>
        <v>0.76</v>
      </c>
    </row>
    <row r="151" spans="1:8" x14ac:dyDescent="0.25">
      <c r="A151" s="120"/>
      <c r="B151" s="34">
        <v>235324100200</v>
      </c>
      <c r="C151" s="26"/>
      <c r="D151" s="29" t="s">
        <v>342</v>
      </c>
      <c r="E151" s="29" t="s">
        <v>138</v>
      </c>
      <c r="F151" s="29">
        <v>0.04</v>
      </c>
      <c r="G151" s="29">
        <v>0.04</v>
      </c>
      <c r="H151" s="28">
        <f t="shared" si="13"/>
        <v>0.08</v>
      </c>
    </row>
    <row r="152" spans="1:8" x14ac:dyDescent="0.25">
      <c r="A152" s="13"/>
      <c r="B152" s="24" t="s">
        <v>323</v>
      </c>
      <c r="C152" s="13"/>
      <c r="D152" s="1" t="s">
        <v>244</v>
      </c>
      <c r="E152" s="1" t="s">
        <v>138</v>
      </c>
      <c r="F152" s="1">
        <v>0</v>
      </c>
      <c r="G152" s="1">
        <v>0.16</v>
      </c>
      <c r="H152" s="10">
        <f>SUM(F152:G152)</f>
        <v>0.16</v>
      </c>
    </row>
    <row r="153" spans="1:8" x14ac:dyDescent="0.25">
      <c r="A153" s="13"/>
      <c r="B153" s="24" t="s">
        <v>323</v>
      </c>
      <c r="C153" s="13"/>
      <c r="D153" s="1" t="s">
        <v>255</v>
      </c>
      <c r="E153" s="1" t="s">
        <v>138</v>
      </c>
      <c r="F153" s="1">
        <v>0</v>
      </c>
      <c r="G153" s="1">
        <v>0.06</v>
      </c>
      <c r="H153" s="10">
        <f>SUM(F153:G153)</f>
        <v>0.06</v>
      </c>
    </row>
    <row r="154" spans="1:8" x14ac:dyDescent="0.25">
      <c r="A154" s="26"/>
      <c r="B154" s="26"/>
      <c r="C154" s="26"/>
      <c r="D154" s="29"/>
      <c r="E154" s="29"/>
      <c r="F154" s="29">
        <f>SUM(F126:F153)</f>
        <v>4.9399999999999995</v>
      </c>
      <c r="G154" s="29">
        <f t="shared" ref="G154:H154" si="14">SUM(G126:G153)</f>
        <v>2.3400000000000003</v>
      </c>
      <c r="H154" s="29">
        <f t="shared" si="14"/>
        <v>7.2799999999999994</v>
      </c>
    </row>
    <row r="155" spans="1:8" ht="26.25" customHeight="1" x14ac:dyDescent="0.25">
      <c r="A155" s="53" t="s">
        <v>0</v>
      </c>
      <c r="B155" s="53" t="s">
        <v>572</v>
      </c>
      <c r="C155" s="53" t="s">
        <v>63</v>
      </c>
      <c r="D155" s="53" t="s">
        <v>1</v>
      </c>
      <c r="E155" s="53" t="s">
        <v>15</v>
      </c>
      <c r="F155" s="53" t="s">
        <v>2</v>
      </c>
      <c r="G155" s="53" t="s">
        <v>3</v>
      </c>
      <c r="H155" s="53" t="s">
        <v>4</v>
      </c>
    </row>
    <row r="156" spans="1:8" ht="55.5" customHeight="1" x14ac:dyDescent="0.25">
      <c r="A156" s="120" t="s">
        <v>231</v>
      </c>
      <c r="B156" s="22" t="s">
        <v>319</v>
      </c>
      <c r="C156">
        <v>7</v>
      </c>
      <c r="D156" s="13" t="s">
        <v>241</v>
      </c>
      <c r="E156" s="1" t="s">
        <v>138</v>
      </c>
      <c r="F156" s="1">
        <v>1.67</v>
      </c>
      <c r="G156" s="1">
        <v>0.18</v>
      </c>
      <c r="H156" s="10">
        <f t="shared" ref="H156:H158" si="15">SUM(F156:G156)</f>
        <v>1.8499999999999999</v>
      </c>
    </row>
    <row r="157" spans="1:8" ht="66.75" customHeight="1" x14ac:dyDescent="0.25">
      <c r="A157" s="120"/>
      <c r="B157" s="22" t="s">
        <v>319</v>
      </c>
      <c r="C157" s="13"/>
      <c r="D157" s="12" t="s">
        <v>168</v>
      </c>
      <c r="E157" s="1" t="s">
        <v>34</v>
      </c>
      <c r="F157" s="1">
        <v>1.36</v>
      </c>
      <c r="G157" s="1">
        <v>5.8</v>
      </c>
      <c r="H157" s="10">
        <f t="shared" si="15"/>
        <v>7.16</v>
      </c>
    </row>
    <row r="158" spans="1:8" ht="16.5" customHeight="1" x14ac:dyDescent="0.25">
      <c r="A158" s="13"/>
      <c r="B158" s="22" t="s">
        <v>319</v>
      </c>
      <c r="C158" s="13"/>
      <c r="D158" s="12" t="s">
        <v>232</v>
      </c>
      <c r="E158" s="1" t="s">
        <v>138</v>
      </c>
      <c r="F158" s="1">
        <v>0</v>
      </c>
      <c r="G158" s="1">
        <v>0.03</v>
      </c>
      <c r="H158" s="10">
        <f t="shared" si="15"/>
        <v>0.03</v>
      </c>
    </row>
    <row r="159" spans="1:8" ht="16.5" customHeight="1" x14ac:dyDescent="0.25">
      <c r="A159" s="13"/>
      <c r="B159" s="22"/>
      <c r="C159" s="13"/>
      <c r="D159" s="1"/>
      <c r="F159">
        <f>SUM(F156:F158)</f>
        <v>3.0300000000000002</v>
      </c>
      <c r="G159">
        <f>SUM(G156:G158)</f>
        <v>6.01</v>
      </c>
      <c r="H159">
        <f>SUM(H156:H158)</f>
        <v>9.0399999999999991</v>
      </c>
    </row>
    <row r="160" spans="1:8" x14ac:dyDescent="0.25">
      <c r="A160" s="53" t="s">
        <v>0</v>
      </c>
      <c r="B160" s="53" t="s">
        <v>572</v>
      </c>
      <c r="C160" s="53" t="s">
        <v>63</v>
      </c>
      <c r="D160" s="53" t="s">
        <v>1</v>
      </c>
      <c r="E160" s="53" t="s">
        <v>15</v>
      </c>
      <c r="F160" s="53" t="s">
        <v>2</v>
      </c>
      <c r="G160" s="53" t="s">
        <v>3</v>
      </c>
      <c r="H160" s="53" t="s">
        <v>4</v>
      </c>
    </row>
    <row r="161" spans="1:8" ht="15" customHeight="1" x14ac:dyDescent="0.25">
      <c r="A161" s="120" t="s">
        <v>257</v>
      </c>
      <c r="B161" s="22"/>
      <c r="C161">
        <v>8</v>
      </c>
      <c r="D161" s="12" t="s">
        <v>195</v>
      </c>
      <c r="E161" s="1" t="s">
        <v>24</v>
      </c>
      <c r="F161" s="1">
        <v>0.05</v>
      </c>
      <c r="G161" s="1">
        <v>0.21</v>
      </c>
      <c r="H161" s="10">
        <f t="shared" ref="H161" si="16">SUM(F161:G161)</f>
        <v>0.26</v>
      </c>
    </row>
    <row r="162" spans="1:8" ht="45" x14ac:dyDescent="0.25">
      <c r="A162" s="120"/>
      <c r="B162" s="22"/>
      <c r="C162" s="13"/>
      <c r="D162" s="12" t="s">
        <v>196</v>
      </c>
      <c r="E162" s="1" t="s">
        <v>6</v>
      </c>
      <c r="F162" s="1">
        <v>0.33</v>
      </c>
      <c r="G162" s="1">
        <v>0.74</v>
      </c>
      <c r="H162" s="10">
        <v>1.07</v>
      </c>
    </row>
    <row r="163" spans="1:8" x14ac:dyDescent="0.25">
      <c r="A163" s="120"/>
      <c r="B163" s="22"/>
      <c r="C163" s="13"/>
      <c r="D163" s="1" t="s">
        <v>200</v>
      </c>
      <c r="E163" s="1" t="s">
        <v>138</v>
      </c>
      <c r="F163" s="1">
        <v>0.03</v>
      </c>
      <c r="G163" s="1">
        <v>0.04</v>
      </c>
      <c r="H163" s="10">
        <f t="shared" ref="H163:H165" si="17">SUM(F163:G163)</f>
        <v>7.0000000000000007E-2</v>
      </c>
    </row>
    <row r="164" spans="1:8" x14ac:dyDescent="0.25">
      <c r="A164" s="120"/>
      <c r="B164" s="22"/>
      <c r="C164" s="13"/>
      <c r="D164" s="1" t="s">
        <v>204</v>
      </c>
      <c r="E164" s="1" t="s">
        <v>138</v>
      </c>
      <c r="F164" s="1">
        <v>0.01</v>
      </c>
      <c r="G164" s="1">
        <v>0.01</v>
      </c>
      <c r="H164" s="10">
        <f t="shared" si="17"/>
        <v>0.02</v>
      </c>
    </row>
    <row r="165" spans="1:8" ht="45" x14ac:dyDescent="0.25">
      <c r="A165" s="120"/>
      <c r="B165" s="22"/>
      <c r="C165" s="13"/>
      <c r="D165" s="1" t="s">
        <v>258</v>
      </c>
      <c r="E165" s="1" t="s">
        <v>138</v>
      </c>
      <c r="F165" s="1">
        <v>0.54</v>
      </c>
      <c r="G165" s="1">
        <v>0.04</v>
      </c>
      <c r="H165" s="10">
        <f t="shared" si="17"/>
        <v>0.58000000000000007</v>
      </c>
    </row>
    <row r="166" spans="1:8" x14ac:dyDescent="0.25">
      <c r="A166" s="13"/>
      <c r="B166" s="22"/>
      <c r="C166" s="13"/>
      <c r="D166" s="1"/>
      <c r="F166">
        <f>SUM(F161:F165)</f>
        <v>0.96000000000000008</v>
      </c>
      <c r="G166">
        <f>SUM(G161:G165)</f>
        <v>1.04</v>
      </c>
      <c r="H166">
        <f>SUM(H161:H165)</f>
        <v>2</v>
      </c>
    </row>
    <row r="167" spans="1:8" x14ac:dyDescent="0.25">
      <c r="A167" s="53" t="s">
        <v>0</v>
      </c>
      <c r="B167" s="53" t="s">
        <v>572</v>
      </c>
      <c r="C167" s="53" t="s">
        <v>63</v>
      </c>
      <c r="D167" s="53" t="s">
        <v>1</v>
      </c>
      <c r="E167" s="53" t="s">
        <v>15</v>
      </c>
      <c r="F167" s="53" t="s">
        <v>2</v>
      </c>
      <c r="G167" s="53" t="s">
        <v>3</v>
      </c>
      <c r="H167" s="53" t="s">
        <v>4</v>
      </c>
    </row>
    <row r="168" spans="1:8" ht="72.75" customHeight="1" x14ac:dyDescent="0.25">
      <c r="A168" s="13" t="s">
        <v>240</v>
      </c>
      <c r="B168" s="22" t="s">
        <v>320</v>
      </c>
      <c r="C168">
        <v>9</v>
      </c>
      <c r="D168" s="12" t="s">
        <v>338</v>
      </c>
      <c r="E168" s="10" t="s">
        <v>6</v>
      </c>
      <c r="F168" s="10">
        <v>6.28</v>
      </c>
      <c r="G168" s="10">
        <v>0.96</v>
      </c>
      <c r="H168" s="10">
        <f>SUM(F168:G168)</f>
        <v>7.24</v>
      </c>
    </row>
    <row r="169" spans="1:8" x14ac:dyDescent="0.25">
      <c r="A169" s="13"/>
      <c r="B169" s="22"/>
      <c r="C169" s="13"/>
      <c r="D169" s="1"/>
      <c r="F169">
        <f>SUM(F168:F168)</f>
        <v>6.28</v>
      </c>
      <c r="G169">
        <f>SUM(G168:G168)</f>
        <v>0.96</v>
      </c>
      <c r="H169">
        <f>SUM(H168:H168)</f>
        <v>7.24</v>
      </c>
    </row>
    <row r="170" spans="1:8" ht="30" customHeight="1" x14ac:dyDescent="0.25">
      <c r="A170" s="53" t="s">
        <v>0</v>
      </c>
      <c r="B170" s="53" t="s">
        <v>572</v>
      </c>
      <c r="C170" s="53" t="s">
        <v>63</v>
      </c>
      <c r="D170" s="53" t="s">
        <v>1</v>
      </c>
      <c r="E170" s="53" t="s">
        <v>15</v>
      </c>
      <c r="F170" s="53" t="s">
        <v>2</v>
      </c>
      <c r="G170" s="53" t="s">
        <v>3</v>
      </c>
      <c r="H170" s="53" t="s">
        <v>4</v>
      </c>
    </row>
    <row r="171" spans="1:8" ht="30.75" customHeight="1" x14ac:dyDescent="0.25">
      <c r="A171" s="120" t="s">
        <v>242</v>
      </c>
      <c r="B171" s="22" t="s">
        <v>321</v>
      </c>
      <c r="C171">
        <v>10</v>
      </c>
      <c r="D171" s="12" t="s">
        <v>337</v>
      </c>
      <c r="E171" s="10" t="s">
        <v>138</v>
      </c>
      <c r="F171" s="10">
        <v>14.48</v>
      </c>
      <c r="G171" s="10">
        <v>0.68</v>
      </c>
      <c r="H171" s="10">
        <f>SUM(F171:G171)</f>
        <v>15.16</v>
      </c>
    </row>
    <row r="172" spans="1:8" ht="67.5" customHeight="1" x14ac:dyDescent="0.25">
      <c r="A172" s="120"/>
      <c r="B172" s="22" t="s">
        <v>321</v>
      </c>
      <c r="D172" s="12" t="s">
        <v>168</v>
      </c>
      <c r="E172" s="1" t="s">
        <v>34</v>
      </c>
      <c r="F172" s="1">
        <v>1.36</v>
      </c>
      <c r="G172" s="1">
        <v>5.8</v>
      </c>
      <c r="H172" s="10">
        <f t="shared" ref="H172:H173" si="18">SUM(F172:G172)</f>
        <v>7.16</v>
      </c>
    </row>
    <row r="173" spans="1:8" ht="15" customHeight="1" x14ac:dyDescent="0.25">
      <c r="A173" s="120"/>
      <c r="B173" s="22" t="s">
        <v>321</v>
      </c>
      <c r="D173" s="12" t="s">
        <v>244</v>
      </c>
      <c r="E173" s="1" t="s">
        <v>138</v>
      </c>
      <c r="F173" s="1">
        <v>0</v>
      </c>
      <c r="G173" s="1">
        <v>0.03</v>
      </c>
      <c r="H173" s="10">
        <f t="shared" si="18"/>
        <v>0.03</v>
      </c>
    </row>
    <row r="174" spans="1:8" ht="14.1" customHeight="1" x14ac:dyDescent="0.25">
      <c r="A174" s="13"/>
      <c r="B174" s="22"/>
      <c r="C174" s="13"/>
      <c r="D174" s="1"/>
      <c r="F174">
        <f>SUM(F171:F173)</f>
        <v>15.84</v>
      </c>
      <c r="G174">
        <f t="shared" ref="G174:H174" si="19">SUM(G171:G173)</f>
        <v>6.51</v>
      </c>
      <c r="H174">
        <f t="shared" si="19"/>
        <v>22.35</v>
      </c>
    </row>
    <row r="175" spans="1:8" ht="30" customHeight="1" x14ac:dyDescent="0.25">
      <c r="A175" s="53" t="s">
        <v>0</v>
      </c>
      <c r="B175" s="53" t="s">
        <v>572</v>
      </c>
      <c r="C175" s="53" t="s">
        <v>63</v>
      </c>
      <c r="D175" s="53" t="s">
        <v>1</v>
      </c>
      <c r="E175" s="53" t="s">
        <v>15</v>
      </c>
      <c r="F175" s="53" t="s">
        <v>2</v>
      </c>
      <c r="G175" s="53" t="s">
        <v>3</v>
      </c>
      <c r="H175" s="53" t="s">
        <v>4</v>
      </c>
    </row>
    <row r="176" spans="1:8" ht="29.25" customHeight="1" x14ac:dyDescent="0.25">
      <c r="A176" s="120" t="s">
        <v>194</v>
      </c>
      <c r="B176" s="22" t="s">
        <v>325</v>
      </c>
      <c r="C176">
        <v>11</v>
      </c>
      <c r="D176" s="1" t="s">
        <v>339</v>
      </c>
      <c r="E176" s="1" t="s">
        <v>138</v>
      </c>
      <c r="F176" s="1">
        <v>0.53</v>
      </c>
      <c r="G176" s="1">
        <v>0.79</v>
      </c>
      <c r="H176" s="10">
        <f t="shared" ref="H176:H178" si="20">SUM(F176:G176)</f>
        <v>1.32</v>
      </c>
    </row>
    <row r="177" spans="1:8" ht="29.25" customHeight="1" x14ac:dyDescent="0.25">
      <c r="A177" s="120"/>
      <c r="B177" s="26" t="s">
        <v>325</v>
      </c>
      <c r="C177" s="13"/>
      <c r="D177" s="12" t="s">
        <v>195</v>
      </c>
      <c r="E177" s="1" t="s">
        <v>24</v>
      </c>
      <c r="F177" s="1">
        <v>0.05</v>
      </c>
      <c r="G177" s="1">
        <v>0.21</v>
      </c>
      <c r="H177" s="10">
        <f t="shared" si="20"/>
        <v>0.26</v>
      </c>
    </row>
    <row r="178" spans="1:8" ht="45" x14ac:dyDescent="0.25">
      <c r="A178" s="120"/>
      <c r="B178" s="26" t="s">
        <v>325</v>
      </c>
      <c r="C178" s="13"/>
      <c r="D178" s="12" t="s">
        <v>196</v>
      </c>
      <c r="E178" s="1" t="s">
        <v>6</v>
      </c>
      <c r="F178" s="1">
        <v>0.33</v>
      </c>
      <c r="G178" s="1">
        <v>0.74</v>
      </c>
      <c r="H178" s="28">
        <f t="shared" si="20"/>
        <v>1.07</v>
      </c>
    </row>
    <row r="179" spans="1:8" x14ac:dyDescent="0.25">
      <c r="A179" s="13"/>
      <c r="B179" s="22"/>
      <c r="C179" s="13"/>
      <c r="D179" s="1"/>
      <c r="F179">
        <f>SUM(F176:F178)</f>
        <v>0.91000000000000014</v>
      </c>
      <c r="G179">
        <f>SUM(G176:G178)</f>
        <v>1.74</v>
      </c>
      <c r="H179">
        <f>SUM(H176:H178)</f>
        <v>2.6500000000000004</v>
      </c>
    </row>
    <row r="209" spans="1:8" x14ac:dyDescent="0.25">
      <c r="A209" s="14"/>
      <c r="B209" s="23"/>
      <c r="C209" s="14"/>
      <c r="D209" s="1"/>
      <c r="F209">
        <f>SUM(F126:F153)</f>
        <v>4.9399999999999995</v>
      </c>
      <c r="G209">
        <f>SUM(G126:G153)</f>
        <v>2.3400000000000003</v>
      </c>
      <c r="H209" s="10">
        <f t="shared" ref="H209" si="21">SUM(F209:G209)</f>
        <v>7.2799999999999994</v>
      </c>
    </row>
    <row r="212" spans="1:8" ht="15" customHeight="1" x14ac:dyDescent="0.25"/>
    <row r="219" spans="1:8" ht="15" customHeight="1" x14ac:dyDescent="0.25"/>
    <row r="226" ht="15" customHeight="1" x14ac:dyDescent="0.25"/>
    <row r="233" ht="15" customHeight="1" x14ac:dyDescent="0.25"/>
    <row r="240" ht="15" customHeight="1" x14ac:dyDescent="0.25"/>
    <row r="247" ht="15" customHeight="1" x14ac:dyDescent="0.25"/>
  </sheetData>
  <mergeCells count="10">
    <mergeCell ref="A4:A27"/>
    <mergeCell ref="A176:A178"/>
    <mergeCell ref="A126:A151"/>
    <mergeCell ref="A30:A51"/>
    <mergeCell ref="A54:A75"/>
    <mergeCell ref="A78:A104"/>
    <mergeCell ref="A156:A157"/>
    <mergeCell ref="A161:A165"/>
    <mergeCell ref="A171:A173"/>
    <mergeCell ref="A107:A12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H113"/>
  <sheetViews>
    <sheetView topLeftCell="A99" workbookViewId="0">
      <selection activeCell="AC19" sqref="AC19"/>
    </sheetView>
  </sheetViews>
  <sheetFormatPr defaultRowHeight="15" x14ac:dyDescent="0.25"/>
  <cols>
    <col min="1" max="2" width="15.7109375" customWidth="1"/>
    <col min="3" max="3" width="6.7109375" customWidth="1"/>
    <col min="4" max="4" width="45.7109375" customWidth="1"/>
    <col min="5" max="5" width="6.7109375" customWidth="1"/>
    <col min="6" max="8" width="8.7109375" customWidth="1"/>
  </cols>
  <sheetData>
    <row r="1" spans="1:8" s="49" customFormat="1" ht="21" x14ac:dyDescent="0.35">
      <c r="A1" s="49" t="s">
        <v>578</v>
      </c>
    </row>
    <row r="3" spans="1:8" x14ac:dyDescent="0.25">
      <c r="A3" s="53" t="s">
        <v>0</v>
      </c>
      <c r="B3" s="53" t="s">
        <v>572</v>
      </c>
      <c r="C3" s="53" t="s">
        <v>63</v>
      </c>
      <c r="D3" s="53" t="s">
        <v>1</v>
      </c>
      <c r="E3" s="53" t="s">
        <v>15</v>
      </c>
      <c r="F3" s="53" t="s">
        <v>2</v>
      </c>
      <c r="G3" s="53" t="s">
        <v>3</v>
      </c>
      <c r="H3" s="53" t="s">
        <v>4</v>
      </c>
    </row>
    <row r="4" spans="1:8" ht="27.75" customHeight="1" x14ac:dyDescent="0.25">
      <c r="A4" s="120" t="s">
        <v>259</v>
      </c>
      <c r="B4" s="24" t="s">
        <v>322</v>
      </c>
      <c r="C4">
        <v>1</v>
      </c>
      <c r="D4" s="1" t="s">
        <v>169</v>
      </c>
      <c r="E4" s="10" t="s">
        <v>6</v>
      </c>
      <c r="F4" s="10">
        <v>0.01</v>
      </c>
      <c r="G4" s="10">
        <v>0.01</v>
      </c>
      <c r="H4" s="10">
        <f t="shared" ref="H4:H32" si="0">SUM(F4:G4)</f>
        <v>0.02</v>
      </c>
    </row>
    <row r="5" spans="1:8" s="19" customFormat="1" ht="30.75" customHeight="1" x14ac:dyDescent="0.25">
      <c r="A5" s="120"/>
      <c r="B5" s="24" t="s">
        <v>322</v>
      </c>
      <c r="C5" s="17"/>
      <c r="D5" s="18" t="s">
        <v>170</v>
      </c>
      <c r="E5" s="19" t="s">
        <v>6</v>
      </c>
      <c r="F5" s="19">
        <v>0.03</v>
      </c>
      <c r="G5" s="19">
        <v>0.05</v>
      </c>
      <c r="H5" s="19">
        <f t="shared" si="0"/>
        <v>0.08</v>
      </c>
    </row>
    <row r="6" spans="1:8" ht="27" customHeight="1" x14ac:dyDescent="0.25">
      <c r="A6" s="120"/>
      <c r="B6" s="24" t="s">
        <v>322</v>
      </c>
      <c r="C6" s="8"/>
      <c r="D6" s="1" t="s">
        <v>159</v>
      </c>
      <c r="E6" s="1" t="s">
        <v>6</v>
      </c>
      <c r="F6" s="10">
        <v>7.0000000000000007E-2</v>
      </c>
      <c r="G6" s="10">
        <v>0.23</v>
      </c>
      <c r="H6" s="10">
        <f t="shared" si="0"/>
        <v>0.30000000000000004</v>
      </c>
    </row>
    <row r="7" spans="1:8" ht="27.75" customHeight="1" x14ac:dyDescent="0.25">
      <c r="A7" s="120"/>
      <c r="B7" s="24" t="s">
        <v>322</v>
      </c>
      <c r="C7" s="8"/>
      <c r="D7" s="1" t="s">
        <v>135</v>
      </c>
      <c r="E7" s="1" t="s">
        <v>6</v>
      </c>
      <c r="F7" s="1">
        <v>0.01</v>
      </c>
      <c r="G7" s="1">
        <v>0.02</v>
      </c>
      <c r="H7" s="10">
        <f t="shared" si="0"/>
        <v>0.03</v>
      </c>
    </row>
    <row r="8" spans="1:8" ht="15" customHeight="1" x14ac:dyDescent="0.25">
      <c r="A8" s="120"/>
      <c r="B8" s="24" t="s">
        <v>322</v>
      </c>
      <c r="C8" s="8"/>
      <c r="D8" s="1" t="s">
        <v>161</v>
      </c>
      <c r="E8" s="1" t="s">
        <v>138</v>
      </c>
      <c r="F8" s="1">
        <v>0.02</v>
      </c>
      <c r="G8" s="1">
        <v>7.0000000000000007E-2</v>
      </c>
      <c r="H8" s="10">
        <f t="shared" si="0"/>
        <v>9.0000000000000011E-2</v>
      </c>
    </row>
    <row r="9" spans="1:8" ht="15" customHeight="1" x14ac:dyDescent="0.25">
      <c r="A9" s="120"/>
      <c r="B9" s="24" t="s">
        <v>322</v>
      </c>
      <c r="C9" s="8"/>
      <c r="D9" s="1" t="s">
        <v>162</v>
      </c>
      <c r="E9" s="1" t="s">
        <v>138</v>
      </c>
      <c r="F9" s="1">
        <v>0.02</v>
      </c>
      <c r="G9" s="1">
        <v>0.04</v>
      </c>
      <c r="H9" s="10">
        <f t="shared" si="0"/>
        <v>0.06</v>
      </c>
    </row>
    <row r="10" spans="1:8" ht="15" customHeight="1" x14ac:dyDescent="0.25">
      <c r="A10" s="120"/>
      <c r="B10" s="24" t="s">
        <v>322</v>
      </c>
      <c r="C10" s="8"/>
      <c r="D10" s="1" t="s">
        <v>171</v>
      </c>
      <c r="E10" s="1" t="s">
        <v>138</v>
      </c>
      <c r="F10" s="1">
        <v>7.0000000000000007E-2</v>
      </c>
      <c r="G10" s="1">
        <v>0.12</v>
      </c>
      <c r="H10" s="10">
        <f t="shared" si="0"/>
        <v>0.19</v>
      </c>
    </row>
    <row r="11" spans="1:8" ht="15" customHeight="1" x14ac:dyDescent="0.25">
      <c r="A11" s="120"/>
      <c r="B11" s="24" t="s">
        <v>322</v>
      </c>
      <c r="C11" s="8"/>
      <c r="D11" s="1" t="s">
        <v>217</v>
      </c>
      <c r="E11" s="1" t="s">
        <v>138</v>
      </c>
      <c r="F11" s="1">
        <v>0.05</v>
      </c>
      <c r="G11" s="1">
        <v>0.01</v>
      </c>
      <c r="H11" s="10">
        <f t="shared" si="0"/>
        <v>6.0000000000000005E-2</v>
      </c>
    </row>
    <row r="12" spans="1:8" ht="15" customHeight="1" x14ac:dyDescent="0.25">
      <c r="A12" s="120"/>
      <c r="B12" s="24" t="s">
        <v>322</v>
      </c>
      <c r="C12" s="8"/>
      <c r="D12" s="1" t="s">
        <v>172</v>
      </c>
      <c r="E12" s="1" t="s">
        <v>138</v>
      </c>
      <c r="F12" s="1">
        <v>0</v>
      </c>
      <c r="G12" s="1">
        <v>0.03</v>
      </c>
      <c r="H12" s="10">
        <f t="shared" si="0"/>
        <v>0.03</v>
      </c>
    </row>
    <row r="13" spans="1:8" ht="15" customHeight="1" x14ac:dyDescent="0.25">
      <c r="A13" s="120"/>
      <c r="B13" s="24" t="s">
        <v>322</v>
      </c>
      <c r="C13" s="8"/>
      <c r="D13" s="1" t="s">
        <v>173</v>
      </c>
      <c r="E13" s="1" t="s">
        <v>138</v>
      </c>
      <c r="F13" s="1">
        <v>0</v>
      </c>
      <c r="G13" s="1">
        <v>0.01</v>
      </c>
      <c r="H13" s="10">
        <f t="shared" si="0"/>
        <v>0.01</v>
      </c>
    </row>
    <row r="14" spans="1:8" ht="15" customHeight="1" x14ac:dyDescent="0.25">
      <c r="A14" s="120"/>
      <c r="B14" s="24" t="s">
        <v>322</v>
      </c>
      <c r="C14" s="8"/>
      <c r="D14" s="1" t="s">
        <v>174</v>
      </c>
      <c r="E14" s="1" t="s">
        <v>138</v>
      </c>
      <c r="F14" s="1">
        <v>0.11</v>
      </c>
      <c r="G14" s="1">
        <v>0.01</v>
      </c>
      <c r="H14" s="10">
        <f t="shared" si="0"/>
        <v>0.12</v>
      </c>
    </row>
    <row r="15" spans="1:8" ht="15" customHeight="1" x14ac:dyDescent="0.25">
      <c r="A15" s="120"/>
      <c r="B15" s="24" t="s">
        <v>322</v>
      </c>
      <c r="C15" s="8"/>
      <c r="D15" s="1" t="s">
        <v>175</v>
      </c>
      <c r="E15" s="1" t="s">
        <v>138</v>
      </c>
      <c r="F15" s="1">
        <v>0.15</v>
      </c>
      <c r="G15" s="1">
        <v>0.02</v>
      </c>
      <c r="H15" s="10">
        <f t="shared" si="0"/>
        <v>0.16999999999999998</v>
      </c>
    </row>
    <row r="16" spans="1:8" ht="40.5" customHeight="1" x14ac:dyDescent="0.25">
      <c r="A16" s="120"/>
      <c r="B16" s="24" t="s">
        <v>322</v>
      </c>
      <c r="C16" s="8"/>
      <c r="D16" s="1" t="s">
        <v>176</v>
      </c>
      <c r="E16" s="1" t="s">
        <v>177</v>
      </c>
      <c r="F16" s="1">
        <v>0.04</v>
      </c>
      <c r="G16" s="1">
        <v>0.28000000000000003</v>
      </c>
      <c r="H16" s="10">
        <f t="shared" si="0"/>
        <v>0.32</v>
      </c>
    </row>
    <row r="17" spans="1:8" ht="46.5" customHeight="1" x14ac:dyDescent="0.25">
      <c r="A17" s="120"/>
      <c r="B17" s="24" t="s">
        <v>322</v>
      </c>
      <c r="C17" s="8"/>
      <c r="D17" s="1" t="s">
        <v>178</v>
      </c>
      <c r="E17" s="1" t="s">
        <v>179</v>
      </c>
      <c r="F17" s="1">
        <v>0.05</v>
      </c>
      <c r="G17" s="1">
        <v>0.21</v>
      </c>
      <c r="H17" s="10">
        <f t="shared" si="0"/>
        <v>0.26</v>
      </c>
    </row>
    <row r="18" spans="1:8" ht="29.25" customHeight="1" x14ac:dyDescent="0.25">
      <c r="A18" s="120"/>
      <c r="B18" s="24" t="s">
        <v>322</v>
      </c>
      <c r="C18" s="8"/>
      <c r="D18" s="1" t="s">
        <v>180</v>
      </c>
      <c r="E18" s="1" t="s">
        <v>138</v>
      </c>
      <c r="F18" s="1">
        <v>0.2</v>
      </c>
      <c r="G18" s="1">
        <v>0.05</v>
      </c>
      <c r="H18" s="10">
        <f t="shared" si="0"/>
        <v>0.25</v>
      </c>
    </row>
    <row r="19" spans="1:8" ht="15" customHeight="1" x14ac:dyDescent="0.25">
      <c r="A19" s="120"/>
      <c r="B19" s="24" t="s">
        <v>322</v>
      </c>
      <c r="C19" s="8"/>
      <c r="D19" s="1" t="s">
        <v>181</v>
      </c>
      <c r="E19" s="1" t="s">
        <v>6</v>
      </c>
      <c r="F19" s="1">
        <v>0.1</v>
      </c>
      <c r="G19" s="1">
        <v>0.22</v>
      </c>
      <c r="H19" s="10">
        <f t="shared" si="0"/>
        <v>0.32</v>
      </c>
    </row>
    <row r="20" spans="1:8" ht="15" customHeight="1" x14ac:dyDescent="0.25">
      <c r="A20" s="120"/>
      <c r="B20" s="24" t="s">
        <v>322</v>
      </c>
      <c r="C20" s="8"/>
      <c r="D20" s="1" t="s">
        <v>182</v>
      </c>
      <c r="E20" s="1" t="s">
        <v>6</v>
      </c>
      <c r="F20" s="1">
        <v>0.02</v>
      </c>
      <c r="G20" s="1">
        <v>7.0000000000000007E-2</v>
      </c>
      <c r="H20" s="10">
        <f t="shared" si="0"/>
        <v>9.0000000000000011E-2</v>
      </c>
    </row>
    <row r="21" spans="1:8" ht="15" customHeight="1" x14ac:dyDescent="0.25">
      <c r="A21" s="120"/>
      <c r="B21" s="24" t="s">
        <v>322</v>
      </c>
      <c r="C21" s="8"/>
      <c r="D21" s="1" t="s">
        <v>183</v>
      </c>
      <c r="E21" s="1" t="s">
        <v>138</v>
      </c>
      <c r="F21" s="1">
        <v>0.08</v>
      </c>
      <c r="G21" s="1">
        <v>0.28999999999999998</v>
      </c>
      <c r="H21" s="10">
        <f t="shared" si="0"/>
        <v>0.37</v>
      </c>
    </row>
    <row r="22" spans="1:8" ht="15" customHeight="1" x14ac:dyDescent="0.25">
      <c r="A22" s="120"/>
      <c r="B22" s="24" t="s">
        <v>322</v>
      </c>
      <c r="C22" s="8"/>
      <c r="D22" s="1" t="s">
        <v>184</v>
      </c>
      <c r="E22" s="1" t="s">
        <v>138</v>
      </c>
      <c r="F22" s="1">
        <v>1.18</v>
      </c>
      <c r="G22" s="1">
        <v>2.2200000000000002</v>
      </c>
      <c r="H22" s="10">
        <f t="shared" si="0"/>
        <v>3.4000000000000004</v>
      </c>
    </row>
    <row r="23" spans="1:8" ht="15" customHeight="1" x14ac:dyDescent="0.25">
      <c r="A23" s="120"/>
      <c r="B23" s="24" t="s">
        <v>322</v>
      </c>
      <c r="C23" s="8"/>
      <c r="D23" s="1" t="s">
        <v>185</v>
      </c>
      <c r="E23" s="1" t="s">
        <v>138</v>
      </c>
      <c r="F23" s="1">
        <v>0.63</v>
      </c>
      <c r="G23" s="1">
        <v>0.01</v>
      </c>
      <c r="H23" s="10">
        <f t="shared" si="0"/>
        <v>0.64</v>
      </c>
    </row>
    <row r="24" spans="1:8" ht="15" customHeight="1" x14ac:dyDescent="0.25">
      <c r="A24" s="120"/>
      <c r="B24" s="24" t="s">
        <v>322</v>
      </c>
      <c r="C24" s="8"/>
      <c r="D24" s="1" t="s">
        <v>186</v>
      </c>
      <c r="E24" s="1" t="s">
        <v>138</v>
      </c>
      <c r="F24" s="1">
        <v>0.14000000000000001</v>
      </c>
      <c r="G24" s="1">
        <v>0.05</v>
      </c>
      <c r="H24" s="10">
        <f t="shared" si="0"/>
        <v>0.19</v>
      </c>
    </row>
    <row r="25" spans="1:8" ht="30" customHeight="1" x14ac:dyDescent="0.25">
      <c r="A25" s="120"/>
      <c r="B25" s="24" t="s">
        <v>322</v>
      </c>
      <c r="C25" s="8"/>
      <c r="D25" s="1" t="s">
        <v>187</v>
      </c>
      <c r="E25" s="1" t="s">
        <v>177</v>
      </c>
      <c r="F25" s="1">
        <v>0.21</v>
      </c>
      <c r="G25" s="1">
        <v>1.71</v>
      </c>
      <c r="H25" s="10">
        <f t="shared" si="0"/>
        <v>1.92</v>
      </c>
    </row>
    <row r="26" spans="1:8" ht="30" customHeight="1" x14ac:dyDescent="0.25">
      <c r="A26" s="120"/>
      <c r="B26" s="24" t="s">
        <v>322</v>
      </c>
      <c r="C26" s="8"/>
      <c r="D26" s="1" t="s">
        <v>192</v>
      </c>
      <c r="E26" s="1" t="s">
        <v>6</v>
      </c>
      <c r="F26" s="1">
        <v>0.18</v>
      </c>
      <c r="G26" s="1">
        <v>0.19</v>
      </c>
      <c r="H26" s="10">
        <f t="shared" si="0"/>
        <v>0.37</v>
      </c>
    </row>
    <row r="27" spans="1:8" ht="15" customHeight="1" x14ac:dyDescent="0.25">
      <c r="A27" s="120"/>
      <c r="B27" s="24" t="s">
        <v>322</v>
      </c>
      <c r="C27" s="8"/>
      <c r="D27" s="1" t="s">
        <v>188</v>
      </c>
      <c r="E27" s="1" t="s">
        <v>138</v>
      </c>
      <c r="F27" s="1">
        <v>0.17</v>
      </c>
      <c r="G27" s="1">
        <v>0.12</v>
      </c>
      <c r="H27" s="10">
        <f t="shared" si="0"/>
        <v>0.29000000000000004</v>
      </c>
    </row>
    <row r="28" spans="1:8" ht="15" customHeight="1" x14ac:dyDescent="0.25">
      <c r="A28" s="120"/>
      <c r="B28" s="24" t="s">
        <v>322</v>
      </c>
      <c r="C28" s="8"/>
      <c r="D28" s="1" t="s">
        <v>189</v>
      </c>
      <c r="E28" s="1" t="s">
        <v>138</v>
      </c>
      <c r="F28" s="1">
        <v>1.05</v>
      </c>
      <c r="G28" s="1">
        <v>0.11</v>
      </c>
      <c r="H28" s="10">
        <f t="shared" si="0"/>
        <v>1.1600000000000001</v>
      </c>
    </row>
    <row r="29" spans="1:8" ht="29.25" customHeight="1" x14ac:dyDescent="0.25">
      <c r="A29" s="120"/>
      <c r="B29" s="24" t="s">
        <v>322</v>
      </c>
      <c r="C29" s="8"/>
      <c r="D29" s="1" t="s">
        <v>190</v>
      </c>
      <c r="E29" s="1" t="s">
        <v>138</v>
      </c>
      <c r="F29" s="1">
        <v>1.04</v>
      </c>
      <c r="G29" s="1">
        <v>0.16</v>
      </c>
      <c r="H29" s="10">
        <f t="shared" si="0"/>
        <v>1.2</v>
      </c>
    </row>
    <row r="30" spans="1:8" ht="29.25" customHeight="1" x14ac:dyDescent="0.25">
      <c r="A30" s="120"/>
      <c r="B30" s="24" t="s">
        <v>322</v>
      </c>
      <c r="C30" s="8"/>
      <c r="D30" s="1" t="s">
        <v>193</v>
      </c>
      <c r="E30" s="1" t="s">
        <v>138</v>
      </c>
      <c r="F30" s="1">
        <v>0</v>
      </c>
      <c r="G30" s="1">
        <v>0.09</v>
      </c>
      <c r="H30" s="10">
        <f t="shared" si="0"/>
        <v>0.09</v>
      </c>
    </row>
    <row r="31" spans="1:8" ht="15" customHeight="1" x14ac:dyDescent="0.25">
      <c r="A31" s="8"/>
      <c r="B31" s="24" t="s">
        <v>322</v>
      </c>
      <c r="C31" s="9"/>
      <c r="D31" s="1" t="s">
        <v>191</v>
      </c>
      <c r="E31" s="1" t="s">
        <v>138</v>
      </c>
      <c r="F31" s="1">
        <v>0</v>
      </c>
      <c r="G31" s="1">
        <v>0.5</v>
      </c>
      <c r="H31" s="10">
        <f t="shared" si="0"/>
        <v>0.5</v>
      </c>
    </row>
    <row r="32" spans="1:8" ht="47.25" customHeight="1" x14ac:dyDescent="0.25">
      <c r="A32" s="9"/>
      <c r="B32" s="26" t="s">
        <v>327</v>
      </c>
      <c r="C32" s="27"/>
      <c r="D32" s="29" t="s">
        <v>328</v>
      </c>
      <c r="E32" s="29" t="s">
        <v>138</v>
      </c>
      <c r="F32" s="29">
        <v>8.3699999999999992</v>
      </c>
      <c r="G32" s="29">
        <v>0.27</v>
      </c>
      <c r="H32" s="28">
        <f t="shared" si="0"/>
        <v>8.6399999999999988</v>
      </c>
    </row>
    <row r="33" spans="1:8" ht="18.75" customHeight="1" x14ac:dyDescent="0.25">
      <c r="A33" s="27"/>
      <c r="D33" s="1"/>
      <c r="F33">
        <f>SUM(F4:F32)</f>
        <v>14</v>
      </c>
      <c r="G33">
        <f>SUM(G4:G32)</f>
        <v>7.1700000000000017</v>
      </c>
      <c r="H33">
        <f>SUM(H4:H32)</f>
        <v>21.169999999999995</v>
      </c>
    </row>
    <row r="34" spans="1:8" x14ac:dyDescent="0.25">
      <c r="A34" s="53"/>
      <c r="B34" s="53" t="s">
        <v>572</v>
      </c>
      <c r="C34" s="53" t="s">
        <v>63</v>
      </c>
      <c r="D34" s="53" t="s">
        <v>1</v>
      </c>
      <c r="E34" s="53" t="s">
        <v>15</v>
      </c>
      <c r="F34" s="53" t="s">
        <v>2</v>
      </c>
      <c r="G34" s="53" t="s">
        <v>3</v>
      </c>
      <c r="H34" s="53" t="s">
        <v>4</v>
      </c>
    </row>
    <row r="35" spans="1:8" ht="30" x14ac:dyDescent="0.25">
      <c r="A35" t="s">
        <v>0</v>
      </c>
      <c r="B35" s="26" t="s">
        <v>322</v>
      </c>
      <c r="C35">
        <v>2</v>
      </c>
      <c r="D35" s="1" t="s">
        <v>169</v>
      </c>
      <c r="E35" s="10" t="s">
        <v>6</v>
      </c>
      <c r="F35" s="10">
        <v>0.01</v>
      </c>
      <c r="G35" s="10">
        <v>0.01</v>
      </c>
      <c r="H35" s="10">
        <f t="shared" ref="H35:H59" si="1">SUM(F35:G35)</f>
        <v>0.02</v>
      </c>
    </row>
    <row r="36" spans="1:8" ht="30" x14ac:dyDescent="0.25">
      <c r="A36" s="120" t="s">
        <v>233</v>
      </c>
      <c r="B36" s="26" t="s">
        <v>322</v>
      </c>
      <c r="C36" s="17"/>
      <c r="D36" s="18" t="s">
        <v>170</v>
      </c>
      <c r="E36" s="19" t="s">
        <v>6</v>
      </c>
      <c r="F36" s="19">
        <v>0.03</v>
      </c>
      <c r="G36" s="19">
        <v>0.05</v>
      </c>
      <c r="H36" s="19">
        <f t="shared" si="1"/>
        <v>0.08</v>
      </c>
    </row>
    <row r="37" spans="1:8" ht="30" x14ac:dyDescent="0.25">
      <c r="A37" s="120"/>
      <c r="B37" s="26" t="s">
        <v>322</v>
      </c>
      <c r="C37" s="13"/>
      <c r="D37" s="1" t="s">
        <v>159</v>
      </c>
      <c r="E37" s="1" t="s">
        <v>6</v>
      </c>
      <c r="F37" s="10">
        <v>7.0000000000000007E-2</v>
      </c>
      <c r="G37" s="10">
        <v>0.23</v>
      </c>
      <c r="H37" s="10">
        <f t="shared" si="1"/>
        <v>0.30000000000000004</v>
      </c>
    </row>
    <row r="38" spans="1:8" ht="30" x14ac:dyDescent="0.25">
      <c r="A38" s="120"/>
      <c r="B38" s="26" t="s">
        <v>322</v>
      </c>
      <c r="C38" s="13"/>
      <c r="D38" s="1" t="s">
        <v>135</v>
      </c>
      <c r="E38" s="1" t="s">
        <v>6</v>
      </c>
      <c r="F38" s="1">
        <v>0.01</v>
      </c>
      <c r="G38" s="1">
        <v>0.02</v>
      </c>
      <c r="H38" s="10">
        <f t="shared" si="1"/>
        <v>0.03</v>
      </c>
    </row>
    <row r="39" spans="1:8" x14ac:dyDescent="0.25">
      <c r="A39" s="120"/>
      <c r="B39" s="26" t="s">
        <v>322</v>
      </c>
      <c r="C39" s="13"/>
      <c r="D39" s="1" t="s">
        <v>161</v>
      </c>
      <c r="E39" s="1" t="s">
        <v>138</v>
      </c>
      <c r="F39" s="1">
        <v>0.02</v>
      </c>
      <c r="G39" s="1">
        <v>7.0000000000000007E-2</v>
      </c>
      <c r="H39" s="10">
        <f t="shared" si="1"/>
        <v>9.0000000000000011E-2</v>
      </c>
    </row>
    <row r="40" spans="1:8" x14ac:dyDescent="0.25">
      <c r="A40" s="120"/>
      <c r="B40" s="26" t="s">
        <v>322</v>
      </c>
      <c r="C40" s="13"/>
      <c r="D40" s="1" t="s">
        <v>162</v>
      </c>
      <c r="E40" s="1" t="s">
        <v>138</v>
      </c>
      <c r="F40" s="1">
        <v>0.02</v>
      </c>
      <c r="G40" s="1">
        <v>0.04</v>
      </c>
      <c r="H40" s="10">
        <f t="shared" si="1"/>
        <v>0.06</v>
      </c>
    </row>
    <row r="41" spans="1:8" x14ac:dyDescent="0.25">
      <c r="A41" s="120"/>
      <c r="B41" s="26" t="s">
        <v>322</v>
      </c>
      <c r="C41" s="13"/>
      <c r="D41" s="1" t="s">
        <v>171</v>
      </c>
      <c r="E41" s="1" t="s">
        <v>138</v>
      </c>
      <c r="F41" s="1">
        <v>7.0000000000000007E-2</v>
      </c>
      <c r="G41" s="1">
        <v>0.12</v>
      </c>
      <c r="H41" s="10">
        <f t="shared" si="1"/>
        <v>0.19</v>
      </c>
    </row>
    <row r="42" spans="1:8" x14ac:dyDescent="0.25">
      <c r="A42" s="120"/>
      <c r="B42" s="26" t="s">
        <v>322</v>
      </c>
      <c r="C42" s="13"/>
      <c r="D42" s="1" t="s">
        <v>217</v>
      </c>
      <c r="E42" s="1" t="s">
        <v>138</v>
      </c>
      <c r="F42" s="1">
        <v>0.05</v>
      </c>
      <c r="G42" s="1">
        <v>0.01</v>
      </c>
      <c r="H42" s="10">
        <f t="shared" si="1"/>
        <v>6.0000000000000005E-2</v>
      </c>
    </row>
    <row r="43" spans="1:8" x14ac:dyDescent="0.25">
      <c r="A43" s="120"/>
      <c r="B43" s="26" t="s">
        <v>322</v>
      </c>
      <c r="C43" s="13"/>
      <c r="D43" s="1" t="s">
        <v>172</v>
      </c>
      <c r="E43" s="1" t="s">
        <v>138</v>
      </c>
      <c r="F43" s="1">
        <v>0</v>
      </c>
      <c r="G43" s="1">
        <v>0.03</v>
      </c>
      <c r="H43" s="10">
        <f t="shared" si="1"/>
        <v>0.03</v>
      </c>
    </row>
    <row r="44" spans="1:8" x14ac:dyDescent="0.25">
      <c r="A44" s="120"/>
      <c r="B44" s="26" t="s">
        <v>322</v>
      </c>
      <c r="C44" s="13"/>
      <c r="D44" s="1" t="s">
        <v>173</v>
      </c>
      <c r="E44" s="1" t="s">
        <v>138</v>
      </c>
      <c r="F44" s="1">
        <v>0</v>
      </c>
      <c r="G44" s="1">
        <v>0.01</v>
      </c>
      <c r="H44" s="10">
        <f t="shared" si="1"/>
        <v>0.01</v>
      </c>
    </row>
    <row r="45" spans="1:8" x14ac:dyDescent="0.25">
      <c r="A45" s="120"/>
      <c r="B45" s="26" t="s">
        <v>322</v>
      </c>
      <c r="C45" s="13"/>
      <c r="D45" s="1" t="s">
        <v>174</v>
      </c>
      <c r="E45" s="1" t="s">
        <v>138</v>
      </c>
      <c r="F45" s="1">
        <v>0.11</v>
      </c>
      <c r="G45" s="1">
        <v>0.01</v>
      </c>
      <c r="H45" s="10">
        <f t="shared" si="1"/>
        <v>0.12</v>
      </c>
    </row>
    <row r="46" spans="1:8" x14ac:dyDescent="0.25">
      <c r="A46" s="120"/>
      <c r="B46" s="26" t="s">
        <v>322</v>
      </c>
      <c r="C46" s="13"/>
      <c r="D46" s="1" t="s">
        <v>175</v>
      </c>
      <c r="E46" s="1" t="s">
        <v>138</v>
      </c>
      <c r="F46" s="1">
        <v>0.15</v>
      </c>
      <c r="G46" s="1">
        <v>0.02</v>
      </c>
      <c r="H46" s="10">
        <f t="shared" si="1"/>
        <v>0.16999999999999998</v>
      </c>
    </row>
    <row r="47" spans="1:8" ht="45" x14ac:dyDescent="0.25">
      <c r="A47" s="120"/>
      <c r="B47" s="26" t="s">
        <v>322</v>
      </c>
      <c r="C47" s="13"/>
      <c r="D47" s="1" t="s">
        <v>234</v>
      </c>
      <c r="E47" s="1" t="s">
        <v>177</v>
      </c>
      <c r="F47" s="1">
        <v>0.04</v>
      </c>
      <c r="G47" s="1">
        <v>0.28000000000000003</v>
      </c>
      <c r="H47" s="10">
        <f t="shared" si="1"/>
        <v>0.32</v>
      </c>
    </row>
    <row r="48" spans="1:8" ht="30" x14ac:dyDescent="0.25">
      <c r="A48" s="120"/>
      <c r="B48" s="26" t="s">
        <v>322</v>
      </c>
      <c r="C48" s="13"/>
      <c r="D48" s="1" t="s">
        <v>178</v>
      </c>
      <c r="E48" s="1" t="s">
        <v>179</v>
      </c>
      <c r="F48" s="1">
        <v>0.05</v>
      </c>
      <c r="G48" s="1">
        <v>0.21</v>
      </c>
      <c r="H48" s="10">
        <f t="shared" si="1"/>
        <v>0.26</v>
      </c>
    </row>
    <row r="49" spans="1:8" x14ac:dyDescent="0.25">
      <c r="A49" s="120"/>
      <c r="B49" s="26" t="s">
        <v>322</v>
      </c>
      <c r="C49" s="13"/>
      <c r="D49" s="1" t="s">
        <v>235</v>
      </c>
      <c r="E49" s="1" t="s">
        <v>138</v>
      </c>
      <c r="F49" s="1">
        <v>0.2</v>
      </c>
      <c r="G49" s="1">
        <v>0.05</v>
      </c>
      <c r="H49" s="10">
        <f t="shared" si="1"/>
        <v>0.25</v>
      </c>
    </row>
    <row r="50" spans="1:8" ht="30" x14ac:dyDescent="0.25">
      <c r="A50" s="120"/>
      <c r="B50" s="26" t="s">
        <v>322</v>
      </c>
      <c r="C50" s="13"/>
      <c r="D50" s="1" t="s">
        <v>181</v>
      </c>
      <c r="E50" s="1" t="s">
        <v>6</v>
      </c>
      <c r="F50" s="1">
        <v>0.1</v>
      </c>
      <c r="G50" s="1">
        <v>0.22</v>
      </c>
      <c r="H50" s="10">
        <f t="shared" si="1"/>
        <v>0.32</v>
      </c>
    </row>
    <row r="51" spans="1:8" x14ac:dyDescent="0.25">
      <c r="A51" s="120"/>
      <c r="B51" s="26" t="s">
        <v>322</v>
      </c>
      <c r="C51" s="13"/>
      <c r="D51" s="1" t="s">
        <v>182</v>
      </c>
      <c r="E51" s="1" t="s">
        <v>6</v>
      </c>
      <c r="F51" s="1">
        <v>0.02</v>
      </c>
      <c r="G51" s="1">
        <v>7.0000000000000007E-2</v>
      </c>
      <c r="H51" s="10">
        <f t="shared" si="1"/>
        <v>9.0000000000000011E-2</v>
      </c>
    </row>
    <row r="52" spans="1:8" x14ac:dyDescent="0.25">
      <c r="A52" s="120"/>
      <c r="B52" s="26" t="s">
        <v>322</v>
      </c>
      <c r="C52" s="13"/>
      <c r="D52" s="1" t="s">
        <v>183</v>
      </c>
      <c r="E52" s="1" t="s">
        <v>138</v>
      </c>
      <c r="F52" s="1">
        <v>0.08</v>
      </c>
      <c r="G52" s="1">
        <v>0.28999999999999998</v>
      </c>
      <c r="H52" s="10">
        <f t="shared" si="1"/>
        <v>0.37</v>
      </c>
    </row>
    <row r="53" spans="1:8" x14ac:dyDescent="0.25">
      <c r="A53" s="120"/>
      <c r="B53" s="26" t="s">
        <v>322</v>
      </c>
      <c r="C53" s="13"/>
      <c r="D53" s="1" t="s">
        <v>184</v>
      </c>
      <c r="E53" s="1" t="s">
        <v>138</v>
      </c>
      <c r="F53" s="1">
        <v>1.18</v>
      </c>
      <c r="G53" s="1">
        <v>2.2200000000000002</v>
      </c>
      <c r="H53" s="10">
        <f t="shared" si="1"/>
        <v>3.4000000000000004</v>
      </c>
    </row>
    <row r="54" spans="1:8" x14ac:dyDescent="0.25">
      <c r="A54" s="120"/>
      <c r="B54" s="26" t="s">
        <v>322</v>
      </c>
      <c r="C54" s="13"/>
      <c r="D54" s="1" t="s">
        <v>185</v>
      </c>
      <c r="E54" s="1" t="s">
        <v>138</v>
      </c>
      <c r="F54" s="1">
        <v>0.63</v>
      </c>
      <c r="G54" s="1">
        <v>0.01</v>
      </c>
      <c r="H54" s="10">
        <f t="shared" si="1"/>
        <v>0.64</v>
      </c>
    </row>
    <row r="55" spans="1:8" ht="30" x14ac:dyDescent="0.25">
      <c r="A55" s="120"/>
      <c r="B55" s="26" t="s">
        <v>322</v>
      </c>
      <c r="C55" s="13"/>
      <c r="D55" s="1" t="s">
        <v>186</v>
      </c>
      <c r="E55" s="1" t="s">
        <v>138</v>
      </c>
      <c r="F55" s="1">
        <v>0.14000000000000001</v>
      </c>
      <c r="G55" s="1">
        <v>0.05</v>
      </c>
      <c r="H55" s="10">
        <f t="shared" si="1"/>
        <v>0.19</v>
      </c>
    </row>
    <row r="56" spans="1:8" ht="30" x14ac:dyDescent="0.25">
      <c r="A56" s="120"/>
      <c r="B56" s="26" t="s">
        <v>322</v>
      </c>
      <c r="C56" s="13"/>
      <c r="D56" s="1" t="s">
        <v>236</v>
      </c>
      <c r="E56" s="1" t="s">
        <v>177</v>
      </c>
      <c r="F56" s="1">
        <v>0.21</v>
      </c>
      <c r="G56" s="1">
        <v>1.71</v>
      </c>
      <c r="H56" s="10">
        <f t="shared" si="1"/>
        <v>1.92</v>
      </c>
    </row>
    <row r="57" spans="1:8" x14ac:dyDescent="0.25">
      <c r="A57" s="120"/>
      <c r="B57" s="26" t="s">
        <v>322</v>
      </c>
      <c r="C57" s="13"/>
      <c r="D57" s="1" t="s">
        <v>192</v>
      </c>
      <c r="E57" s="1" t="s">
        <v>6</v>
      </c>
      <c r="F57" s="1">
        <v>0.18</v>
      </c>
      <c r="G57" s="1">
        <v>0.19</v>
      </c>
      <c r="H57" s="10">
        <f t="shared" si="1"/>
        <v>0.37</v>
      </c>
    </row>
    <row r="58" spans="1:8" ht="30" x14ac:dyDescent="0.25">
      <c r="A58" s="120"/>
      <c r="B58" s="26" t="s">
        <v>322</v>
      </c>
      <c r="C58" s="13"/>
      <c r="D58" s="1" t="s">
        <v>190</v>
      </c>
      <c r="E58" s="1" t="s">
        <v>138</v>
      </c>
      <c r="F58" s="1">
        <v>1.04</v>
      </c>
      <c r="G58" s="1">
        <v>0.16</v>
      </c>
      <c r="H58" s="10">
        <f t="shared" si="1"/>
        <v>1.2</v>
      </c>
    </row>
    <row r="59" spans="1:8" x14ac:dyDescent="0.25">
      <c r="A59" s="120"/>
      <c r="B59" s="26" t="s">
        <v>322</v>
      </c>
      <c r="C59" s="13"/>
      <c r="D59" s="1" t="s">
        <v>237</v>
      </c>
      <c r="E59" s="1" t="s">
        <v>138</v>
      </c>
      <c r="F59" s="1">
        <v>0</v>
      </c>
      <c r="G59" s="1">
        <v>0.09</v>
      </c>
      <c r="H59" s="10">
        <f t="shared" si="1"/>
        <v>0.09</v>
      </c>
    </row>
    <row r="60" spans="1:8" ht="45" x14ac:dyDescent="0.25">
      <c r="A60" s="120"/>
      <c r="B60" s="26" t="s">
        <v>326</v>
      </c>
      <c r="C60" s="27"/>
      <c r="D60" s="29" t="s">
        <v>329</v>
      </c>
      <c r="E60" s="29"/>
      <c r="F60" s="29">
        <v>7.28</v>
      </c>
      <c r="G60" s="29">
        <v>0.26</v>
      </c>
      <c r="H60" s="28">
        <f t="shared" ref="H60" si="2">SUM(F60:G60)</f>
        <v>7.54</v>
      </c>
    </row>
    <row r="61" spans="1:8" x14ac:dyDescent="0.25">
      <c r="A61" s="27"/>
      <c r="D61" s="1"/>
      <c r="F61">
        <f>SUM(F35:F60)</f>
        <v>11.690000000000001</v>
      </c>
      <c r="G61">
        <f t="shared" ref="G61:H61" si="3">SUM(G35:G60)</f>
        <v>6.4300000000000006</v>
      </c>
      <c r="H61">
        <f t="shared" si="3"/>
        <v>18.119999999999997</v>
      </c>
    </row>
    <row r="62" spans="1:8" x14ac:dyDescent="0.25">
      <c r="A62" s="53" t="s">
        <v>0</v>
      </c>
      <c r="B62" s="53" t="s">
        <v>572</v>
      </c>
      <c r="C62" s="53" t="s">
        <v>63</v>
      </c>
      <c r="D62" s="53" t="s">
        <v>1</v>
      </c>
      <c r="E62" s="53" t="s">
        <v>15</v>
      </c>
      <c r="F62" s="53" t="s">
        <v>2</v>
      </c>
      <c r="G62" s="53" t="s">
        <v>3</v>
      </c>
      <c r="H62" s="53" t="s">
        <v>4</v>
      </c>
    </row>
    <row r="63" spans="1:8" ht="30" x14ac:dyDescent="0.25">
      <c r="B63" s="30" t="s">
        <v>322</v>
      </c>
      <c r="C63">
        <v>3</v>
      </c>
      <c r="D63" s="33" t="s">
        <v>169</v>
      </c>
      <c r="E63" s="32" t="s">
        <v>6</v>
      </c>
      <c r="F63" s="32">
        <v>0.01</v>
      </c>
      <c r="G63" s="32">
        <v>0.01</v>
      </c>
      <c r="H63" s="32">
        <f t="shared" ref="H63:H85" si="4">SUM(F63:G63)</f>
        <v>0.02</v>
      </c>
    </row>
    <row r="64" spans="1:8" ht="30" x14ac:dyDescent="0.25">
      <c r="A64" s="120" t="s">
        <v>364</v>
      </c>
      <c r="B64" s="30" t="s">
        <v>322</v>
      </c>
      <c r="C64" s="17"/>
      <c r="D64" s="18" t="s">
        <v>170</v>
      </c>
      <c r="E64" s="19" t="s">
        <v>6</v>
      </c>
      <c r="F64" s="19">
        <v>0.03</v>
      </c>
      <c r="G64" s="19">
        <v>0.05</v>
      </c>
      <c r="H64" s="19">
        <f t="shared" si="4"/>
        <v>0.08</v>
      </c>
    </row>
    <row r="65" spans="1:8" ht="30" x14ac:dyDescent="0.25">
      <c r="A65" s="120"/>
      <c r="B65" s="30" t="s">
        <v>322</v>
      </c>
      <c r="C65" s="30"/>
      <c r="D65" s="33" t="s">
        <v>159</v>
      </c>
      <c r="E65" s="33" t="s">
        <v>6</v>
      </c>
      <c r="F65" s="32">
        <v>7.0000000000000007E-2</v>
      </c>
      <c r="G65" s="32">
        <v>0.23</v>
      </c>
      <c r="H65" s="32">
        <f t="shared" si="4"/>
        <v>0.30000000000000004</v>
      </c>
    </row>
    <row r="66" spans="1:8" ht="30" x14ac:dyDescent="0.25">
      <c r="A66" s="120"/>
      <c r="B66" s="30" t="s">
        <v>322</v>
      </c>
      <c r="C66" s="30"/>
      <c r="D66" s="33" t="s">
        <v>135</v>
      </c>
      <c r="E66" s="33" t="s">
        <v>6</v>
      </c>
      <c r="F66" s="33">
        <v>0.01</v>
      </c>
      <c r="G66" s="33">
        <v>0.02</v>
      </c>
      <c r="H66" s="32">
        <f t="shared" si="4"/>
        <v>0.03</v>
      </c>
    </row>
    <row r="67" spans="1:8" x14ac:dyDescent="0.25">
      <c r="A67" s="120"/>
      <c r="B67" s="30" t="s">
        <v>322</v>
      </c>
      <c r="C67" s="30"/>
      <c r="D67" s="33" t="s">
        <v>161</v>
      </c>
      <c r="E67" s="33" t="s">
        <v>138</v>
      </c>
      <c r="F67" s="33">
        <v>0.02</v>
      </c>
      <c r="G67" s="33">
        <v>7.0000000000000007E-2</v>
      </c>
      <c r="H67" s="32">
        <f t="shared" si="4"/>
        <v>9.0000000000000011E-2</v>
      </c>
    </row>
    <row r="68" spans="1:8" x14ac:dyDescent="0.25">
      <c r="A68" s="120"/>
      <c r="B68" s="30" t="s">
        <v>322</v>
      </c>
      <c r="C68" s="30"/>
      <c r="D68" s="33" t="s">
        <v>162</v>
      </c>
      <c r="E68" s="33" t="s">
        <v>138</v>
      </c>
      <c r="F68" s="33">
        <v>0.02</v>
      </c>
      <c r="G68" s="33">
        <v>0.04</v>
      </c>
      <c r="H68" s="32">
        <f t="shared" si="4"/>
        <v>0.06</v>
      </c>
    </row>
    <row r="69" spans="1:8" x14ac:dyDescent="0.25">
      <c r="A69" s="120"/>
      <c r="B69" s="30" t="s">
        <v>322</v>
      </c>
      <c r="C69" s="30"/>
      <c r="D69" s="33" t="s">
        <v>171</v>
      </c>
      <c r="E69" s="33" t="s">
        <v>138</v>
      </c>
      <c r="F69" s="33">
        <v>7.0000000000000007E-2</v>
      </c>
      <c r="G69" s="33">
        <v>0.12</v>
      </c>
      <c r="H69" s="32">
        <f t="shared" si="4"/>
        <v>0.19</v>
      </c>
    </row>
    <row r="70" spans="1:8" x14ac:dyDescent="0.25">
      <c r="A70" s="120"/>
      <c r="B70" s="30" t="s">
        <v>322</v>
      </c>
      <c r="C70" s="30"/>
      <c r="D70" s="33" t="s">
        <v>217</v>
      </c>
      <c r="E70" s="33" t="s">
        <v>138</v>
      </c>
      <c r="F70" s="33">
        <v>0.05</v>
      </c>
      <c r="G70" s="33">
        <v>0.01</v>
      </c>
      <c r="H70" s="32">
        <f t="shared" si="4"/>
        <v>6.0000000000000005E-2</v>
      </c>
    </row>
    <row r="71" spans="1:8" x14ac:dyDescent="0.25">
      <c r="A71" s="120"/>
      <c r="B71" s="30" t="s">
        <v>322</v>
      </c>
      <c r="C71" s="30"/>
      <c r="D71" s="33" t="s">
        <v>172</v>
      </c>
      <c r="E71" s="33" t="s">
        <v>138</v>
      </c>
      <c r="F71" s="33">
        <v>0</v>
      </c>
      <c r="G71" s="33">
        <v>0.03</v>
      </c>
      <c r="H71" s="32">
        <f t="shared" si="4"/>
        <v>0.03</v>
      </c>
    </row>
    <row r="72" spans="1:8" x14ac:dyDescent="0.25">
      <c r="A72" s="120"/>
      <c r="B72" s="30" t="s">
        <v>322</v>
      </c>
      <c r="C72" s="30"/>
      <c r="D72" s="33" t="s">
        <v>173</v>
      </c>
      <c r="E72" s="33" t="s">
        <v>138</v>
      </c>
      <c r="F72" s="33">
        <v>0</v>
      </c>
      <c r="G72" s="33">
        <v>0.01</v>
      </c>
      <c r="H72" s="32">
        <f t="shared" si="4"/>
        <v>0.01</v>
      </c>
    </row>
    <row r="73" spans="1:8" x14ac:dyDescent="0.25">
      <c r="A73" s="120"/>
      <c r="B73" s="30" t="s">
        <v>322</v>
      </c>
      <c r="C73" s="30"/>
      <c r="D73" s="33" t="s">
        <v>174</v>
      </c>
      <c r="E73" s="33" t="s">
        <v>138</v>
      </c>
      <c r="F73" s="33">
        <v>0.11</v>
      </c>
      <c r="G73" s="33">
        <v>0.01</v>
      </c>
      <c r="H73" s="32">
        <f t="shared" si="4"/>
        <v>0.12</v>
      </c>
    </row>
    <row r="74" spans="1:8" x14ac:dyDescent="0.25">
      <c r="A74" s="120"/>
      <c r="B74" s="30" t="s">
        <v>322</v>
      </c>
      <c r="C74" s="30"/>
      <c r="D74" s="33" t="s">
        <v>175</v>
      </c>
      <c r="E74" s="33" t="s">
        <v>138</v>
      </c>
      <c r="F74" s="33">
        <v>0.15</v>
      </c>
      <c r="G74" s="33">
        <v>0.02</v>
      </c>
      <c r="H74" s="32">
        <f t="shared" si="4"/>
        <v>0.16999999999999998</v>
      </c>
    </row>
    <row r="75" spans="1:8" ht="45" x14ac:dyDescent="0.25">
      <c r="A75" s="120"/>
      <c r="B75" s="30" t="s">
        <v>322</v>
      </c>
      <c r="C75" s="30"/>
      <c r="D75" s="33" t="s">
        <v>234</v>
      </c>
      <c r="E75" s="33" t="s">
        <v>177</v>
      </c>
      <c r="F75" s="33">
        <v>0.04</v>
      </c>
      <c r="G75" s="33">
        <v>0.28000000000000003</v>
      </c>
      <c r="H75" s="32">
        <f t="shared" si="4"/>
        <v>0.32</v>
      </c>
    </row>
    <row r="76" spans="1:8" ht="30" x14ac:dyDescent="0.25">
      <c r="A76" s="120"/>
      <c r="B76" s="30" t="s">
        <v>322</v>
      </c>
      <c r="C76" s="30"/>
      <c r="D76" s="33" t="s">
        <v>178</v>
      </c>
      <c r="E76" s="33" t="s">
        <v>179</v>
      </c>
      <c r="F76" s="33">
        <v>0.05</v>
      </c>
      <c r="G76" s="33">
        <v>0.21</v>
      </c>
      <c r="H76" s="32">
        <f t="shared" si="4"/>
        <v>0.26</v>
      </c>
    </row>
    <row r="77" spans="1:8" x14ac:dyDescent="0.25">
      <c r="A77" s="120"/>
      <c r="B77" s="30" t="s">
        <v>322</v>
      </c>
      <c r="C77" s="30"/>
      <c r="D77" s="33" t="s">
        <v>235</v>
      </c>
      <c r="E77" s="33" t="s">
        <v>138</v>
      </c>
      <c r="F77" s="33">
        <v>0.2</v>
      </c>
      <c r="G77" s="33">
        <v>0.05</v>
      </c>
      <c r="H77" s="32">
        <f t="shared" si="4"/>
        <v>0.25</v>
      </c>
    </row>
    <row r="78" spans="1:8" ht="30" x14ac:dyDescent="0.25">
      <c r="A78" s="120"/>
      <c r="B78" s="30" t="s">
        <v>322</v>
      </c>
      <c r="C78" s="30"/>
      <c r="D78" s="33" t="s">
        <v>181</v>
      </c>
      <c r="E78" s="33" t="s">
        <v>6</v>
      </c>
      <c r="F78" s="33">
        <v>0.1</v>
      </c>
      <c r="G78" s="33">
        <v>0.22</v>
      </c>
      <c r="H78" s="32">
        <f t="shared" si="4"/>
        <v>0.32</v>
      </c>
    </row>
    <row r="79" spans="1:8" x14ac:dyDescent="0.25">
      <c r="A79" s="120"/>
      <c r="B79" s="30" t="s">
        <v>322</v>
      </c>
      <c r="C79" s="30"/>
      <c r="D79" s="33" t="s">
        <v>182</v>
      </c>
      <c r="E79" s="33" t="s">
        <v>6</v>
      </c>
      <c r="F79" s="33">
        <v>0.02</v>
      </c>
      <c r="G79" s="33">
        <v>7.0000000000000007E-2</v>
      </c>
      <c r="H79" s="32">
        <f t="shared" si="4"/>
        <v>9.0000000000000011E-2</v>
      </c>
    </row>
    <row r="80" spans="1:8" x14ac:dyDescent="0.25">
      <c r="A80" s="120"/>
      <c r="B80" s="30" t="s">
        <v>322</v>
      </c>
      <c r="C80" s="30"/>
      <c r="D80" s="33" t="s">
        <v>183</v>
      </c>
      <c r="E80" s="33" t="s">
        <v>138</v>
      </c>
      <c r="F80" s="33">
        <v>0.08</v>
      </c>
      <c r="G80" s="33">
        <v>0.28999999999999998</v>
      </c>
      <c r="H80" s="32">
        <f t="shared" si="4"/>
        <v>0.37</v>
      </c>
    </row>
    <row r="81" spans="1:8" x14ac:dyDescent="0.25">
      <c r="A81" s="120"/>
      <c r="B81" s="30" t="s">
        <v>322</v>
      </c>
      <c r="C81" s="30"/>
      <c r="D81" s="33" t="s">
        <v>184</v>
      </c>
      <c r="E81" s="33" t="s">
        <v>138</v>
      </c>
      <c r="F81" s="33">
        <v>1.18</v>
      </c>
      <c r="G81" s="33">
        <v>2.2200000000000002</v>
      </c>
      <c r="H81" s="32">
        <f t="shared" si="4"/>
        <v>3.4000000000000004</v>
      </c>
    </row>
    <row r="82" spans="1:8" ht="30" x14ac:dyDescent="0.25">
      <c r="A82" s="120"/>
      <c r="B82" s="30" t="s">
        <v>322</v>
      </c>
      <c r="C82" s="30"/>
      <c r="D82" s="33" t="s">
        <v>236</v>
      </c>
      <c r="E82" s="33" t="s">
        <v>177</v>
      </c>
      <c r="F82" s="33">
        <v>0.21</v>
      </c>
      <c r="G82" s="33">
        <v>1.71</v>
      </c>
      <c r="H82" s="32">
        <f t="shared" si="4"/>
        <v>1.92</v>
      </c>
    </row>
    <row r="83" spans="1:8" x14ac:dyDescent="0.25">
      <c r="A83" s="120"/>
      <c r="B83" s="30" t="s">
        <v>322</v>
      </c>
      <c r="C83" s="30"/>
      <c r="D83" s="33" t="s">
        <v>192</v>
      </c>
      <c r="E83" s="33" t="s">
        <v>6</v>
      </c>
      <c r="F83" s="33">
        <v>0.18</v>
      </c>
      <c r="G83" s="33">
        <v>0.19</v>
      </c>
      <c r="H83" s="32">
        <f t="shared" si="4"/>
        <v>0.37</v>
      </c>
    </row>
    <row r="84" spans="1:8" ht="30" x14ac:dyDescent="0.25">
      <c r="A84" s="120"/>
      <c r="B84" s="30" t="s">
        <v>322</v>
      </c>
      <c r="C84" s="30"/>
      <c r="D84" s="33" t="s">
        <v>190</v>
      </c>
      <c r="E84" s="33" t="s">
        <v>138</v>
      </c>
      <c r="F84" s="33">
        <v>1.04</v>
      </c>
      <c r="G84" s="33">
        <v>0.16</v>
      </c>
      <c r="H84" s="32">
        <f t="shared" si="4"/>
        <v>1.2</v>
      </c>
    </row>
    <row r="85" spans="1:8" ht="90" x14ac:dyDescent="0.25">
      <c r="A85" s="120"/>
      <c r="B85" s="34">
        <v>237423161020</v>
      </c>
      <c r="C85" s="31"/>
      <c r="D85" s="33" t="s">
        <v>365</v>
      </c>
      <c r="E85" s="33"/>
      <c r="F85" s="33">
        <v>1.98</v>
      </c>
      <c r="G85" s="33">
        <v>0.02</v>
      </c>
      <c r="H85" s="32">
        <f t="shared" si="4"/>
        <v>2</v>
      </c>
    </row>
    <row r="86" spans="1:8" x14ac:dyDescent="0.25">
      <c r="A86" s="31"/>
      <c r="D86" s="33"/>
      <c r="F86">
        <f>SUM(F63:F85)</f>
        <v>5.62</v>
      </c>
      <c r="G86">
        <f>SUM(G63:G85)</f>
        <v>6.04</v>
      </c>
      <c r="H86">
        <f>SUM(H63:H85)</f>
        <v>11.659999999999998</v>
      </c>
    </row>
    <row r="87" spans="1:8" x14ac:dyDescent="0.25">
      <c r="A87" s="53" t="s">
        <v>0</v>
      </c>
      <c r="B87" s="53" t="s">
        <v>572</v>
      </c>
      <c r="C87" s="53" t="s">
        <v>63</v>
      </c>
      <c r="D87" s="53" t="s">
        <v>1</v>
      </c>
      <c r="E87" s="53" t="s">
        <v>15</v>
      </c>
      <c r="F87" s="53" t="s">
        <v>2</v>
      </c>
      <c r="G87" s="53" t="s">
        <v>3</v>
      </c>
      <c r="H87" s="53" t="s">
        <v>4</v>
      </c>
    </row>
    <row r="88" spans="1:8" ht="15" customHeight="1" x14ac:dyDescent="0.25">
      <c r="A88" s="120" t="s">
        <v>361</v>
      </c>
      <c r="B88" s="30" t="s">
        <v>322</v>
      </c>
      <c r="C88" s="30">
        <v>4</v>
      </c>
      <c r="D88" s="33" t="s">
        <v>172</v>
      </c>
      <c r="E88" s="33" t="s">
        <v>138</v>
      </c>
      <c r="F88" s="33">
        <v>0</v>
      </c>
      <c r="G88" s="33">
        <v>0.03</v>
      </c>
      <c r="H88" s="32">
        <f t="shared" ref="H88:H99" si="5">SUM(F88:G88)</f>
        <v>0.03</v>
      </c>
    </row>
    <row r="89" spans="1:8" ht="15" customHeight="1" x14ac:dyDescent="0.25">
      <c r="A89" s="120"/>
      <c r="B89" s="30" t="s">
        <v>322</v>
      </c>
      <c r="C89" s="30"/>
      <c r="D89" s="33" t="s">
        <v>175</v>
      </c>
      <c r="E89" s="33" t="s">
        <v>138</v>
      </c>
      <c r="F89" s="33">
        <v>0.15</v>
      </c>
      <c r="G89" s="33">
        <v>0.02</v>
      </c>
      <c r="H89" s="32">
        <f t="shared" si="5"/>
        <v>0.16999999999999998</v>
      </c>
    </row>
    <row r="90" spans="1:8" ht="46.5" customHeight="1" x14ac:dyDescent="0.25">
      <c r="A90" s="120"/>
      <c r="B90" s="30" t="s">
        <v>322</v>
      </c>
      <c r="C90" s="30"/>
      <c r="D90" s="33" t="s">
        <v>176</v>
      </c>
      <c r="E90" s="33" t="s">
        <v>177</v>
      </c>
      <c r="F90" s="33">
        <v>0.04</v>
      </c>
      <c r="G90" s="33">
        <v>0.28000000000000003</v>
      </c>
      <c r="H90" s="32">
        <f t="shared" si="5"/>
        <v>0.32</v>
      </c>
    </row>
    <row r="91" spans="1:8" ht="36" customHeight="1" x14ac:dyDescent="0.25">
      <c r="A91" s="120"/>
      <c r="B91" s="30" t="s">
        <v>322</v>
      </c>
      <c r="C91" s="30"/>
      <c r="D91" s="33" t="s">
        <v>178</v>
      </c>
      <c r="E91" s="33" t="s">
        <v>179</v>
      </c>
      <c r="F91" s="33">
        <v>0.05</v>
      </c>
      <c r="G91" s="33">
        <v>0.21</v>
      </c>
      <c r="H91" s="32">
        <f t="shared" si="5"/>
        <v>0.26</v>
      </c>
    </row>
    <row r="92" spans="1:8" ht="15" customHeight="1" x14ac:dyDescent="0.25">
      <c r="A92" s="120"/>
      <c r="B92" s="30" t="s">
        <v>322</v>
      </c>
      <c r="C92" s="30"/>
      <c r="D92" s="33" t="s">
        <v>184</v>
      </c>
      <c r="E92" s="33" t="s">
        <v>138</v>
      </c>
      <c r="F92" s="33">
        <v>1.18</v>
      </c>
      <c r="G92" s="33">
        <v>2.2200000000000002</v>
      </c>
      <c r="H92" s="32">
        <f t="shared" si="5"/>
        <v>3.4000000000000004</v>
      </c>
    </row>
    <row r="93" spans="1:8" ht="30" customHeight="1" x14ac:dyDescent="0.25">
      <c r="A93" s="120"/>
      <c r="B93" s="30" t="s">
        <v>322</v>
      </c>
      <c r="C93" s="30"/>
      <c r="D93" s="33" t="s">
        <v>187</v>
      </c>
      <c r="E93" s="33" t="s">
        <v>177</v>
      </c>
      <c r="F93" s="33">
        <v>0.21</v>
      </c>
      <c r="G93" s="33">
        <v>1.71</v>
      </c>
      <c r="H93" s="32">
        <f t="shared" si="5"/>
        <v>1.92</v>
      </c>
    </row>
    <row r="94" spans="1:8" ht="19.5" customHeight="1" x14ac:dyDescent="0.25">
      <c r="A94" s="120"/>
      <c r="B94" s="30" t="s">
        <v>322</v>
      </c>
      <c r="C94" s="30"/>
      <c r="D94" s="33" t="s">
        <v>192</v>
      </c>
      <c r="E94" s="33" t="s">
        <v>6</v>
      </c>
      <c r="F94" s="33">
        <v>0.18</v>
      </c>
      <c r="G94" s="33">
        <v>0.19</v>
      </c>
      <c r="H94" s="32">
        <f t="shared" si="5"/>
        <v>0.37</v>
      </c>
    </row>
    <row r="95" spans="1:8" ht="15" customHeight="1" x14ac:dyDescent="0.25">
      <c r="A95" s="120"/>
      <c r="B95" s="30" t="s">
        <v>322</v>
      </c>
      <c r="C95" s="30"/>
      <c r="D95" s="33" t="s">
        <v>188</v>
      </c>
      <c r="E95" s="33" t="s">
        <v>138</v>
      </c>
      <c r="F95" s="33">
        <v>0.17</v>
      </c>
      <c r="G95" s="33">
        <v>0.12</v>
      </c>
      <c r="H95" s="32">
        <f t="shared" si="5"/>
        <v>0.29000000000000004</v>
      </c>
    </row>
    <row r="96" spans="1:8" ht="15" customHeight="1" x14ac:dyDescent="0.25">
      <c r="A96" s="120"/>
      <c r="B96" s="30" t="s">
        <v>322</v>
      </c>
      <c r="C96" s="30"/>
      <c r="D96" s="33" t="s">
        <v>189</v>
      </c>
      <c r="E96" s="33" t="s">
        <v>138</v>
      </c>
      <c r="F96" s="33">
        <v>1.05</v>
      </c>
      <c r="G96" s="33">
        <v>0.11</v>
      </c>
      <c r="H96" s="32">
        <f t="shared" si="5"/>
        <v>1.1600000000000001</v>
      </c>
    </row>
    <row r="97" spans="1:8" ht="29.25" customHeight="1" x14ac:dyDescent="0.25">
      <c r="A97" s="120"/>
      <c r="B97" s="30" t="s">
        <v>322</v>
      </c>
      <c r="C97" s="30"/>
      <c r="D97" s="33" t="s">
        <v>190</v>
      </c>
      <c r="E97" s="33" t="s">
        <v>138</v>
      </c>
      <c r="F97" s="33">
        <v>1.04</v>
      </c>
      <c r="G97" s="33">
        <v>0.16</v>
      </c>
      <c r="H97" s="32">
        <f t="shared" si="5"/>
        <v>1.2</v>
      </c>
    </row>
    <row r="98" spans="1:8" ht="15" customHeight="1" x14ac:dyDescent="0.25">
      <c r="A98" s="121"/>
      <c r="B98" s="30" t="s">
        <v>322</v>
      </c>
      <c r="C98" s="31"/>
      <c r="D98" s="33" t="s">
        <v>191</v>
      </c>
      <c r="E98" s="33" t="s">
        <v>138</v>
      </c>
      <c r="F98" s="33">
        <v>0</v>
      </c>
      <c r="G98" s="33">
        <v>0.5</v>
      </c>
      <c r="H98" s="32">
        <f t="shared" si="5"/>
        <v>0.5</v>
      </c>
    </row>
    <row r="99" spans="1:8" ht="47.25" customHeight="1" x14ac:dyDescent="0.25">
      <c r="A99" s="121"/>
      <c r="B99" s="30" t="s">
        <v>327</v>
      </c>
      <c r="C99" s="31"/>
      <c r="D99" s="33" t="s">
        <v>328</v>
      </c>
      <c r="E99" s="33" t="s">
        <v>138</v>
      </c>
      <c r="F99" s="33">
        <v>8.3699999999999992</v>
      </c>
      <c r="G99" s="33">
        <v>0.27</v>
      </c>
      <c r="H99" s="32">
        <f t="shared" si="5"/>
        <v>8.6399999999999988</v>
      </c>
    </row>
    <row r="100" spans="1:8" ht="18.75" customHeight="1" x14ac:dyDescent="0.25">
      <c r="A100" s="31"/>
      <c r="D100" s="33"/>
      <c r="F100">
        <f>SUM(F88:F99)</f>
        <v>12.44</v>
      </c>
      <c r="G100">
        <f>SUM(G88:G99)</f>
        <v>5.8200000000000021</v>
      </c>
      <c r="H100">
        <f>SUM(H88:H99)</f>
        <v>18.259999999999998</v>
      </c>
    </row>
    <row r="101" spans="1:8" x14ac:dyDescent="0.25">
      <c r="A101" s="53" t="s">
        <v>0</v>
      </c>
      <c r="B101" s="53" t="s">
        <v>572</v>
      </c>
      <c r="C101" s="53" t="s">
        <v>63</v>
      </c>
      <c r="D101" s="53" t="s">
        <v>1</v>
      </c>
      <c r="E101" s="53" t="s">
        <v>15</v>
      </c>
      <c r="F101" s="53" t="s">
        <v>2</v>
      </c>
      <c r="G101" s="53" t="s">
        <v>3</v>
      </c>
      <c r="H101" s="53" t="s">
        <v>4</v>
      </c>
    </row>
    <row r="102" spans="1:8" x14ac:dyDescent="0.25">
      <c r="A102" s="120" t="s">
        <v>362</v>
      </c>
      <c r="B102" s="30" t="s">
        <v>322</v>
      </c>
      <c r="C102" s="30">
        <v>5</v>
      </c>
      <c r="D102" s="33" t="s">
        <v>172</v>
      </c>
      <c r="E102" s="33" t="s">
        <v>138</v>
      </c>
      <c r="F102" s="33">
        <v>0</v>
      </c>
      <c r="G102" s="33">
        <v>0.03</v>
      </c>
      <c r="H102" s="32">
        <f t="shared" ref="H102:H111" si="6">SUM(F102:G102)</f>
        <v>0.03</v>
      </c>
    </row>
    <row r="103" spans="1:8" x14ac:dyDescent="0.25">
      <c r="A103" s="120"/>
      <c r="B103" s="30" t="s">
        <v>322</v>
      </c>
      <c r="C103" s="30"/>
      <c r="D103" s="33" t="s">
        <v>175</v>
      </c>
      <c r="E103" s="33" t="s">
        <v>138</v>
      </c>
      <c r="F103" s="33">
        <v>0.15</v>
      </c>
      <c r="G103" s="33">
        <v>0.02</v>
      </c>
      <c r="H103" s="32">
        <f t="shared" si="6"/>
        <v>0.16999999999999998</v>
      </c>
    </row>
    <row r="104" spans="1:8" ht="45" x14ac:dyDescent="0.25">
      <c r="A104" s="120"/>
      <c r="B104" s="30" t="s">
        <v>322</v>
      </c>
      <c r="C104" s="30"/>
      <c r="D104" s="33" t="s">
        <v>363</v>
      </c>
      <c r="E104" s="33" t="s">
        <v>177</v>
      </c>
      <c r="F104" s="33">
        <v>0.04</v>
      </c>
      <c r="G104" s="33">
        <v>0.28000000000000003</v>
      </c>
      <c r="H104" s="32">
        <f t="shared" si="6"/>
        <v>0.32</v>
      </c>
    </row>
    <row r="105" spans="1:8" ht="30" x14ac:dyDescent="0.25">
      <c r="A105" s="120"/>
      <c r="B105" s="30" t="s">
        <v>322</v>
      </c>
      <c r="C105" s="30"/>
      <c r="D105" s="33" t="s">
        <v>178</v>
      </c>
      <c r="E105" s="33" t="s">
        <v>179</v>
      </c>
      <c r="F105" s="33">
        <v>0.05</v>
      </c>
      <c r="G105" s="33">
        <v>0.21</v>
      </c>
      <c r="H105" s="32">
        <f t="shared" si="6"/>
        <v>0.26</v>
      </c>
    </row>
    <row r="106" spans="1:8" x14ac:dyDescent="0.25">
      <c r="A106" s="120"/>
      <c r="B106" s="30" t="s">
        <v>322</v>
      </c>
      <c r="C106" s="30"/>
      <c r="D106" s="33" t="s">
        <v>184</v>
      </c>
      <c r="E106" s="33" t="s">
        <v>138</v>
      </c>
      <c r="F106" s="33">
        <v>1.18</v>
      </c>
      <c r="G106" s="33">
        <v>2.2200000000000002</v>
      </c>
      <c r="H106" s="32">
        <f t="shared" si="6"/>
        <v>3.4000000000000004</v>
      </c>
    </row>
    <row r="107" spans="1:8" ht="30" x14ac:dyDescent="0.25">
      <c r="A107" s="120"/>
      <c r="B107" s="30" t="s">
        <v>322</v>
      </c>
      <c r="C107" s="30"/>
      <c r="D107" s="33" t="s">
        <v>236</v>
      </c>
      <c r="E107" s="33" t="s">
        <v>177</v>
      </c>
      <c r="F107" s="33">
        <v>0.21</v>
      </c>
      <c r="G107" s="33">
        <v>1.71</v>
      </c>
      <c r="H107" s="32">
        <f t="shared" si="6"/>
        <v>1.92</v>
      </c>
    </row>
    <row r="108" spans="1:8" x14ac:dyDescent="0.25">
      <c r="A108" s="120"/>
      <c r="B108" s="30" t="s">
        <v>322</v>
      </c>
      <c r="C108" s="30"/>
      <c r="D108" s="33" t="s">
        <v>192</v>
      </c>
      <c r="E108" s="33" t="s">
        <v>6</v>
      </c>
      <c r="F108" s="33">
        <v>0.18</v>
      </c>
      <c r="G108" s="33">
        <v>0.19</v>
      </c>
      <c r="H108" s="32">
        <f t="shared" si="6"/>
        <v>0.37</v>
      </c>
    </row>
    <row r="109" spans="1:8" x14ac:dyDescent="0.25">
      <c r="A109" s="120"/>
      <c r="B109" s="30" t="s">
        <v>322</v>
      </c>
      <c r="C109" s="30"/>
      <c r="D109" s="33" t="s">
        <v>188</v>
      </c>
      <c r="E109" s="33" t="s">
        <v>138</v>
      </c>
      <c r="F109" s="33">
        <v>0.17</v>
      </c>
      <c r="G109" s="33">
        <v>0.12</v>
      </c>
      <c r="H109" s="32">
        <f t="shared" si="6"/>
        <v>0.29000000000000004</v>
      </c>
    </row>
    <row r="110" spans="1:8" ht="30" x14ac:dyDescent="0.25">
      <c r="A110" s="120"/>
      <c r="B110" s="30" t="s">
        <v>322</v>
      </c>
      <c r="C110" s="30"/>
      <c r="D110" s="33" t="s">
        <v>190</v>
      </c>
      <c r="E110" s="33" t="s">
        <v>138</v>
      </c>
      <c r="F110" s="33">
        <v>1.04</v>
      </c>
      <c r="G110" s="33">
        <v>0.16</v>
      </c>
      <c r="H110" s="32">
        <f t="shared" si="6"/>
        <v>1.2</v>
      </c>
    </row>
    <row r="111" spans="1:8" x14ac:dyDescent="0.25">
      <c r="A111" s="121"/>
      <c r="B111" s="30" t="s">
        <v>322</v>
      </c>
      <c r="C111" s="31"/>
      <c r="D111" s="33" t="s">
        <v>191</v>
      </c>
      <c r="E111" s="33" t="s">
        <v>138</v>
      </c>
      <c r="F111" s="33">
        <v>0</v>
      </c>
      <c r="G111" s="33">
        <v>0.5</v>
      </c>
      <c r="H111" s="32">
        <f t="shared" si="6"/>
        <v>0.5</v>
      </c>
    </row>
    <row r="112" spans="1:8" ht="45" x14ac:dyDescent="0.25">
      <c r="A112" s="121"/>
      <c r="B112" s="30" t="s">
        <v>326</v>
      </c>
      <c r="C112" s="31"/>
      <c r="D112" s="33" t="s">
        <v>329</v>
      </c>
      <c r="E112" s="33"/>
      <c r="F112" s="33">
        <v>7.28</v>
      </c>
      <c r="G112" s="33">
        <v>0.26</v>
      </c>
      <c r="H112" s="32">
        <f t="shared" ref="H112" si="7">SUM(F112:G112)</f>
        <v>7.54</v>
      </c>
    </row>
    <row r="113" spans="1:8" x14ac:dyDescent="0.25">
      <c r="A113" s="31"/>
      <c r="D113" s="33"/>
      <c r="F113">
        <f>SUM(F102:F112)</f>
        <v>10.3</v>
      </c>
      <c r="G113">
        <f>SUM(G102:G112)</f>
        <v>5.7000000000000011</v>
      </c>
      <c r="H113">
        <f>SUM(H102:H112)</f>
        <v>16</v>
      </c>
    </row>
  </sheetData>
  <mergeCells count="5">
    <mergeCell ref="A4:A30"/>
    <mergeCell ref="A36:A60"/>
    <mergeCell ref="A88:A99"/>
    <mergeCell ref="A102:A112"/>
    <mergeCell ref="A64:A85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H115"/>
  <sheetViews>
    <sheetView topLeftCell="A101" workbookViewId="0">
      <selection activeCell="AC19" sqref="AC19"/>
    </sheetView>
  </sheetViews>
  <sheetFormatPr defaultRowHeight="15" x14ac:dyDescent="0.25"/>
  <cols>
    <col min="1" max="2" width="15.7109375" customWidth="1"/>
    <col min="3" max="3" width="6.7109375" customWidth="1"/>
    <col min="4" max="4" width="36.7109375" customWidth="1"/>
    <col min="5" max="5" width="6.7109375" customWidth="1"/>
    <col min="6" max="8" width="8.7109375" customWidth="1"/>
  </cols>
  <sheetData>
    <row r="1" spans="1:8" ht="21" x14ac:dyDescent="0.35">
      <c r="A1" s="49" t="s">
        <v>577</v>
      </c>
    </row>
    <row r="3" spans="1:8" x14ac:dyDescent="0.25">
      <c r="A3" s="53" t="s">
        <v>0</v>
      </c>
      <c r="B3" s="53" t="s">
        <v>572</v>
      </c>
      <c r="C3" s="53" t="s">
        <v>63</v>
      </c>
      <c r="D3" s="53" t="s">
        <v>1</v>
      </c>
      <c r="E3" s="53" t="s">
        <v>15</v>
      </c>
      <c r="F3" s="53" t="s">
        <v>2</v>
      </c>
      <c r="G3" s="53" t="s">
        <v>3</v>
      </c>
      <c r="H3" s="53" t="s">
        <v>4</v>
      </c>
    </row>
    <row r="4" spans="1:8" ht="32.25" customHeight="1" x14ac:dyDescent="0.25">
      <c r="A4" s="120" t="s">
        <v>332</v>
      </c>
      <c r="B4" s="26" t="s">
        <v>313</v>
      </c>
      <c r="C4">
        <v>1</v>
      </c>
      <c r="D4" s="29" t="s">
        <v>157</v>
      </c>
      <c r="E4" s="28" t="s">
        <v>6</v>
      </c>
      <c r="F4" s="28">
        <v>0.24</v>
      </c>
      <c r="G4" s="28">
        <v>0.53</v>
      </c>
      <c r="H4" s="28">
        <f>SUM(F4:G4)</f>
        <v>0.77</v>
      </c>
    </row>
    <row r="5" spans="1:8" ht="30.75" customHeight="1" x14ac:dyDescent="0.25">
      <c r="A5" s="120"/>
      <c r="B5" s="26" t="s">
        <v>313</v>
      </c>
      <c r="C5" s="26"/>
      <c r="D5" s="29" t="s">
        <v>158</v>
      </c>
      <c r="E5" s="28" t="s">
        <v>6</v>
      </c>
      <c r="F5" s="28">
        <v>0.06</v>
      </c>
      <c r="G5" s="28">
        <v>0.1</v>
      </c>
      <c r="H5" s="28">
        <f t="shared" ref="H5:H30" si="0">SUM(F5:G5)</f>
        <v>0.16</v>
      </c>
    </row>
    <row r="6" spans="1:8" ht="29.25" customHeight="1" x14ac:dyDescent="0.25">
      <c r="A6" s="120"/>
      <c r="B6" s="26" t="s">
        <v>313</v>
      </c>
      <c r="C6" s="26"/>
      <c r="D6" s="29" t="s">
        <v>159</v>
      </c>
      <c r="E6" s="29" t="s">
        <v>6</v>
      </c>
      <c r="F6" s="28">
        <v>7.0000000000000007E-2</v>
      </c>
      <c r="G6" s="28">
        <v>0.23</v>
      </c>
      <c r="H6" s="28">
        <f t="shared" si="0"/>
        <v>0.30000000000000004</v>
      </c>
    </row>
    <row r="7" spans="1:8" ht="30" customHeight="1" x14ac:dyDescent="0.25">
      <c r="A7" s="120"/>
      <c r="B7" s="26" t="s">
        <v>313</v>
      </c>
      <c r="C7" s="26"/>
      <c r="D7" s="29" t="s">
        <v>135</v>
      </c>
      <c r="E7" s="29" t="s">
        <v>6</v>
      </c>
      <c r="F7" s="29">
        <v>0.09</v>
      </c>
      <c r="G7" s="29">
        <v>0.08</v>
      </c>
      <c r="H7" s="28">
        <f t="shared" si="0"/>
        <v>0.16999999999999998</v>
      </c>
    </row>
    <row r="8" spans="1:8" ht="15" customHeight="1" x14ac:dyDescent="0.25">
      <c r="A8" s="120"/>
      <c r="B8" s="26" t="s">
        <v>314</v>
      </c>
      <c r="C8" s="26"/>
      <c r="D8" s="12" t="s">
        <v>160</v>
      </c>
      <c r="E8" s="29" t="s">
        <v>138</v>
      </c>
      <c r="F8" s="29">
        <v>0.64</v>
      </c>
      <c r="G8" s="29">
        <v>0.16</v>
      </c>
      <c r="H8" s="28">
        <f t="shared" si="0"/>
        <v>0.8</v>
      </c>
    </row>
    <row r="9" spans="1:8" ht="15" customHeight="1" x14ac:dyDescent="0.25">
      <c r="A9" s="120"/>
      <c r="B9" s="26" t="s">
        <v>314</v>
      </c>
      <c r="C9" s="26"/>
      <c r="D9" s="29" t="s">
        <v>161</v>
      </c>
      <c r="E9" s="29" t="s">
        <v>138</v>
      </c>
      <c r="F9" s="29">
        <v>0.09</v>
      </c>
      <c r="G9" s="29">
        <v>0.7</v>
      </c>
      <c r="H9" s="28">
        <f t="shared" si="0"/>
        <v>0.78999999999999992</v>
      </c>
    </row>
    <row r="10" spans="1:8" ht="15" customHeight="1" x14ac:dyDescent="0.25">
      <c r="A10" s="120"/>
      <c r="B10" s="26" t="s">
        <v>314</v>
      </c>
      <c r="C10" s="26"/>
      <c r="D10" s="29" t="s">
        <v>162</v>
      </c>
      <c r="E10" s="29" t="s">
        <v>138</v>
      </c>
      <c r="F10" s="29">
        <v>0.05</v>
      </c>
      <c r="G10" s="29">
        <v>0.36</v>
      </c>
      <c r="H10" s="28">
        <f t="shared" si="0"/>
        <v>0.41</v>
      </c>
    </row>
    <row r="11" spans="1:8" ht="15" customHeight="1" x14ac:dyDescent="0.25">
      <c r="A11" s="120"/>
      <c r="B11" s="26" t="s">
        <v>314</v>
      </c>
      <c r="C11" s="26"/>
      <c r="D11" s="29" t="s">
        <v>163</v>
      </c>
      <c r="E11" s="29" t="s">
        <v>138</v>
      </c>
      <c r="F11" s="29">
        <v>0.14000000000000001</v>
      </c>
      <c r="G11" s="29">
        <v>0.25</v>
      </c>
      <c r="H11" s="28">
        <f t="shared" si="0"/>
        <v>0.39</v>
      </c>
    </row>
    <row r="12" spans="1:8" ht="15" customHeight="1" x14ac:dyDescent="0.25">
      <c r="A12" s="120"/>
      <c r="B12" s="26" t="s">
        <v>314</v>
      </c>
      <c r="C12" s="26"/>
      <c r="D12" s="29" t="s">
        <v>164</v>
      </c>
      <c r="E12" s="29" t="s">
        <v>138</v>
      </c>
      <c r="F12" s="29">
        <v>0.3</v>
      </c>
      <c r="G12" s="29">
        <v>0.08</v>
      </c>
      <c r="H12" s="28">
        <f t="shared" si="0"/>
        <v>0.38</v>
      </c>
    </row>
    <row r="13" spans="1:8" ht="15" customHeight="1" x14ac:dyDescent="0.25">
      <c r="A13" s="120"/>
      <c r="B13" s="26" t="s">
        <v>314</v>
      </c>
      <c r="C13" s="26"/>
      <c r="D13" s="29" t="s">
        <v>218</v>
      </c>
      <c r="E13" s="29" t="s">
        <v>138</v>
      </c>
      <c r="F13" s="29">
        <v>0.02</v>
      </c>
      <c r="G13" s="29">
        <v>0.01</v>
      </c>
      <c r="H13" s="28">
        <f t="shared" ref="H13:H24" si="1">F13+G13</f>
        <v>0.03</v>
      </c>
    </row>
    <row r="14" spans="1:8" ht="30" customHeight="1" x14ac:dyDescent="0.25">
      <c r="A14" s="120"/>
      <c r="B14" s="26" t="s">
        <v>314</v>
      </c>
      <c r="C14" s="26"/>
      <c r="D14" s="29" t="s">
        <v>219</v>
      </c>
      <c r="E14" s="29" t="s">
        <v>138</v>
      </c>
      <c r="F14" s="29">
        <v>0.01</v>
      </c>
      <c r="G14" s="29">
        <v>0.02</v>
      </c>
      <c r="H14" s="28">
        <f t="shared" si="1"/>
        <v>0.03</v>
      </c>
    </row>
    <row r="15" spans="1:8" ht="27.75" customHeight="1" x14ac:dyDescent="0.25">
      <c r="A15" s="120"/>
      <c r="B15" s="26" t="s">
        <v>314</v>
      </c>
      <c r="C15" s="26"/>
      <c r="D15" s="29" t="s">
        <v>220</v>
      </c>
      <c r="E15" s="29" t="s">
        <v>138</v>
      </c>
      <c r="F15" s="29">
        <v>0.04</v>
      </c>
      <c r="G15" s="29">
        <v>0.06</v>
      </c>
      <c r="H15" s="28">
        <f t="shared" si="1"/>
        <v>0.1</v>
      </c>
    </row>
    <row r="16" spans="1:8" ht="15" customHeight="1" x14ac:dyDescent="0.25">
      <c r="A16" s="120"/>
      <c r="B16" s="26" t="s">
        <v>314</v>
      </c>
      <c r="C16" s="26"/>
      <c r="D16" s="29" t="s">
        <v>221</v>
      </c>
      <c r="E16" s="29" t="s">
        <v>6</v>
      </c>
      <c r="F16" s="29">
        <v>0.01</v>
      </c>
      <c r="G16" s="29">
        <v>0.01</v>
      </c>
      <c r="H16" s="28">
        <f t="shared" si="1"/>
        <v>0.02</v>
      </c>
    </row>
    <row r="17" spans="1:8" x14ac:dyDescent="0.25">
      <c r="A17" s="120"/>
      <c r="B17" s="26" t="s">
        <v>314</v>
      </c>
      <c r="C17" s="26"/>
      <c r="D17" s="29" t="s">
        <v>222</v>
      </c>
      <c r="E17" s="29" t="s">
        <v>138</v>
      </c>
      <c r="F17" s="29">
        <v>0.01</v>
      </c>
      <c r="G17" s="29">
        <v>0.02</v>
      </c>
      <c r="H17" s="28">
        <f t="shared" si="1"/>
        <v>0.03</v>
      </c>
    </row>
    <row r="18" spans="1:8" ht="15.75" customHeight="1" x14ac:dyDescent="0.25">
      <c r="A18" s="120"/>
      <c r="B18" s="26" t="s">
        <v>314</v>
      </c>
      <c r="C18" s="26"/>
      <c r="D18" s="29" t="s">
        <v>223</v>
      </c>
      <c r="E18" s="29" t="s">
        <v>138</v>
      </c>
      <c r="F18" s="29">
        <v>0.04</v>
      </c>
      <c r="G18" s="29">
        <v>0.15</v>
      </c>
      <c r="H18" s="28">
        <f t="shared" si="1"/>
        <v>0.19</v>
      </c>
    </row>
    <row r="19" spans="1:8" ht="33" customHeight="1" x14ac:dyDescent="0.25">
      <c r="A19" s="120"/>
      <c r="B19" s="26" t="s">
        <v>314</v>
      </c>
      <c r="C19" s="26"/>
      <c r="D19" s="29" t="s">
        <v>224</v>
      </c>
      <c r="E19" s="29" t="s">
        <v>138</v>
      </c>
      <c r="F19" s="29">
        <v>0.04</v>
      </c>
      <c r="G19" s="29">
        <v>7.0000000000000007E-2</v>
      </c>
      <c r="H19" s="28">
        <f t="shared" si="1"/>
        <v>0.11000000000000001</v>
      </c>
    </row>
    <row r="20" spans="1:8" ht="15" customHeight="1" x14ac:dyDescent="0.25">
      <c r="A20" s="120"/>
      <c r="B20" s="26" t="s">
        <v>314</v>
      </c>
      <c r="C20" s="26"/>
      <c r="D20" s="29" t="s">
        <v>225</v>
      </c>
      <c r="E20" s="29" t="s">
        <v>138</v>
      </c>
      <c r="F20" s="29">
        <v>0.27</v>
      </c>
      <c r="G20" s="29">
        <v>0.05</v>
      </c>
      <c r="H20" s="28">
        <f t="shared" si="1"/>
        <v>0.32</v>
      </c>
    </row>
    <row r="21" spans="1:8" ht="22.5" customHeight="1" x14ac:dyDescent="0.25">
      <c r="A21" s="120"/>
      <c r="B21" s="26" t="s">
        <v>314</v>
      </c>
      <c r="C21" s="26"/>
      <c r="D21" s="12" t="s">
        <v>226</v>
      </c>
      <c r="E21" s="29" t="s">
        <v>138</v>
      </c>
      <c r="F21" s="29">
        <v>0.05</v>
      </c>
      <c r="G21" s="29">
        <v>0.01</v>
      </c>
      <c r="H21" s="28">
        <f t="shared" si="1"/>
        <v>6.0000000000000005E-2</v>
      </c>
    </row>
    <row r="22" spans="1:8" ht="33.75" customHeight="1" x14ac:dyDescent="0.25">
      <c r="A22" s="120"/>
      <c r="B22" s="26" t="s">
        <v>314</v>
      </c>
      <c r="C22" s="26"/>
      <c r="D22" s="29" t="s">
        <v>227</v>
      </c>
      <c r="E22" s="29" t="s">
        <v>138</v>
      </c>
      <c r="F22" s="29">
        <v>0.16</v>
      </c>
      <c r="G22" s="29">
        <v>0.02</v>
      </c>
      <c r="H22" s="28">
        <f t="shared" si="1"/>
        <v>0.18</v>
      </c>
    </row>
    <row r="23" spans="1:8" ht="43.5" customHeight="1" x14ac:dyDescent="0.25">
      <c r="A23" s="120"/>
      <c r="B23" s="26" t="s">
        <v>314</v>
      </c>
      <c r="C23" s="26"/>
      <c r="D23" s="29" t="s">
        <v>228</v>
      </c>
      <c r="E23" s="29" t="s">
        <v>138</v>
      </c>
      <c r="F23" s="29">
        <v>0.13</v>
      </c>
      <c r="G23" s="29">
        <v>0.01</v>
      </c>
      <c r="H23" s="28">
        <f t="shared" si="1"/>
        <v>0.14000000000000001</v>
      </c>
    </row>
    <row r="24" spans="1:8" ht="20.25" customHeight="1" x14ac:dyDescent="0.25">
      <c r="A24" s="120"/>
      <c r="B24" s="26" t="s">
        <v>314</v>
      </c>
      <c r="C24" s="26"/>
      <c r="D24" s="29" t="s">
        <v>229</v>
      </c>
      <c r="E24" s="29" t="s">
        <v>138</v>
      </c>
      <c r="F24" s="29">
        <v>0.01</v>
      </c>
      <c r="G24" s="29">
        <v>0.02</v>
      </c>
      <c r="H24" s="28">
        <f t="shared" si="1"/>
        <v>0.03</v>
      </c>
    </row>
    <row r="25" spans="1:8" ht="17.25" customHeight="1" x14ac:dyDescent="0.25">
      <c r="A25" s="120"/>
      <c r="B25" s="26"/>
      <c r="C25" s="26"/>
      <c r="D25" s="29" t="s">
        <v>150</v>
      </c>
      <c r="E25" s="29" t="s">
        <v>138</v>
      </c>
      <c r="F25" s="29">
        <v>0.45</v>
      </c>
      <c r="G25" s="29">
        <v>0.02</v>
      </c>
      <c r="H25" s="28">
        <f t="shared" si="0"/>
        <v>0.47000000000000003</v>
      </c>
    </row>
    <row r="26" spans="1:8" ht="33" customHeight="1" x14ac:dyDescent="0.25">
      <c r="A26" s="120"/>
      <c r="B26" s="26" t="s">
        <v>309</v>
      </c>
      <c r="C26" s="26"/>
      <c r="D26" s="29" t="s">
        <v>141</v>
      </c>
      <c r="E26" s="29" t="s">
        <v>138</v>
      </c>
      <c r="F26" s="29">
        <v>0.43</v>
      </c>
      <c r="G26" s="29">
        <v>0.04</v>
      </c>
      <c r="H26" s="28">
        <f t="shared" si="0"/>
        <v>0.47</v>
      </c>
    </row>
    <row r="27" spans="1:8" ht="48" customHeight="1" x14ac:dyDescent="0.25">
      <c r="A27" s="120"/>
      <c r="B27" s="26" t="s">
        <v>330</v>
      </c>
      <c r="C27" s="26"/>
      <c r="D27" s="29" t="s">
        <v>331</v>
      </c>
      <c r="E27" s="29" t="s">
        <v>138</v>
      </c>
      <c r="F27" s="29">
        <v>4.32</v>
      </c>
      <c r="G27" s="29">
        <v>0.87</v>
      </c>
      <c r="H27" s="28">
        <f t="shared" si="0"/>
        <v>5.19</v>
      </c>
    </row>
    <row r="28" spans="1:8" ht="21" customHeight="1" x14ac:dyDescent="0.25">
      <c r="A28" s="120"/>
      <c r="B28" s="26"/>
      <c r="C28" s="26"/>
      <c r="D28" s="29" t="s">
        <v>140</v>
      </c>
      <c r="E28" s="29" t="s">
        <v>138</v>
      </c>
      <c r="F28" s="29">
        <v>7.0000000000000007E-2</v>
      </c>
      <c r="G28" s="29">
        <v>0.9</v>
      </c>
      <c r="H28" s="28">
        <f t="shared" si="0"/>
        <v>0.97</v>
      </c>
    </row>
    <row r="29" spans="1:8" ht="30" x14ac:dyDescent="0.25">
      <c r="A29" s="120"/>
      <c r="B29" s="26" t="s">
        <v>313</v>
      </c>
      <c r="C29" s="26"/>
      <c r="D29" s="29" t="s">
        <v>166</v>
      </c>
      <c r="E29" s="29" t="s">
        <v>138</v>
      </c>
      <c r="F29" s="29">
        <v>1.3</v>
      </c>
      <c r="G29" s="29">
        <v>0.3</v>
      </c>
      <c r="H29" s="28">
        <f t="shared" si="0"/>
        <v>1.6</v>
      </c>
    </row>
    <row r="30" spans="1:8" ht="20.25" customHeight="1" x14ac:dyDescent="0.25">
      <c r="A30" s="120"/>
      <c r="B30" s="26" t="s">
        <v>313</v>
      </c>
      <c r="C30" s="26"/>
      <c r="D30" s="29" t="s">
        <v>165</v>
      </c>
      <c r="E30" s="29" t="s">
        <v>138</v>
      </c>
      <c r="F30" s="29">
        <v>0</v>
      </c>
      <c r="G30" s="29">
        <v>0.3</v>
      </c>
      <c r="H30" s="28">
        <f t="shared" si="0"/>
        <v>0.3</v>
      </c>
    </row>
    <row r="31" spans="1:8" x14ac:dyDescent="0.25">
      <c r="A31" s="27"/>
      <c r="B31" s="27"/>
      <c r="C31" s="27"/>
      <c r="D31" s="29"/>
      <c r="F31">
        <f>SUM(F4:F30)</f>
        <v>9.0400000000000009</v>
      </c>
      <c r="G31">
        <f>SUM(G4:G30)</f>
        <v>5.3699999999999983</v>
      </c>
      <c r="H31">
        <f>SUM(H4:H30)</f>
        <v>14.410000000000002</v>
      </c>
    </row>
    <row r="32" spans="1:8" x14ac:dyDescent="0.25">
      <c r="A32" s="53" t="s">
        <v>0</v>
      </c>
      <c r="B32" s="53" t="s">
        <v>572</v>
      </c>
      <c r="C32" s="53" t="s">
        <v>63</v>
      </c>
      <c r="D32" s="53" t="s">
        <v>1</v>
      </c>
      <c r="E32" s="53" t="s">
        <v>15</v>
      </c>
      <c r="F32" s="53" t="s">
        <v>2</v>
      </c>
      <c r="G32" s="53" t="s">
        <v>3</v>
      </c>
      <c r="H32" s="53" t="s">
        <v>4</v>
      </c>
    </row>
    <row r="33" spans="1:8" ht="30" x14ac:dyDescent="0.25">
      <c r="A33" s="120" t="s">
        <v>366</v>
      </c>
      <c r="B33" s="26" t="s">
        <v>313</v>
      </c>
      <c r="C33">
        <v>2</v>
      </c>
      <c r="D33" s="29" t="s">
        <v>157</v>
      </c>
      <c r="E33" s="28" t="s">
        <v>6</v>
      </c>
      <c r="F33" s="28">
        <v>0.24</v>
      </c>
      <c r="G33" s="28">
        <v>0.53</v>
      </c>
      <c r="H33" s="28">
        <f>SUM(F33:G33)</f>
        <v>0.77</v>
      </c>
    </row>
    <row r="34" spans="1:8" ht="30" x14ac:dyDescent="0.25">
      <c r="A34" s="120"/>
      <c r="B34" s="26" t="s">
        <v>313</v>
      </c>
      <c r="C34" s="26"/>
      <c r="D34" s="29" t="s">
        <v>158</v>
      </c>
      <c r="E34" s="28" t="s">
        <v>6</v>
      </c>
      <c r="F34" s="28">
        <v>0.06</v>
      </c>
      <c r="G34" s="28">
        <v>0.1</v>
      </c>
      <c r="H34" s="28">
        <f t="shared" ref="H34:H41" si="2">SUM(F34:G34)</f>
        <v>0.16</v>
      </c>
    </row>
    <row r="35" spans="1:8" ht="30" x14ac:dyDescent="0.25">
      <c r="A35" s="120"/>
      <c r="B35" s="26" t="s">
        <v>313</v>
      </c>
      <c r="C35" s="26"/>
      <c r="D35" s="29" t="s">
        <v>159</v>
      </c>
      <c r="E35" s="29" t="s">
        <v>6</v>
      </c>
      <c r="F35" s="28">
        <v>7.0000000000000007E-2</v>
      </c>
      <c r="G35" s="28">
        <v>0.23</v>
      </c>
      <c r="H35" s="28">
        <f t="shared" si="2"/>
        <v>0.30000000000000004</v>
      </c>
    </row>
    <row r="36" spans="1:8" ht="30" x14ac:dyDescent="0.25">
      <c r="A36" s="120"/>
      <c r="B36" s="26" t="s">
        <v>313</v>
      </c>
      <c r="C36" s="26"/>
      <c r="D36" s="29" t="s">
        <v>135</v>
      </c>
      <c r="E36" s="29" t="s">
        <v>6</v>
      </c>
      <c r="F36" s="29">
        <v>0.09</v>
      </c>
      <c r="G36" s="29">
        <v>0.08</v>
      </c>
      <c r="H36" s="28">
        <f t="shared" si="2"/>
        <v>0.16999999999999998</v>
      </c>
    </row>
    <row r="37" spans="1:8" ht="30" x14ac:dyDescent="0.25">
      <c r="A37" s="120"/>
      <c r="B37" s="26" t="s">
        <v>314</v>
      </c>
      <c r="C37" s="26"/>
      <c r="D37" s="12" t="s">
        <v>160</v>
      </c>
      <c r="E37" s="29" t="s">
        <v>138</v>
      </c>
      <c r="F37" s="29">
        <v>0.64</v>
      </c>
      <c r="G37" s="29">
        <v>0.16</v>
      </c>
      <c r="H37" s="28">
        <f t="shared" si="2"/>
        <v>0.8</v>
      </c>
    </row>
    <row r="38" spans="1:8" x14ac:dyDescent="0.25">
      <c r="A38" s="120"/>
      <c r="B38" s="26" t="s">
        <v>314</v>
      </c>
      <c r="C38" s="26"/>
      <c r="D38" s="29" t="s">
        <v>161</v>
      </c>
      <c r="E38" s="29" t="s">
        <v>138</v>
      </c>
      <c r="F38" s="29">
        <v>0.09</v>
      </c>
      <c r="G38" s="29">
        <v>0.7</v>
      </c>
      <c r="H38" s="28">
        <f t="shared" si="2"/>
        <v>0.78999999999999992</v>
      </c>
    </row>
    <row r="39" spans="1:8" x14ac:dyDescent="0.25">
      <c r="A39" s="120"/>
      <c r="B39" s="26" t="s">
        <v>314</v>
      </c>
      <c r="C39" s="26"/>
      <c r="D39" s="29" t="s">
        <v>162</v>
      </c>
      <c r="E39" s="29" t="s">
        <v>138</v>
      </c>
      <c r="F39" s="29">
        <v>0.05</v>
      </c>
      <c r="G39" s="29">
        <v>0.36</v>
      </c>
      <c r="H39" s="28">
        <f t="shared" si="2"/>
        <v>0.41</v>
      </c>
    </row>
    <row r="40" spans="1:8" x14ac:dyDescent="0.25">
      <c r="A40" s="120"/>
      <c r="B40" s="26" t="s">
        <v>314</v>
      </c>
      <c r="C40" s="26"/>
      <c r="D40" s="29" t="s">
        <v>163</v>
      </c>
      <c r="E40" s="29" t="s">
        <v>138</v>
      </c>
      <c r="F40" s="29">
        <v>0.14000000000000001</v>
      </c>
      <c r="G40" s="29">
        <v>0.25</v>
      </c>
      <c r="H40" s="28">
        <f t="shared" si="2"/>
        <v>0.39</v>
      </c>
    </row>
    <row r="41" spans="1:8" ht="30" x14ac:dyDescent="0.25">
      <c r="A41" s="120"/>
      <c r="B41" s="26" t="s">
        <v>314</v>
      </c>
      <c r="C41" s="26"/>
      <c r="D41" s="29" t="s">
        <v>164</v>
      </c>
      <c r="E41" s="29" t="s">
        <v>138</v>
      </c>
      <c r="F41" s="29">
        <v>0.3</v>
      </c>
      <c r="G41" s="29">
        <v>0.08</v>
      </c>
      <c r="H41" s="28">
        <f t="shared" si="2"/>
        <v>0.38</v>
      </c>
    </row>
    <row r="42" spans="1:8" x14ac:dyDescent="0.25">
      <c r="A42" s="120"/>
      <c r="B42" s="26" t="s">
        <v>314</v>
      </c>
      <c r="C42" s="26"/>
      <c r="D42" s="29" t="s">
        <v>218</v>
      </c>
      <c r="E42" s="29" t="s">
        <v>138</v>
      </c>
      <c r="F42" s="29">
        <v>0.02</v>
      </c>
      <c r="G42" s="29">
        <v>0.01</v>
      </c>
      <c r="H42" s="28">
        <f t="shared" ref="H42:H53" si="3">F42+G42</f>
        <v>0.03</v>
      </c>
    </row>
    <row r="43" spans="1:8" ht="30" x14ac:dyDescent="0.25">
      <c r="A43" s="120"/>
      <c r="B43" s="26" t="s">
        <v>314</v>
      </c>
      <c r="C43" s="26"/>
      <c r="D43" s="29" t="s">
        <v>219</v>
      </c>
      <c r="E43" s="29" t="s">
        <v>138</v>
      </c>
      <c r="F43" s="29">
        <v>0.01</v>
      </c>
      <c r="G43" s="29">
        <v>0.02</v>
      </c>
      <c r="H43" s="28">
        <f t="shared" si="3"/>
        <v>0.03</v>
      </c>
    </row>
    <row r="44" spans="1:8" ht="30" x14ac:dyDescent="0.25">
      <c r="A44" s="120"/>
      <c r="B44" s="26" t="s">
        <v>314</v>
      </c>
      <c r="C44" s="26"/>
      <c r="D44" s="29" t="s">
        <v>220</v>
      </c>
      <c r="E44" s="29" t="s">
        <v>138</v>
      </c>
      <c r="F44" s="29">
        <v>0.04</v>
      </c>
      <c r="G44" s="29">
        <v>0.06</v>
      </c>
      <c r="H44" s="28">
        <f t="shared" si="3"/>
        <v>0.1</v>
      </c>
    </row>
    <row r="45" spans="1:8" ht="30" x14ac:dyDescent="0.25">
      <c r="A45" s="120"/>
      <c r="B45" s="26" t="s">
        <v>314</v>
      </c>
      <c r="C45" s="26"/>
      <c r="D45" s="29" t="s">
        <v>221</v>
      </c>
      <c r="E45" s="29" t="s">
        <v>6</v>
      </c>
      <c r="F45" s="29">
        <v>0.01</v>
      </c>
      <c r="G45" s="29">
        <v>0.01</v>
      </c>
      <c r="H45" s="28">
        <f t="shared" si="3"/>
        <v>0.02</v>
      </c>
    </row>
    <row r="46" spans="1:8" x14ac:dyDescent="0.25">
      <c r="A46" s="120"/>
      <c r="B46" s="26" t="s">
        <v>314</v>
      </c>
      <c r="C46" s="26"/>
      <c r="D46" s="29" t="s">
        <v>222</v>
      </c>
      <c r="E46" s="29" t="s">
        <v>138</v>
      </c>
      <c r="F46" s="29">
        <v>0.01</v>
      </c>
      <c r="G46" s="29">
        <v>0.02</v>
      </c>
      <c r="H46" s="28">
        <f t="shared" si="3"/>
        <v>0.03</v>
      </c>
    </row>
    <row r="47" spans="1:8" x14ac:dyDescent="0.25">
      <c r="A47" s="120"/>
      <c r="B47" s="26" t="s">
        <v>314</v>
      </c>
      <c r="C47" s="26"/>
      <c r="D47" s="29" t="s">
        <v>223</v>
      </c>
      <c r="E47" s="29" t="s">
        <v>138</v>
      </c>
      <c r="F47" s="29">
        <v>0.04</v>
      </c>
      <c r="G47" s="29">
        <v>0.15</v>
      </c>
      <c r="H47" s="28">
        <f t="shared" si="3"/>
        <v>0.19</v>
      </c>
    </row>
    <row r="48" spans="1:8" ht="30" x14ac:dyDescent="0.25">
      <c r="A48" s="120"/>
      <c r="B48" s="26" t="s">
        <v>314</v>
      </c>
      <c r="C48" s="26"/>
      <c r="D48" s="29" t="s">
        <v>224</v>
      </c>
      <c r="E48" s="29" t="s">
        <v>138</v>
      </c>
      <c r="F48" s="29">
        <v>0.04</v>
      </c>
      <c r="G48" s="29">
        <v>7.0000000000000007E-2</v>
      </c>
      <c r="H48" s="28">
        <f t="shared" si="3"/>
        <v>0.11000000000000001</v>
      </c>
    </row>
    <row r="49" spans="1:8" x14ac:dyDescent="0.25">
      <c r="A49" s="120"/>
      <c r="B49" s="26" t="s">
        <v>314</v>
      </c>
      <c r="C49" s="26"/>
      <c r="D49" s="29" t="s">
        <v>225</v>
      </c>
      <c r="E49" s="29" t="s">
        <v>138</v>
      </c>
      <c r="F49" s="29">
        <v>0.27</v>
      </c>
      <c r="G49" s="29">
        <v>0.05</v>
      </c>
      <c r="H49" s="28">
        <f t="shared" si="3"/>
        <v>0.32</v>
      </c>
    </row>
    <row r="50" spans="1:8" x14ac:dyDescent="0.25">
      <c r="A50" s="120"/>
      <c r="B50" s="26" t="s">
        <v>314</v>
      </c>
      <c r="C50" s="26"/>
      <c r="D50" s="12" t="s">
        <v>226</v>
      </c>
      <c r="E50" s="29" t="s">
        <v>138</v>
      </c>
      <c r="F50" s="29">
        <v>0.05</v>
      </c>
      <c r="G50" s="29">
        <v>0.01</v>
      </c>
      <c r="H50" s="28">
        <f t="shared" si="3"/>
        <v>6.0000000000000005E-2</v>
      </c>
    </row>
    <row r="51" spans="1:8" ht="30" x14ac:dyDescent="0.25">
      <c r="A51" s="120"/>
      <c r="B51" s="26" t="s">
        <v>314</v>
      </c>
      <c r="C51" s="26"/>
      <c r="D51" s="29" t="s">
        <v>227</v>
      </c>
      <c r="E51" s="29" t="s">
        <v>138</v>
      </c>
      <c r="F51" s="29">
        <v>0.16</v>
      </c>
      <c r="G51" s="29">
        <v>0.02</v>
      </c>
      <c r="H51" s="28">
        <f t="shared" si="3"/>
        <v>0.18</v>
      </c>
    </row>
    <row r="52" spans="1:8" ht="45" x14ac:dyDescent="0.25">
      <c r="A52" s="120"/>
      <c r="B52" s="26" t="s">
        <v>314</v>
      </c>
      <c r="C52" s="26"/>
      <c r="D52" s="29" t="s">
        <v>228</v>
      </c>
      <c r="E52" s="29" t="s">
        <v>138</v>
      </c>
      <c r="F52" s="29">
        <v>0.13</v>
      </c>
      <c r="G52" s="29">
        <v>0.01</v>
      </c>
      <c r="H52" s="28">
        <f t="shared" si="3"/>
        <v>0.14000000000000001</v>
      </c>
    </row>
    <row r="53" spans="1:8" ht="30" x14ac:dyDescent="0.25">
      <c r="A53" s="120"/>
      <c r="B53" s="26" t="s">
        <v>314</v>
      </c>
      <c r="C53" s="26"/>
      <c r="D53" s="29" t="s">
        <v>229</v>
      </c>
      <c r="E53" s="29" t="s">
        <v>138</v>
      </c>
      <c r="F53" s="29">
        <v>0.01</v>
      </c>
      <c r="G53" s="29">
        <v>0.02</v>
      </c>
      <c r="H53" s="28">
        <f t="shared" si="3"/>
        <v>0.03</v>
      </c>
    </row>
    <row r="54" spans="1:8" x14ac:dyDescent="0.25">
      <c r="A54" s="120"/>
      <c r="B54" s="26"/>
      <c r="C54" s="26"/>
      <c r="D54" s="29" t="s">
        <v>150</v>
      </c>
      <c r="E54" s="29" t="s">
        <v>138</v>
      </c>
      <c r="F54" s="29">
        <v>0.45</v>
      </c>
      <c r="G54" s="29">
        <v>0.02</v>
      </c>
      <c r="H54" s="28">
        <f t="shared" ref="H54:H61" si="4">SUM(F54:G54)</f>
        <v>0.47000000000000003</v>
      </c>
    </row>
    <row r="55" spans="1:8" ht="30" x14ac:dyDescent="0.25">
      <c r="A55" s="120"/>
      <c r="B55" s="26" t="s">
        <v>309</v>
      </c>
      <c r="C55" s="26"/>
      <c r="D55" s="29" t="s">
        <v>141</v>
      </c>
      <c r="E55" s="29" t="s">
        <v>138</v>
      </c>
      <c r="F55" s="29">
        <v>0.43</v>
      </c>
      <c r="G55" s="29">
        <v>0.04</v>
      </c>
      <c r="H55" s="28">
        <f t="shared" si="4"/>
        <v>0.47</v>
      </c>
    </row>
    <row r="56" spans="1:8" ht="45" x14ac:dyDescent="0.25">
      <c r="A56" s="120"/>
      <c r="B56" s="26" t="s">
        <v>348</v>
      </c>
      <c r="C56" s="26"/>
      <c r="D56" s="29" t="s">
        <v>349</v>
      </c>
      <c r="E56" s="29" t="s">
        <v>138</v>
      </c>
      <c r="F56" s="29">
        <v>3.23</v>
      </c>
      <c r="G56" s="29">
        <v>0.72</v>
      </c>
      <c r="H56" s="28">
        <f t="shared" si="4"/>
        <v>3.95</v>
      </c>
    </row>
    <row r="57" spans="1:8" ht="45" x14ac:dyDescent="0.25">
      <c r="A57" s="120"/>
      <c r="B57" s="26" t="s">
        <v>333</v>
      </c>
      <c r="C57" s="26"/>
      <c r="D57" s="29" t="s">
        <v>335</v>
      </c>
      <c r="E57" s="29" t="s">
        <v>336</v>
      </c>
      <c r="F57" s="29">
        <v>0.86</v>
      </c>
      <c r="G57" s="29">
        <v>0.05</v>
      </c>
      <c r="H57" s="28">
        <v>0.91</v>
      </c>
    </row>
    <row r="58" spans="1:8" x14ac:dyDescent="0.25">
      <c r="A58" s="120"/>
      <c r="B58" s="26" t="s">
        <v>333</v>
      </c>
      <c r="C58" s="26"/>
      <c r="D58" s="29" t="s">
        <v>334</v>
      </c>
      <c r="E58" s="29" t="s">
        <v>336</v>
      </c>
      <c r="F58" s="29">
        <v>0.43</v>
      </c>
      <c r="G58" s="29">
        <v>0.11</v>
      </c>
      <c r="H58" s="28">
        <v>0.54</v>
      </c>
    </row>
    <row r="59" spans="1:8" x14ac:dyDescent="0.25">
      <c r="A59" s="120"/>
      <c r="B59" s="26"/>
      <c r="C59" s="26"/>
      <c r="D59" s="29" t="s">
        <v>140</v>
      </c>
      <c r="E59" s="29" t="s">
        <v>138</v>
      </c>
      <c r="F59" s="29">
        <v>7.0000000000000007E-2</v>
      </c>
      <c r="G59" s="29">
        <v>0.9</v>
      </c>
      <c r="H59" s="28">
        <f t="shared" si="4"/>
        <v>0.97</v>
      </c>
    </row>
    <row r="60" spans="1:8" ht="30" x14ac:dyDescent="0.25">
      <c r="A60" s="120"/>
      <c r="B60" s="26" t="s">
        <v>313</v>
      </c>
      <c r="C60" s="26"/>
      <c r="D60" s="29" t="s">
        <v>166</v>
      </c>
      <c r="E60" s="29" t="s">
        <v>138</v>
      </c>
      <c r="F60" s="29">
        <v>1.3</v>
      </c>
      <c r="G60" s="29">
        <v>0.3</v>
      </c>
      <c r="H60" s="28">
        <f t="shared" si="4"/>
        <v>1.6</v>
      </c>
    </row>
    <row r="61" spans="1:8" x14ac:dyDescent="0.25">
      <c r="A61" s="120"/>
      <c r="B61" s="26" t="s">
        <v>313</v>
      </c>
      <c r="C61" s="26"/>
      <c r="D61" s="29" t="s">
        <v>165</v>
      </c>
      <c r="E61" s="29" t="s">
        <v>138</v>
      </c>
      <c r="F61" s="29">
        <v>0</v>
      </c>
      <c r="G61" s="29">
        <v>0.3</v>
      </c>
      <c r="H61" s="28">
        <f t="shared" si="4"/>
        <v>0.3</v>
      </c>
    </row>
    <row r="62" spans="1:8" x14ac:dyDescent="0.25">
      <c r="A62" s="27"/>
      <c r="B62" s="27"/>
      <c r="C62" s="27"/>
      <c r="D62" s="29"/>
      <c r="F62">
        <f>SUM(F33:F61)</f>
        <v>9.24</v>
      </c>
      <c r="G62">
        <f>SUM(G33:G61)</f>
        <v>5.3799999999999981</v>
      </c>
      <c r="H62">
        <f>SUM(H33:H61)</f>
        <v>14.620000000000001</v>
      </c>
    </row>
    <row r="63" spans="1:8" ht="25.5" customHeight="1" x14ac:dyDescent="0.25">
      <c r="A63" s="53" t="s">
        <v>0</v>
      </c>
      <c r="B63" s="53" t="s">
        <v>572</v>
      </c>
      <c r="C63" s="53" t="s">
        <v>63</v>
      </c>
      <c r="D63" s="53" t="s">
        <v>1</v>
      </c>
      <c r="E63" s="53" t="s">
        <v>15</v>
      </c>
      <c r="F63" s="53" t="s">
        <v>2</v>
      </c>
      <c r="G63" s="53" t="s">
        <v>3</v>
      </c>
      <c r="H63" s="53" t="s">
        <v>4</v>
      </c>
    </row>
    <row r="64" spans="1:8" ht="60" x14ac:dyDescent="0.25">
      <c r="A64" s="26" t="s">
        <v>240</v>
      </c>
      <c r="B64" s="26" t="s">
        <v>320</v>
      </c>
      <c r="C64">
        <v>3</v>
      </c>
      <c r="D64" s="12" t="s">
        <v>239</v>
      </c>
      <c r="E64" s="28" t="s">
        <v>138</v>
      </c>
      <c r="F64" s="28">
        <v>2.75</v>
      </c>
      <c r="G64" s="28">
        <v>0.42</v>
      </c>
      <c r="H64" s="28">
        <f>SUM(F64:G64)</f>
        <v>3.17</v>
      </c>
    </row>
    <row r="65" spans="1:8" x14ac:dyDescent="0.25">
      <c r="A65" s="26"/>
      <c r="B65" s="26"/>
      <c r="C65" s="26"/>
      <c r="D65" s="29"/>
      <c r="F65">
        <f>SUM(F64:F64)</f>
        <v>2.75</v>
      </c>
      <c r="G65">
        <f>SUM(G64:G64)</f>
        <v>0.42</v>
      </c>
      <c r="H65">
        <f>SUM(H64:H64)</f>
        <v>3.17</v>
      </c>
    </row>
    <row r="66" spans="1:8" x14ac:dyDescent="0.25">
      <c r="A66" s="53" t="s">
        <v>0</v>
      </c>
      <c r="B66" s="53" t="s">
        <v>572</v>
      </c>
      <c r="C66" s="53" t="s">
        <v>63</v>
      </c>
      <c r="D66" s="53" t="s">
        <v>1</v>
      </c>
      <c r="E66" s="53" t="s">
        <v>15</v>
      </c>
      <c r="F66" s="53" t="s">
        <v>2</v>
      </c>
      <c r="G66" s="53" t="s">
        <v>3</v>
      </c>
      <c r="H66" s="53" t="s">
        <v>4</v>
      </c>
    </row>
    <row r="67" spans="1:8" ht="60" x14ac:dyDescent="0.25">
      <c r="A67" s="26" t="s">
        <v>352</v>
      </c>
      <c r="B67" s="26" t="s">
        <v>320</v>
      </c>
      <c r="C67">
        <v>4</v>
      </c>
      <c r="D67" s="12" t="s">
        <v>353</v>
      </c>
      <c r="E67" s="28" t="s">
        <v>138</v>
      </c>
      <c r="F67" s="28">
        <v>1.72</v>
      </c>
      <c r="G67" s="28">
        <v>0.23</v>
      </c>
      <c r="H67" s="28">
        <f>SUM(F67:G67)</f>
        <v>1.95</v>
      </c>
    </row>
    <row r="68" spans="1:8" x14ac:dyDescent="0.25">
      <c r="A68" s="26"/>
      <c r="B68" s="26"/>
      <c r="C68" s="26"/>
      <c r="D68" s="29"/>
      <c r="F68">
        <f>SUM(F67:F67)</f>
        <v>1.72</v>
      </c>
      <c r="G68">
        <f>SUM(G67:G67)</f>
        <v>0.23</v>
      </c>
      <c r="H68">
        <f>SUM(H67:H67)</f>
        <v>1.95</v>
      </c>
    </row>
    <row r="69" spans="1:8" x14ac:dyDescent="0.25">
      <c r="A69" s="26"/>
      <c r="B69" s="26"/>
      <c r="C69" s="26"/>
      <c r="D69" s="29"/>
    </row>
    <row r="70" spans="1:8" x14ac:dyDescent="0.25">
      <c r="A70" s="53" t="s">
        <v>0</v>
      </c>
      <c r="B70" s="53" t="s">
        <v>572</v>
      </c>
      <c r="C70" s="53" t="s">
        <v>63</v>
      </c>
      <c r="D70" s="53" t="s">
        <v>1</v>
      </c>
      <c r="E70" s="53" t="s">
        <v>15</v>
      </c>
      <c r="F70" s="53" t="s">
        <v>2</v>
      </c>
      <c r="G70" s="53" t="s">
        <v>3</v>
      </c>
      <c r="H70" s="53" t="s">
        <v>4</v>
      </c>
    </row>
    <row r="71" spans="1:8" ht="30" x14ac:dyDescent="0.25">
      <c r="A71" s="120" t="s">
        <v>242</v>
      </c>
      <c r="B71" s="26" t="s">
        <v>321</v>
      </c>
      <c r="C71">
        <v>5</v>
      </c>
      <c r="D71" s="12" t="s">
        <v>243</v>
      </c>
      <c r="E71" s="28" t="s">
        <v>138</v>
      </c>
      <c r="F71" s="28">
        <v>7.74</v>
      </c>
      <c r="G71" s="28">
        <v>0.34</v>
      </c>
      <c r="H71" s="28">
        <f>SUM(F71:G71)</f>
        <v>8.08</v>
      </c>
    </row>
    <row r="72" spans="1:8" ht="75" x14ac:dyDescent="0.25">
      <c r="A72" s="120"/>
      <c r="B72" s="26" t="s">
        <v>321</v>
      </c>
      <c r="D72" s="12" t="s">
        <v>168</v>
      </c>
      <c r="E72" s="29" t="s">
        <v>34</v>
      </c>
      <c r="F72" s="29">
        <v>1.36</v>
      </c>
      <c r="G72" s="29">
        <v>5.8</v>
      </c>
      <c r="H72" s="28">
        <f t="shared" ref="H72:H73" si="5">SUM(F72:G72)</f>
        <v>7.16</v>
      </c>
    </row>
    <row r="73" spans="1:8" x14ac:dyDescent="0.25">
      <c r="A73" s="120"/>
      <c r="B73" s="26" t="s">
        <v>321</v>
      </c>
      <c r="D73" s="12" t="s">
        <v>244</v>
      </c>
      <c r="E73" s="29" t="s">
        <v>138</v>
      </c>
      <c r="F73" s="29">
        <v>0</v>
      </c>
      <c r="G73" s="29">
        <v>0.03</v>
      </c>
      <c r="H73" s="28">
        <f t="shared" si="5"/>
        <v>0.03</v>
      </c>
    </row>
    <row r="74" spans="1:8" x14ac:dyDescent="0.25">
      <c r="A74" s="26"/>
      <c r="B74" s="26"/>
      <c r="C74" s="26"/>
      <c r="D74" s="29"/>
      <c r="F74">
        <f>SUM(F71:F73)</f>
        <v>9.1</v>
      </c>
      <c r="G74">
        <f t="shared" ref="G74:H74" si="6">SUM(G71:G73)</f>
        <v>6.17</v>
      </c>
      <c r="H74">
        <f t="shared" si="6"/>
        <v>15.27</v>
      </c>
    </row>
    <row r="75" spans="1:8" x14ac:dyDescent="0.25">
      <c r="A75" s="53" t="s">
        <v>0</v>
      </c>
      <c r="B75" s="53" t="s">
        <v>572</v>
      </c>
      <c r="C75" s="53" t="s">
        <v>63</v>
      </c>
      <c r="D75" s="53" t="s">
        <v>1</v>
      </c>
      <c r="E75" s="53" t="s">
        <v>15</v>
      </c>
      <c r="F75" s="53" t="s">
        <v>2</v>
      </c>
      <c r="G75" s="53" t="s">
        <v>3</v>
      </c>
      <c r="H75" s="53" t="s">
        <v>4</v>
      </c>
    </row>
    <row r="76" spans="1:8" ht="30" x14ac:dyDescent="0.25">
      <c r="A76" s="120" t="s">
        <v>256</v>
      </c>
      <c r="B76" s="26" t="s">
        <v>323</v>
      </c>
      <c r="C76">
        <v>6</v>
      </c>
      <c r="D76" s="29" t="s">
        <v>245</v>
      </c>
      <c r="E76" s="28" t="s">
        <v>6</v>
      </c>
      <c r="F76" s="28">
        <v>7.0000000000000007E-2</v>
      </c>
      <c r="G76" s="28">
        <v>0.13</v>
      </c>
      <c r="H76" s="28">
        <f>SUM(F76:G76)</f>
        <v>0.2</v>
      </c>
    </row>
    <row r="77" spans="1:8" ht="30" x14ac:dyDescent="0.25">
      <c r="A77" s="120"/>
      <c r="B77" s="26" t="s">
        <v>323</v>
      </c>
      <c r="C77" s="26"/>
      <c r="D77" s="29" t="s">
        <v>246</v>
      </c>
      <c r="E77" s="29" t="s">
        <v>6</v>
      </c>
      <c r="F77" s="29">
        <v>0.01</v>
      </c>
      <c r="G77" s="29">
        <v>0.05</v>
      </c>
      <c r="H77" s="28">
        <f>SUM(F77:G77)</f>
        <v>6.0000000000000005E-2</v>
      </c>
    </row>
    <row r="78" spans="1:8" x14ac:dyDescent="0.25">
      <c r="A78" s="120"/>
      <c r="B78" s="26" t="s">
        <v>323</v>
      </c>
      <c r="C78" s="26"/>
      <c r="D78" s="29" t="s">
        <v>247</v>
      </c>
      <c r="E78" s="29" t="s">
        <v>138</v>
      </c>
      <c r="F78" s="29">
        <v>0.15</v>
      </c>
      <c r="G78" s="29">
        <v>0.03</v>
      </c>
      <c r="H78" s="28">
        <f>SUM(F78:G78)</f>
        <v>0.18</v>
      </c>
    </row>
    <row r="79" spans="1:8" x14ac:dyDescent="0.25">
      <c r="A79" s="120"/>
      <c r="B79" s="26" t="s">
        <v>323</v>
      </c>
      <c r="C79" s="26"/>
      <c r="D79" s="29" t="s">
        <v>248</v>
      </c>
      <c r="E79" s="29" t="s">
        <v>138</v>
      </c>
      <c r="F79" s="29">
        <v>0.08</v>
      </c>
      <c r="G79" s="29">
        <v>0.27</v>
      </c>
      <c r="H79" s="28">
        <f t="shared" ref="H79:H86" si="7">SUM(F79:G79)</f>
        <v>0.35000000000000003</v>
      </c>
    </row>
    <row r="80" spans="1:8" ht="45" x14ac:dyDescent="0.25">
      <c r="A80" s="120"/>
      <c r="B80" s="26" t="s">
        <v>323</v>
      </c>
      <c r="C80" s="26"/>
      <c r="D80" s="29" t="s">
        <v>249</v>
      </c>
      <c r="E80" s="29" t="s">
        <v>34</v>
      </c>
      <c r="F80" s="29">
        <v>0.04</v>
      </c>
      <c r="G80" s="29">
        <v>0.3</v>
      </c>
      <c r="H80" s="28">
        <f t="shared" si="7"/>
        <v>0.33999999999999997</v>
      </c>
    </row>
    <row r="81" spans="1:8" ht="30" x14ac:dyDescent="0.25">
      <c r="A81" s="120"/>
      <c r="B81" s="26" t="s">
        <v>323</v>
      </c>
      <c r="C81" s="26"/>
      <c r="D81" s="29" t="s">
        <v>250</v>
      </c>
      <c r="E81" s="29" t="s">
        <v>179</v>
      </c>
      <c r="F81" s="29">
        <v>0.01</v>
      </c>
      <c r="G81" s="29">
        <v>0.12</v>
      </c>
      <c r="H81" s="28">
        <f t="shared" si="7"/>
        <v>0.13</v>
      </c>
    </row>
    <row r="82" spans="1:8" x14ac:dyDescent="0.25">
      <c r="A82" s="120"/>
      <c r="B82" s="26" t="s">
        <v>323</v>
      </c>
      <c r="C82" s="26"/>
      <c r="D82" s="29" t="s">
        <v>252</v>
      </c>
      <c r="E82" s="29" t="s">
        <v>138</v>
      </c>
      <c r="F82" s="29">
        <v>0.06</v>
      </c>
      <c r="G82" s="29">
        <v>0.04</v>
      </c>
      <c r="H82" s="28">
        <f t="shared" si="7"/>
        <v>0.1</v>
      </c>
    </row>
    <row r="83" spans="1:8" ht="45" x14ac:dyDescent="0.25">
      <c r="A83" s="120"/>
      <c r="B83" s="26" t="s">
        <v>323</v>
      </c>
      <c r="C83" s="26"/>
      <c r="D83" s="29" t="s">
        <v>253</v>
      </c>
      <c r="E83" s="29" t="s">
        <v>6</v>
      </c>
      <c r="F83" s="29">
        <v>0.05</v>
      </c>
      <c r="G83" s="29">
        <v>0.04</v>
      </c>
      <c r="H83" s="28">
        <f t="shared" si="7"/>
        <v>0.09</v>
      </c>
    </row>
    <row r="84" spans="1:8" x14ac:dyDescent="0.25">
      <c r="A84" s="120"/>
      <c r="B84" s="26" t="s">
        <v>323</v>
      </c>
      <c r="C84" s="26"/>
      <c r="D84" s="29" t="s">
        <v>251</v>
      </c>
      <c r="E84" s="29" t="s">
        <v>138</v>
      </c>
      <c r="F84" s="29">
        <v>7.0000000000000007E-2</v>
      </c>
      <c r="G84" s="29">
        <v>0.02</v>
      </c>
      <c r="H84" s="28">
        <f t="shared" si="7"/>
        <v>9.0000000000000011E-2</v>
      </c>
    </row>
    <row r="85" spans="1:8" ht="30" x14ac:dyDescent="0.25">
      <c r="A85" s="120"/>
      <c r="B85" s="26" t="s">
        <v>323</v>
      </c>
      <c r="C85" s="26"/>
      <c r="D85" s="29" t="s">
        <v>254</v>
      </c>
      <c r="E85" s="29" t="s">
        <v>138</v>
      </c>
      <c r="F85" s="29">
        <v>0.16</v>
      </c>
      <c r="G85" s="29">
        <v>0.06</v>
      </c>
      <c r="H85" s="28">
        <f t="shared" si="7"/>
        <v>0.22</v>
      </c>
    </row>
    <row r="86" spans="1:8" ht="45" x14ac:dyDescent="0.25">
      <c r="A86" s="120"/>
      <c r="B86" s="26" t="s">
        <v>351</v>
      </c>
      <c r="C86" s="26"/>
      <c r="D86" s="29" t="s">
        <v>350</v>
      </c>
      <c r="E86" s="29" t="s">
        <v>138</v>
      </c>
      <c r="F86" s="29">
        <v>2.23</v>
      </c>
      <c r="G86" s="29">
        <v>0.46</v>
      </c>
      <c r="H86" s="28">
        <f t="shared" si="7"/>
        <v>2.69</v>
      </c>
    </row>
    <row r="87" spans="1:8" ht="30" x14ac:dyDescent="0.25">
      <c r="A87" s="120"/>
      <c r="B87" s="26" t="s">
        <v>323</v>
      </c>
      <c r="C87" s="26"/>
      <c r="D87" s="29" t="s">
        <v>219</v>
      </c>
      <c r="E87" s="29" t="s">
        <v>138</v>
      </c>
      <c r="F87" s="29">
        <v>0.01</v>
      </c>
      <c r="G87" s="29">
        <v>0.02</v>
      </c>
      <c r="H87" s="28">
        <f t="shared" ref="H87:H98" si="8">SUM(F87:G87)</f>
        <v>0.03</v>
      </c>
    </row>
    <row r="88" spans="1:8" ht="30" x14ac:dyDescent="0.25">
      <c r="A88" s="120"/>
      <c r="B88" s="26" t="s">
        <v>323</v>
      </c>
      <c r="C88" s="26"/>
      <c r="D88" s="29" t="s">
        <v>220</v>
      </c>
      <c r="E88" s="29" t="s">
        <v>138</v>
      </c>
      <c r="F88" s="29">
        <v>0.04</v>
      </c>
      <c r="G88" s="29">
        <v>0.06</v>
      </c>
      <c r="H88" s="28">
        <f t="shared" si="8"/>
        <v>0.1</v>
      </c>
    </row>
    <row r="89" spans="1:8" ht="30" x14ac:dyDescent="0.25">
      <c r="A89" s="120"/>
      <c r="B89" s="26" t="s">
        <v>323</v>
      </c>
      <c r="C89" s="26"/>
      <c r="D89" s="29" t="s">
        <v>221</v>
      </c>
      <c r="E89" s="29" t="s">
        <v>6</v>
      </c>
      <c r="F89" s="29">
        <v>0.01</v>
      </c>
      <c r="G89" s="29">
        <v>0.01</v>
      </c>
      <c r="H89" s="28">
        <f t="shared" si="8"/>
        <v>0.02</v>
      </c>
    </row>
    <row r="90" spans="1:8" x14ac:dyDescent="0.25">
      <c r="A90" s="120"/>
      <c r="B90" s="26" t="s">
        <v>323</v>
      </c>
      <c r="C90" s="26"/>
      <c r="D90" s="29" t="s">
        <v>222</v>
      </c>
      <c r="E90" s="29" t="s">
        <v>138</v>
      </c>
      <c r="F90" s="29">
        <v>0.01</v>
      </c>
      <c r="G90" s="29">
        <v>0.02</v>
      </c>
      <c r="H90" s="28">
        <f t="shared" si="8"/>
        <v>0.03</v>
      </c>
    </row>
    <row r="91" spans="1:8" x14ac:dyDescent="0.25">
      <c r="A91" s="120"/>
      <c r="B91" s="26" t="s">
        <v>323</v>
      </c>
      <c r="C91" s="26"/>
      <c r="D91" s="29" t="s">
        <v>223</v>
      </c>
      <c r="E91" s="29" t="s">
        <v>138</v>
      </c>
      <c r="F91" s="29">
        <v>0.04</v>
      </c>
      <c r="G91" s="29">
        <v>0.15</v>
      </c>
      <c r="H91" s="28">
        <f t="shared" si="8"/>
        <v>0.19</v>
      </c>
    </row>
    <row r="92" spans="1:8" ht="30" x14ac:dyDescent="0.25">
      <c r="A92" s="120"/>
      <c r="B92" s="26" t="s">
        <v>323</v>
      </c>
      <c r="C92" s="26"/>
      <c r="D92" s="29" t="s">
        <v>224</v>
      </c>
      <c r="E92" s="29" t="s">
        <v>138</v>
      </c>
      <c r="F92" s="29">
        <v>0.04</v>
      </c>
      <c r="G92" s="29">
        <v>7.0000000000000007E-2</v>
      </c>
      <c r="H92" s="28">
        <f t="shared" si="8"/>
        <v>0.11000000000000001</v>
      </c>
    </row>
    <row r="93" spans="1:8" x14ac:dyDescent="0.25">
      <c r="A93" s="120"/>
      <c r="B93" s="26" t="s">
        <v>323</v>
      </c>
      <c r="C93" s="26"/>
      <c r="D93" s="29" t="s">
        <v>225</v>
      </c>
      <c r="E93" s="29" t="s">
        <v>138</v>
      </c>
      <c r="F93" s="29">
        <v>0.27</v>
      </c>
      <c r="G93" s="29">
        <v>0.05</v>
      </c>
      <c r="H93" s="28">
        <f t="shared" si="8"/>
        <v>0.32</v>
      </c>
    </row>
    <row r="94" spans="1:8" x14ac:dyDescent="0.25">
      <c r="A94" s="120"/>
      <c r="B94" s="26" t="s">
        <v>323</v>
      </c>
      <c r="C94" s="26"/>
      <c r="D94" s="29" t="s">
        <v>226</v>
      </c>
      <c r="E94" s="29" t="s">
        <v>138</v>
      </c>
      <c r="F94" s="29">
        <v>0.05</v>
      </c>
      <c r="G94" s="29">
        <v>0.01</v>
      </c>
      <c r="H94" s="28">
        <f t="shared" si="8"/>
        <v>6.0000000000000005E-2</v>
      </c>
    </row>
    <row r="95" spans="1:8" ht="30" x14ac:dyDescent="0.25">
      <c r="A95" s="120"/>
      <c r="B95" s="26" t="s">
        <v>323</v>
      </c>
      <c r="C95" s="26"/>
      <c r="D95" s="29" t="s">
        <v>227</v>
      </c>
      <c r="E95" s="29" t="s">
        <v>138</v>
      </c>
      <c r="F95" s="29">
        <v>0.16</v>
      </c>
      <c r="G95" s="29">
        <v>0.02</v>
      </c>
      <c r="H95" s="28">
        <f t="shared" si="8"/>
        <v>0.18</v>
      </c>
    </row>
    <row r="96" spans="1:8" ht="45" x14ac:dyDescent="0.25">
      <c r="A96" s="120"/>
      <c r="B96" s="26" t="s">
        <v>323</v>
      </c>
      <c r="C96" s="26"/>
      <c r="D96" s="29" t="s">
        <v>228</v>
      </c>
      <c r="E96" s="29" t="s">
        <v>138</v>
      </c>
      <c r="F96" s="29">
        <v>0.13</v>
      </c>
      <c r="G96" s="29">
        <v>0.01</v>
      </c>
      <c r="H96" s="28">
        <f t="shared" si="8"/>
        <v>0.14000000000000001</v>
      </c>
    </row>
    <row r="97" spans="1:8" ht="30" x14ac:dyDescent="0.25">
      <c r="A97" s="120"/>
      <c r="B97" s="26" t="s">
        <v>314</v>
      </c>
      <c r="C97" s="26"/>
      <c r="D97" s="29" t="s">
        <v>229</v>
      </c>
      <c r="E97" s="29" t="s">
        <v>138</v>
      </c>
      <c r="F97" s="29">
        <v>0.01</v>
      </c>
      <c r="G97" s="29">
        <v>0.02</v>
      </c>
      <c r="H97" s="28">
        <f t="shared" si="8"/>
        <v>0.03</v>
      </c>
    </row>
    <row r="98" spans="1:8" x14ac:dyDescent="0.25">
      <c r="A98" s="120"/>
      <c r="B98" s="26" t="s">
        <v>314</v>
      </c>
      <c r="C98" s="26"/>
      <c r="D98" s="29" t="s">
        <v>150</v>
      </c>
      <c r="E98" s="29" t="s">
        <v>138</v>
      </c>
      <c r="F98" s="29">
        <v>0.45</v>
      </c>
      <c r="G98" s="29">
        <v>0.02</v>
      </c>
      <c r="H98" s="28">
        <f t="shared" si="8"/>
        <v>0.47000000000000003</v>
      </c>
    </row>
    <row r="99" spans="1:8" ht="30" x14ac:dyDescent="0.25">
      <c r="A99" s="120"/>
      <c r="B99" s="34" t="s">
        <v>309</v>
      </c>
      <c r="C99" s="26"/>
      <c r="D99" s="29" t="s">
        <v>340</v>
      </c>
      <c r="E99" s="29" t="s">
        <v>138</v>
      </c>
      <c r="F99" s="29">
        <v>7.0000000000000007E-2</v>
      </c>
      <c r="G99" s="29">
        <v>0.02</v>
      </c>
      <c r="H99" s="28">
        <f t="shared" ref="H99:H102" si="9">F99+G99</f>
        <v>9.0000000000000011E-2</v>
      </c>
    </row>
    <row r="100" spans="1:8" ht="45" x14ac:dyDescent="0.25">
      <c r="A100" s="120"/>
      <c r="B100" s="34" t="s">
        <v>348</v>
      </c>
      <c r="C100" s="26"/>
      <c r="D100" s="29" t="s">
        <v>335</v>
      </c>
      <c r="E100" s="29" t="s">
        <v>336</v>
      </c>
      <c r="F100" s="29">
        <v>0.86</v>
      </c>
      <c r="G100" s="29">
        <v>0.05</v>
      </c>
      <c r="H100" s="28">
        <v>0.91</v>
      </c>
    </row>
    <row r="101" spans="1:8" x14ac:dyDescent="0.25">
      <c r="A101" s="120"/>
      <c r="B101" s="26" t="s">
        <v>333</v>
      </c>
      <c r="C101" s="26"/>
      <c r="D101" s="29" t="s">
        <v>334</v>
      </c>
      <c r="E101" s="29" t="s">
        <v>336</v>
      </c>
      <c r="F101" s="29">
        <v>0.43</v>
      </c>
      <c r="G101" s="29">
        <v>0.11</v>
      </c>
      <c r="H101" s="28">
        <v>0.54</v>
      </c>
    </row>
    <row r="102" spans="1:8" x14ac:dyDescent="0.25">
      <c r="A102" s="120"/>
      <c r="B102" s="34">
        <v>235324100200</v>
      </c>
      <c r="C102" s="26"/>
      <c r="D102" s="29" t="s">
        <v>342</v>
      </c>
      <c r="E102" s="29" t="s">
        <v>138</v>
      </c>
      <c r="F102" s="29">
        <v>0.04</v>
      </c>
      <c r="G102" s="29">
        <v>0.04</v>
      </c>
      <c r="H102" s="28">
        <f t="shared" si="9"/>
        <v>0.08</v>
      </c>
    </row>
    <row r="103" spans="1:8" x14ac:dyDescent="0.25">
      <c r="A103" s="26"/>
      <c r="B103" s="26" t="s">
        <v>323</v>
      </c>
      <c r="C103" s="26"/>
      <c r="D103" s="29" t="s">
        <v>244</v>
      </c>
      <c r="E103" s="29" t="s">
        <v>138</v>
      </c>
      <c r="F103" s="29">
        <v>0</v>
      </c>
      <c r="G103" s="29">
        <v>0.16</v>
      </c>
      <c r="H103" s="28">
        <f>SUM(F103:G103)</f>
        <v>0.16</v>
      </c>
    </row>
    <row r="104" spans="1:8" x14ac:dyDescent="0.25">
      <c r="A104" s="26"/>
      <c r="B104" s="26" t="s">
        <v>323</v>
      </c>
      <c r="C104" s="26"/>
      <c r="D104" s="29" t="s">
        <v>255</v>
      </c>
      <c r="E104" s="29" t="s">
        <v>138</v>
      </c>
      <c r="F104" s="29">
        <v>0</v>
      </c>
      <c r="G104" s="29">
        <v>0.06</v>
      </c>
      <c r="H104" s="28">
        <f>SUM(F104:G104)</f>
        <v>0.06</v>
      </c>
    </row>
    <row r="105" spans="1:8" x14ac:dyDescent="0.25">
      <c r="A105" s="26"/>
      <c r="B105" s="26"/>
      <c r="C105" s="26"/>
      <c r="D105" s="29"/>
      <c r="E105" s="29"/>
      <c r="F105" s="29">
        <f>SUM(F76:F104)</f>
        <v>5.55</v>
      </c>
      <c r="G105" s="29">
        <f t="shared" ref="G105:H105" si="10">SUM(G76:G104)</f>
        <v>2.42</v>
      </c>
      <c r="H105" s="29">
        <f t="shared" si="10"/>
        <v>7.97</v>
      </c>
    </row>
    <row r="106" spans="1:8" x14ac:dyDescent="0.25">
      <c r="A106" s="53" t="s">
        <v>0</v>
      </c>
      <c r="B106" s="53" t="s">
        <v>572</v>
      </c>
      <c r="C106" s="53" t="s">
        <v>63</v>
      </c>
      <c r="D106" s="53" t="s">
        <v>1</v>
      </c>
      <c r="E106" s="53" t="s">
        <v>15</v>
      </c>
      <c r="F106" s="53" t="s">
        <v>2</v>
      </c>
      <c r="G106" s="53" t="s">
        <v>3</v>
      </c>
      <c r="H106" s="53" t="s">
        <v>4</v>
      </c>
    </row>
    <row r="107" spans="1:8" x14ac:dyDescent="0.25">
      <c r="A107" s="120" t="s">
        <v>354</v>
      </c>
      <c r="B107" s="26" t="s">
        <v>355</v>
      </c>
      <c r="C107">
        <v>7</v>
      </c>
      <c r="D107" s="12" t="s">
        <v>360</v>
      </c>
      <c r="E107" s="28" t="s">
        <v>359</v>
      </c>
      <c r="F107" s="28">
        <v>0.62</v>
      </c>
      <c r="G107" s="28">
        <v>1.23</v>
      </c>
      <c r="H107" s="28">
        <f>SUM(F107:G107)</f>
        <v>1.85</v>
      </c>
    </row>
    <row r="108" spans="1:8" ht="45" x14ac:dyDescent="0.25">
      <c r="A108" s="120"/>
      <c r="B108" s="26" t="s">
        <v>355</v>
      </c>
      <c r="D108" s="12" t="s">
        <v>356</v>
      </c>
      <c r="E108" s="29" t="s">
        <v>138</v>
      </c>
      <c r="F108" s="29">
        <v>1.96</v>
      </c>
      <c r="G108" s="29">
        <v>0.75</v>
      </c>
      <c r="H108" s="37">
        <f t="shared" ref="H108:H110" si="11">SUM(F108:G108)</f>
        <v>2.71</v>
      </c>
    </row>
    <row r="109" spans="1:8" ht="30" x14ac:dyDescent="0.25">
      <c r="A109" s="120"/>
      <c r="B109" s="26" t="s">
        <v>355</v>
      </c>
      <c r="D109" s="12" t="s">
        <v>357</v>
      </c>
      <c r="E109" s="29" t="s">
        <v>336</v>
      </c>
      <c r="F109" s="29">
        <v>0.11</v>
      </c>
      <c r="G109" s="29">
        <v>1.06</v>
      </c>
      <c r="H109" s="37">
        <f t="shared" si="11"/>
        <v>1.1700000000000002</v>
      </c>
    </row>
    <row r="110" spans="1:8" ht="30" x14ac:dyDescent="0.25">
      <c r="A110" s="120"/>
      <c r="B110" s="26" t="s">
        <v>355</v>
      </c>
      <c r="D110" s="12" t="s">
        <v>358</v>
      </c>
      <c r="E110" s="29" t="s">
        <v>138</v>
      </c>
      <c r="F110" s="29">
        <v>0.82</v>
      </c>
      <c r="G110" s="29">
        <v>0.2</v>
      </c>
      <c r="H110" s="28">
        <f t="shared" si="11"/>
        <v>1.02</v>
      </c>
    </row>
    <row r="111" spans="1:8" x14ac:dyDescent="0.25">
      <c r="A111" s="26"/>
      <c r="B111" s="26"/>
      <c r="C111" s="26"/>
      <c r="D111" s="29"/>
      <c r="F111">
        <f>SUM(F107:F110)</f>
        <v>3.51</v>
      </c>
      <c r="G111">
        <f t="shared" ref="G111:H111" si="12">SUM(G107:G110)</f>
        <v>3.24</v>
      </c>
      <c r="H111">
        <f t="shared" si="12"/>
        <v>6.75</v>
      </c>
    </row>
    <row r="112" spans="1:8" x14ac:dyDescent="0.25">
      <c r="A112" s="53" t="s">
        <v>0</v>
      </c>
      <c r="B112" s="53" t="s">
        <v>572</v>
      </c>
      <c r="C112" s="53" t="s">
        <v>63</v>
      </c>
      <c r="D112" s="53" t="s">
        <v>1</v>
      </c>
      <c r="E112" s="53" t="s">
        <v>15</v>
      </c>
      <c r="F112" s="53" t="s">
        <v>2</v>
      </c>
      <c r="G112" s="53" t="s">
        <v>3</v>
      </c>
      <c r="H112" s="53" t="s">
        <v>4</v>
      </c>
    </row>
    <row r="113" spans="1:8" ht="60" x14ac:dyDescent="0.25">
      <c r="A113" s="120" t="s">
        <v>369</v>
      </c>
      <c r="B113" s="30" t="s">
        <v>368</v>
      </c>
      <c r="C113">
        <v>8</v>
      </c>
      <c r="D113" s="12" t="s">
        <v>370</v>
      </c>
      <c r="E113" s="33" t="s">
        <v>138</v>
      </c>
      <c r="F113" s="33">
        <v>4.2300000000000004</v>
      </c>
      <c r="G113" s="33">
        <v>1.05</v>
      </c>
      <c r="H113" s="37">
        <f t="shared" ref="H113:H114" si="13">SUM(F113:G113)</f>
        <v>5.28</v>
      </c>
    </row>
    <row r="114" spans="1:8" ht="32.25" customHeight="1" x14ac:dyDescent="0.25">
      <c r="A114" s="120"/>
      <c r="B114" s="30" t="s">
        <v>368</v>
      </c>
      <c r="D114" s="12" t="s">
        <v>367</v>
      </c>
      <c r="E114" s="33" t="s">
        <v>336</v>
      </c>
      <c r="F114" s="33">
        <v>0.68</v>
      </c>
      <c r="G114" s="33">
        <v>2.9</v>
      </c>
      <c r="H114" s="37">
        <f t="shared" si="13"/>
        <v>3.58</v>
      </c>
    </row>
    <row r="115" spans="1:8" x14ac:dyDescent="0.25">
      <c r="A115" s="30"/>
      <c r="B115" s="30"/>
      <c r="C115" s="30"/>
      <c r="D115" s="33"/>
      <c r="F115">
        <f>SUM(F113:F114)</f>
        <v>4.91</v>
      </c>
      <c r="G115">
        <f>SUM(G113:G114)</f>
        <v>3.95</v>
      </c>
      <c r="H115">
        <f>SUM(H113:H114)</f>
        <v>8.86</v>
      </c>
    </row>
  </sheetData>
  <mergeCells count="6">
    <mergeCell ref="A113:A114"/>
    <mergeCell ref="A107:A110"/>
    <mergeCell ref="A4:A30"/>
    <mergeCell ref="A33:A61"/>
    <mergeCell ref="A71:A73"/>
    <mergeCell ref="A76:A10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roof</vt:lpstr>
      <vt:lpstr>walls</vt:lpstr>
      <vt:lpstr>unfinished walls</vt:lpstr>
      <vt:lpstr>glazing</vt:lpstr>
      <vt:lpstr>lighting</vt:lpstr>
      <vt:lpstr>gas heating</vt:lpstr>
      <vt:lpstr>elec heating</vt:lpstr>
      <vt:lpstr>vent</vt:lpstr>
      <vt:lpstr>cooling</vt:lpstr>
      <vt:lpstr>clgtower</vt:lpstr>
      <vt:lpstr>elec dhw</vt:lpstr>
      <vt:lpstr>gas dhw</vt:lpstr>
      <vt:lpstr>fans</vt:lpstr>
      <vt:lpstr>lightrule</vt:lpstr>
      <vt:lpstr>school</vt:lpstr>
      <vt:lpstr>litrule</vt:lpstr>
      <vt:lpstr>boilers</vt:lpstr>
      <vt:lpstr>chillers</vt:lpstr>
      <vt:lpstr>towers</vt:lpstr>
      <vt:lpstr>furnaces</vt:lpstr>
      <vt:lpstr>bldg</vt:lpstr>
      <vt:lpstr>AHU</vt:lpstr>
      <vt:lpstr>pumps</vt:lpstr>
      <vt:lpstr>RSI</vt:lpstr>
      <vt:lpstr>Index</vt:lpstr>
      <vt:lpstr>env demo</vt:lpstr>
      <vt:lpstr>glass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Lubun, Mike</dc:creator>
  <cp:lastModifiedBy>Lopez, Phylroy</cp:lastModifiedBy>
  <cp:lastPrinted>2017-01-10T22:52:35Z</cp:lastPrinted>
  <dcterms:created xsi:type="dcterms:W3CDTF">2016-11-04T13:22:44Z</dcterms:created>
  <dcterms:modified xsi:type="dcterms:W3CDTF">2017-02-16T21:04:39Z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3eb55cc8-eb97-401a-944d-ac29055f4d8b</vt:lpwstr>
  </property>
</Properties>
</file>